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theme/themeOverride1.xml" ContentType="application/vnd.openxmlformats-officedocument.themeOverride+xml"/>
  <Override PartName="/xl/drawings/drawing4.xml" ContentType="application/vnd.openxmlformats-officedocument.drawing+xml"/>
  <Override PartName="/xl/charts/chart3.xml" ContentType="application/vnd.openxmlformats-officedocument.drawingml.chart+xml"/>
  <Override PartName="/xl/theme/themeOverride2.xml" ContentType="application/vnd.openxmlformats-officedocument.themeOverride+xml"/>
  <Override PartName="/xl/drawings/drawing5.xml" ContentType="application/vnd.openxmlformats-officedocument.drawing+xml"/>
  <Override PartName="/xl/charts/chart4.xml" ContentType="application/vnd.openxmlformats-officedocument.drawingml.chart+xml"/>
  <Override PartName="/xl/theme/themeOverride3.xml" ContentType="application/vnd.openxmlformats-officedocument.themeOverride+xml"/>
  <Override PartName="/xl/drawings/drawing6.xml" ContentType="application/vnd.openxmlformats-officedocument.drawing+xml"/>
  <Override PartName="/xl/charts/chart5.xml" ContentType="application/vnd.openxmlformats-officedocument.drawingml.chart+xml"/>
  <Override PartName="/xl/theme/themeOverride4.xml" ContentType="application/vnd.openxmlformats-officedocument.themeOverride+xml"/>
  <Override PartName="/xl/drawings/drawing7.xml" ContentType="application/vnd.openxmlformats-officedocument.drawing+xml"/>
  <Override PartName="/xl/charts/chart6.xml" ContentType="application/vnd.openxmlformats-officedocument.drawingml.chart+xml"/>
  <Override PartName="/xl/theme/themeOverride5.xml" ContentType="application/vnd.openxmlformats-officedocument.themeOverride+xml"/>
  <Override PartName="/xl/drawings/drawing8.xml" ContentType="application/vnd.openxmlformats-officedocument.drawing+xml"/>
  <Override PartName="/xl/charts/chart7.xml" ContentType="application/vnd.openxmlformats-officedocument.drawingml.chart+xml"/>
  <Override PartName="/xl/theme/themeOverride6.xml" ContentType="application/vnd.openxmlformats-officedocument.themeOverrid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165" windowWidth="19215" windowHeight="7530" tabRatio="887"/>
  </bookViews>
  <sheets>
    <sheet name="Contents" sheetId="60" r:id="rId1"/>
    <sheet name="Table 1a" sheetId="34" r:id="rId2"/>
    <sheet name="Table 1b and Figure 1a" sheetId="1" r:id="rId3"/>
    <sheet name="Table 1c" sheetId="20" r:id="rId4"/>
    <sheet name="Table 1d" sheetId="32" r:id="rId5"/>
    <sheet name="Table 1e" sheetId="49" r:id="rId6"/>
    <sheet name="Table 2a" sheetId="5" r:id="rId7"/>
    <sheet name="Table 2b " sheetId="35" r:id="rId8"/>
    <sheet name="Table 2c&amp;d" sheetId="6" r:id="rId9"/>
    <sheet name="Table 2c&amp;d (London)" sheetId="68" r:id="rId10"/>
    <sheet name="Table 2e" sheetId="7" r:id="rId11"/>
    <sheet name="Table 2f, Table 2g" sheetId="9" r:id="rId12"/>
    <sheet name="Table 2h" sheetId="59" r:id="rId13"/>
    <sheet name="Table 3a, Figure 3a" sheetId="10" r:id="rId14"/>
    <sheet name="Table 3b, Figure 3b" sheetId="50" r:id="rId15"/>
    <sheet name="Table 3c, Figure 3c" sheetId="51" r:id="rId16"/>
    <sheet name="Table 3d, Figure 3d" sheetId="52" r:id="rId17"/>
    <sheet name="Table 3e, Figure 3e" sheetId="53" r:id="rId18"/>
    <sheet name="Table 3f" sheetId="54" r:id="rId19"/>
    <sheet name="Table 3g" sheetId="13" r:id="rId20"/>
    <sheet name="Table 3h, Table 3i" sheetId="56" r:id="rId21"/>
    <sheet name="Table 3j" sheetId="67" r:id="rId22"/>
    <sheet name="Table 4a" sheetId="22" r:id="rId23"/>
    <sheet name="Table 4b-4d" sheetId="23" r:id="rId24"/>
    <sheet name="Graph labels" sheetId="69" state="hidden" r:id="rId25"/>
  </sheets>
  <definedNames>
    <definedName name="_xlnm._FilterDatabase" localSheetId="4" hidden="1">'Table 1d'!$A$5:$Q$332</definedName>
    <definedName name="_xlnm._FilterDatabase" localSheetId="5" hidden="1">'Table 1e'!$B$5:$Z$44</definedName>
    <definedName name="_Toc331085695" localSheetId="1">'Table 1a'!$A$1</definedName>
    <definedName name="_Toc331085695" localSheetId="2">'Table 1b and Figure 1a'!#REF!</definedName>
    <definedName name="_xlnm.Print_Area" localSheetId="1">'Table 1a'!$A$1:$Q$36</definedName>
    <definedName name="_xlnm.Print_Area" localSheetId="2">'Table 1b and Figure 1a'!$A$1:$T$60</definedName>
    <definedName name="_xlnm.Print_Area" localSheetId="3">'Table 1c'!$A$1:$N$29</definedName>
    <definedName name="_xlnm.Print_Area" localSheetId="4">'Table 1d'!$A$1:$Q$345</definedName>
    <definedName name="_xlnm.Print_Area" localSheetId="5">'Table 1e'!$A$1:$O$61</definedName>
    <definedName name="_xlnm.Print_Area" localSheetId="6">'Table 2a'!$A$1:$Q$40</definedName>
    <definedName name="_xlnm.Print_Area" localSheetId="7">'Table 2b '!$A$1:$L$32</definedName>
    <definedName name="_xlnm.Print_Area" localSheetId="8">'Table 2c&amp;d'!$A$1:$AG$37</definedName>
    <definedName name="_xlnm.Print_Area" localSheetId="9">'Table 2c&amp;d (London)'!$A$1:$AI$37</definedName>
    <definedName name="_xlnm.Print_Area" localSheetId="11">'Table 2f, Table 2g'!$A$1:$R$45</definedName>
    <definedName name="_xlnm.Print_Area" localSheetId="12">'Table 2h'!$A$1:$O$17</definedName>
    <definedName name="_xlnm.Print_Area" localSheetId="13">'Table 3a, Figure 3a'!$A$1:$N$150</definedName>
    <definedName name="_xlnm.Print_Area" localSheetId="14">'Table 3b, Figure 3b'!$A$1:$M$195</definedName>
    <definedName name="_xlnm.Print_Area" localSheetId="15">'Table 3c, Figure 3c'!$A$1:$N$191</definedName>
    <definedName name="_xlnm.Print_Area" localSheetId="16">'Table 3d, Figure 3d'!$A$1:$L$141</definedName>
    <definedName name="_xlnm.Print_Area" localSheetId="17">'Table 3e, Figure 3e'!$A$1:$M$146</definedName>
    <definedName name="_xlnm.Print_Area" localSheetId="18">'Table 3f'!$A$1:$L$92</definedName>
    <definedName name="_xlnm.Print_Area" localSheetId="19">'Table 3g'!$A$1:$K$62</definedName>
    <definedName name="_xlnm.Print_Area" localSheetId="20">'Table 3h, Table 3i'!$A$1:$P$68</definedName>
    <definedName name="_xlnm.Print_Area" localSheetId="22">'Table 4a'!$A$1:$O$24</definedName>
    <definedName name="_xlnm.Print_Area" localSheetId="23">'Table 4b-4d'!$A$1:$Q$45</definedName>
  </definedNames>
  <calcPr calcId="145621"/>
</workbook>
</file>

<file path=xl/calcChain.xml><?xml version="1.0" encoding="utf-8"?>
<calcChain xmlns="http://schemas.openxmlformats.org/spreadsheetml/2006/main">
  <c r="C13" i="1" l="1"/>
  <c r="I21" i="50" l="1"/>
  <c r="I22" i="50"/>
  <c r="I23" i="50"/>
  <c r="I24" i="50"/>
  <c r="I25" i="50"/>
  <c r="I26" i="50"/>
  <c r="I27" i="50"/>
  <c r="I28" i="50"/>
  <c r="I29" i="50"/>
  <c r="I20" i="50"/>
  <c r="I69" i="54" l="1"/>
  <c r="I68" i="54"/>
  <c r="I67" i="54"/>
  <c r="I66" i="54"/>
  <c r="H66" i="54"/>
  <c r="H67" i="54"/>
  <c r="H68" i="54"/>
  <c r="H69" i="54"/>
  <c r="G66" i="54"/>
  <c r="G67" i="54"/>
  <c r="G68" i="54"/>
  <c r="G69" i="54"/>
  <c r="F66" i="54"/>
  <c r="F67" i="54"/>
  <c r="F68" i="54"/>
  <c r="F69" i="54"/>
  <c r="E66" i="54"/>
  <c r="E67" i="54"/>
  <c r="E68" i="54"/>
  <c r="E69" i="54"/>
  <c r="D66" i="54"/>
  <c r="D67" i="54"/>
  <c r="D68" i="54"/>
  <c r="D69" i="54"/>
  <c r="C66" i="54"/>
  <c r="C67" i="54"/>
  <c r="C68" i="54"/>
  <c r="C69" i="54"/>
  <c r="I63" i="54"/>
  <c r="I64" i="54"/>
  <c r="I65" i="54"/>
  <c r="I70" i="54" s="1"/>
  <c r="H63" i="54"/>
  <c r="H70" i="54" s="1"/>
  <c r="H64" i="54"/>
  <c r="H65" i="54"/>
  <c r="G63" i="54"/>
  <c r="G70" i="54" s="1"/>
  <c r="G64" i="54"/>
  <c r="G65" i="54"/>
  <c r="F63" i="54"/>
  <c r="F64" i="54"/>
  <c r="F65" i="54"/>
  <c r="F70" i="54" s="1"/>
  <c r="E63" i="54"/>
  <c r="E64" i="54"/>
  <c r="E65" i="54"/>
  <c r="E70" i="54" s="1"/>
  <c r="D63" i="54"/>
  <c r="D70" i="54" s="1"/>
  <c r="D64" i="54"/>
  <c r="D65" i="54"/>
  <c r="C63" i="54"/>
  <c r="C70" i="54" s="1"/>
  <c r="C64" i="54"/>
  <c r="C65" i="54"/>
  <c r="B66" i="54"/>
  <c r="B67" i="54"/>
  <c r="B68" i="54"/>
  <c r="B69" i="54"/>
  <c r="B64" i="54"/>
  <c r="B65" i="54"/>
  <c r="B63" i="54"/>
  <c r="B70" i="54" s="1"/>
  <c r="L18" i="54"/>
  <c r="L25" i="54" s="1"/>
  <c r="L19" i="54"/>
  <c r="L20" i="54"/>
  <c r="L21" i="54"/>
  <c r="L22" i="54"/>
  <c r="L23" i="54"/>
  <c r="L24" i="54"/>
  <c r="K18" i="54"/>
  <c r="K25" i="54" s="1"/>
  <c r="K19" i="54"/>
  <c r="K20" i="54"/>
  <c r="K21" i="54"/>
  <c r="K22" i="54"/>
  <c r="K23" i="54"/>
  <c r="K24" i="54"/>
  <c r="J18" i="54"/>
  <c r="J19" i="54"/>
  <c r="J20" i="54"/>
  <c r="J25" i="54" s="1"/>
  <c r="J21" i="54"/>
  <c r="J22" i="54"/>
  <c r="J23" i="54"/>
  <c r="J24" i="54"/>
  <c r="I18" i="54"/>
  <c r="I19" i="54"/>
  <c r="I20" i="54"/>
  <c r="I25" i="54" s="1"/>
  <c r="I21" i="54"/>
  <c r="I22" i="54"/>
  <c r="I23" i="54"/>
  <c r="I24" i="54"/>
  <c r="H18" i="54"/>
  <c r="H25" i="54" s="1"/>
  <c r="H19" i="54"/>
  <c r="H20" i="54"/>
  <c r="H21" i="54"/>
  <c r="H22" i="54"/>
  <c r="H23" i="54"/>
  <c r="H24" i="54"/>
  <c r="G18" i="54"/>
  <c r="G25" i="54" s="1"/>
  <c r="G19" i="54"/>
  <c r="G20" i="54"/>
  <c r="G21" i="54"/>
  <c r="G22" i="54"/>
  <c r="G23" i="54"/>
  <c r="G24" i="54"/>
  <c r="F18" i="54"/>
  <c r="F19" i="54"/>
  <c r="F20" i="54"/>
  <c r="F25" i="54" s="1"/>
  <c r="F21" i="54"/>
  <c r="F22" i="54"/>
  <c r="F23" i="54"/>
  <c r="F24" i="54"/>
  <c r="E18" i="54"/>
  <c r="E19" i="54"/>
  <c r="E20" i="54"/>
  <c r="E25" i="54" s="1"/>
  <c r="E21" i="54"/>
  <c r="E22" i="54"/>
  <c r="E23" i="54"/>
  <c r="E24" i="54"/>
  <c r="D18" i="54"/>
  <c r="D25" i="54" s="1"/>
  <c r="D19" i="54"/>
  <c r="D20" i="54"/>
  <c r="D21" i="54"/>
  <c r="D22" i="54"/>
  <c r="D23" i="54"/>
  <c r="D24" i="54"/>
  <c r="C18" i="54"/>
  <c r="C25" i="54" s="1"/>
  <c r="C19" i="54"/>
  <c r="C20" i="54"/>
  <c r="C21" i="54"/>
  <c r="C22" i="54"/>
  <c r="C23" i="54"/>
  <c r="C24" i="54"/>
  <c r="B19" i="54"/>
  <c r="B20" i="54"/>
  <c r="B21" i="54"/>
  <c r="B22" i="54"/>
  <c r="B23" i="54"/>
  <c r="B24" i="54"/>
  <c r="B18" i="54"/>
  <c r="B25" i="54" s="1"/>
  <c r="E120" i="53"/>
  <c r="E121" i="53"/>
  <c r="E122" i="53"/>
  <c r="E123" i="53"/>
  <c r="E119" i="53"/>
  <c r="L16" i="53"/>
  <c r="L17" i="53"/>
  <c r="L18" i="53"/>
  <c r="L21" i="53" s="1"/>
  <c r="L19" i="53"/>
  <c r="L20" i="53"/>
  <c r="K16" i="53"/>
  <c r="K21" i="53" s="1"/>
  <c r="K17" i="53"/>
  <c r="K18" i="53"/>
  <c r="K19" i="53"/>
  <c r="K20" i="53"/>
  <c r="J16" i="53"/>
  <c r="J21" i="53" s="1"/>
  <c r="J17" i="53"/>
  <c r="J18" i="53"/>
  <c r="J19" i="53"/>
  <c r="J20" i="53"/>
  <c r="I16" i="53"/>
  <c r="I21" i="53" s="1"/>
  <c r="I17" i="53"/>
  <c r="I18" i="53"/>
  <c r="I19" i="53"/>
  <c r="I20" i="53"/>
  <c r="H16" i="53"/>
  <c r="H17" i="53"/>
  <c r="H18" i="53"/>
  <c r="H21" i="53" s="1"/>
  <c r="H19" i="53"/>
  <c r="H20" i="53"/>
  <c r="G20" i="53"/>
  <c r="G19" i="53"/>
  <c r="G18" i="53"/>
  <c r="G17" i="53"/>
  <c r="G16" i="53"/>
  <c r="G21" i="53" s="1"/>
  <c r="F16" i="53"/>
  <c r="F21" i="53" s="1"/>
  <c r="F17" i="53"/>
  <c r="F18" i="53"/>
  <c r="F19" i="53"/>
  <c r="F20" i="53"/>
  <c r="E16" i="53"/>
  <c r="E21" i="53" s="1"/>
  <c r="E17" i="53"/>
  <c r="E18" i="53"/>
  <c r="E19" i="53"/>
  <c r="E20" i="53"/>
  <c r="D16" i="53"/>
  <c r="D17" i="53"/>
  <c r="D18" i="53"/>
  <c r="D21" i="53" s="1"/>
  <c r="D19" i="53"/>
  <c r="D20" i="53"/>
  <c r="C16" i="53"/>
  <c r="C21" i="53" s="1"/>
  <c r="C17" i="53"/>
  <c r="C18" i="53"/>
  <c r="C19" i="53"/>
  <c r="C20" i="53"/>
  <c r="B17" i="53"/>
  <c r="B18" i="53"/>
  <c r="B21" i="53" s="1"/>
  <c r="B19" i="53"/>
  <c r="B20" i="53"/>
  <c r="B16" i="53"/>
  <c r="I118" i="52"/>
  <c r="I119" i="52"/>
  <c r="I120" i="52"/>
  <c r="H118" i="52"/>
  <c r="H119" i="52"/>
  <c r="H120" i="52"/>
  <c r="I117" i="52"/>
  <c r="H117" i="52"/>
  <c r="I108" i="52"/>
  <c r="I109" i="52"/>
  <c r="I110" i="52"/>
  <c r="H108" i="52"/>
  <c r="H109" i="52"/>
  <c r="H110" i="52"/>
  <c r="I107" i="52"/>
  <c r="H107" i="52"/>
  <c r="C19" i="52"/>
  <c r="D19" i="52"/>
  <c r="E19" i="52"/>
  <c r="F19" i="52"/>
  <c r="G19" i="52"/>
  <c r="H19" i="52"/>
  <c r="I19" i="52"/>
  <c r="J19" i="52"/>
  <c r="K19" i="52"/>
  <c r="B19" i="52"/>
  <c r="L15" i="52"/>
  <c r="L19" i="52" s="1"/>
  <c r="L16" i="52"/>
  <c r="L17" i="52"/>
  <c r="L18" i="52"/>
  <c r="K15" i="52"/>
  <c r="K16" i="52"/>
  <c r="K17" i="52"/>
  <c r="K18" i="52"/>
  <c r="J15" i="52"/>
  <c r="J16" i="52"/>
  <c r="J17" i="52"/>
  <c r="J18" i="52"/>
  <c r="I15" i="52"/>
  <c r="I16" i="52"/>
  <c r="I17" i="52"/>
  <c r="I18" i="52"/>
  <c r="H15" i="52"/>
  <c r="H16" i="52"/>
  <c r="H17" i="52"/>
  <c r="H18" i="52"/>
  <c r="G15" i="52"/>
  <c r="G16" i="52"/>
  <c r="G17" i="52"/>
  <c r="G18" i="52"/>
  <c r="F15" i="52"/>
  <c r="F16" i="52"/>
  <c r="F17" i="52"/>
  <c r="F18" i="52"/>
  <c r="E15" i="52"/>
  <c r="E16" i="52"/>
  <c r="E17" i="52"/>
  <c r="E18" i="52"/>
  <c r="D15" i="52"/>
  <c r="D16" i="52"/>
  <c r="D17" i="52"/>
  <c r="D18" i="52"/>
  <c r="C15" i="52"/>
  <c r="C16" i="52"/>
  <c r="C17" i="52"/>
  <c r="C18" i="52"/>
  <c r="B16" i="52"/>
  <c r="B17" i="52"/>
  <c r="B18" i="52"/>
  <c r="B15" i="52"/>
  <c r="E147" i="51"/>
  <c r="E148" i="51"/>
  <c r="E149" i="51"/>
  <c r="E150" i="51"/>
  <c r="E146" i="51"/>
  <c r="E143" i="51"/>
  <c r="E144" i="51"/>
  <c r="E142" i="51"/>
  <c r="E163" i="51"/>
  <c r="E164" i="51"/>
  <c r="E165" i="51"/>
  <c r="E166" i="51"/>
  <c r="E162" i="51"/>
  <c r="E159" i="51"/>
  <c r="E160" i="51"/>
  <c r="E158" i="51"/>
  <c r="C27" i="51"/>
  <c r="D27" i="51"/>
  <c r="E27" i="51"/>
  <c r="F27" i="51"/>
  <c r="G27" i="51"/>
  <c r="H27" i="51"/>
  <c r="I27" i="51"/>
  <c r="J27" i="51"/>
  <c r="K27" i="51"/>
  <c r="L27" i="51"/>
  <c r="M27" i="51"/>
  <c r="N27" i="51"/>
  <c r="B27" i="51"/>
  <c r="N26" i="51"/>
  <c r="M26" i="51"/>
  <c r="L26" i="51"/>
  <c r="K26" i="51"/>
  <c r="J26" i="51"/>
  <c r="I26" i="51"/>
  <c r="H26" i="51"/>
  <c r="G26" i="51"/>
  <c r="F26" i="51"/>
  <c r="E26" i="51"/>
  <c r="D26" i="51"/>
  <c r="C26" i="51"/>
  <c r="B26" i="51"/>
  <c r="N25" i="51"/>
  <c r="M25" i="51"/>
  <c r="L25" i="51"/>
  <c r="K25" i="51"/>
  <c r="J25" i="51"/>
  <c r="I25" i="51"/>
  <c r="H25" i="51"/>
  <c r="G25" i="51"/>
  <c r="F25" i="51"/>
  <c r="E25" i="51"/>
  <c r="D25" i="51"/>
  <c r="C25" i="51"/>
  <c r="B25" i="51"/>
  <c r="N24" i="51"/>
  <c r="M24" i="51"/>
  <c r="L24" i="51"/>
  <c r="K24" i="51"/>
  <c r="J24" i="51"/>
  <c r="I24" i="51"/>
  <c r="H24" i="51"/>
  <c r="G24" i="51"/>
  <c r="F24" i="51"/>
  <c r="E24" i="51"/>
  <c r="D24" i="51"/>
  <c r="C24" i="51"/>
  <c r="B24" i="51"/>
  <c r="N23" i="51"/>
  <c r="M23" i="51"/>
  <c r="L23" i="51"/>
  <c r="K23" i="51"/>
  <c r="J23" i="51"/>
  <c r="I23" i="51"/>
  <c r="H23" i="51"/>
  <c r="G23" i="51"/>
  <c r="F23" i="51"/>
  <c r="E23" i="51"/>
  <c r="D23" i="51"/>
  <c r="C23" i="51"/>
  <c r="B23" i="51"/>
  <c r="N22" i="51"/>
  <c r="M22" i="51"/>
  <c r="L22" i="51"/>
  <c r="K22" i="51"/>
  <c r="J22" i="51"/>
  <c r="I22" i="51"/>
  <c r="H22" i="51"/>
  <c r="G22" i="51"/>
  <c r="F22" i="51"/>
  <c r="E22" i="51"/>
  <c r="D22" i="51"/>
  <c r="C22" i="51"/>
  <c r="B22" i="51"/>
  <c r="N21" i="51"/>
  <c r="M21" i="51"/>
  <c r="L21" i="51"/>
  <c r="K21" i="51"/>
  <c r="J21" i="51"/>
  <c r="I21" i="51"/>
  <c r="H21" i="51"/>
  <c r="G21" i="51"/>
  <c r="F21" i="51"/>
  <c r="E21" i="51"/>
  <c r="D21" i="51"/>
  <c r="C21" i="51"/>
  <c r="B21" i="51"/>
  <c r="N20" i="51"/>
  <c r="M20" i="51"/>
  <c r="L20" i="51"/>
  <c r="K20" i="51"/>
  <c r="J20" i="51"/>
  <c r="I20" i="51"/>
  <c r="H20" i="51"/>
  <c r="G20" i="51"/>
  <c r="F20" i="51"/>
  <c r="E20" i="51"/>
  <c r="D20" i="51"/>
  <c r="C20" i="51"/>
  <c r="B20" i="51"/>
  <c r="N19" i="51"/>
  <c r="M19" i="51"/>
  <c r="L19" i="51"/>
  <c r="K19" i="51"/>
  <c r="J19" i="51"/>
  <c r="I19" i="51"/>
  <c r="H19" i="51"/>
  <c r="G19" i="51"/>
  <c r="F19" i="51"/>
  <c r="E19" i="51"/>
  <c r="D19" i="51"/>
  <c r="C19" i="51"/>
  <c r="B19" i="51"/>
  <c r="E7" i="51"/>
  <c r="F7" i="51"/>
  <c r="G7" i="51"/>
  <c r="H7" i="51"/>
  <c r="I7" i="51"/>
  <c r="J7" i="51"/>
  <c r="K7" i="51"/>
  <c r="L7" i="51"/>
  <c r="M7" i="51"/>
  <c r="C7" i="51"/>
  <c r="D7" i="51"/>
  <c r="B7" i="51"/>
  <c r="H159" i="50"/>
  <c r="I159" i="50"/>
  <c r="H158" i="50"/>
  <c r="I158" i="50"/>
  <c r="H157" i="50"/>
  <c r="I157" i="50"/>
  <c r="H156" i="50"/>
  <c r="I156" i="50"/>
  <c r="H155" i="50"/>
  <c r="I155" i="50"/>
  <c r="H154" i="50"/>
  <c r="I154" i="50"/>
  <c r="H153" i="50"/>
  <c r="I153" i="50"/>
  <c r="H152" i="50"/>
  <c r="I152" i="50"/>
  <c r="I151" i="50"/>
  <c r="H151" i="50"/>
  <c r="H174" i="50"/>
  <c r="I174" i="50"/>
  <c r="H173" i="50"/>
  <c r="I173" i="50"/>
  <c r="H172" i="50"/>
  <c r="I172" i="50"/>
  <c r="H171" i="50"/>
  <c r="I171" i="50"/>
  <c r="H170" i="50"/>
  <c r="I170" i="50"/>
  <c r="H169" i="50"/>
  <c r="I169" i="50"/>
  <c r="H168" i="50"/>
  <c r="I168" i="50"/>
  <c r="H167" i="50"/>
  <c r="I167" i="50"/>
  <c r="I166" i="50"/>
  <c r="H166" i="50"/>
  <c r="H28" i="50"/>
  <c r="H26" i="50"/>
  <c r="H27" i="50"/>
  <c r="H23" i="50"/>
  <c r="H24" i="50"/>
  <c r="H25" i="50"/>
  <c r="H21" i="50"/>
  <c r="H22" i="50"/>
  <c r="G26" i="50"/>
  <c r="G27" i="50"/>
  <c r="G28" i="50"/>
  <c r="G23" i="50"/>
  <c r="G24" i="50"/>
  <c r="G25" i="50"/>
  <c r="G21" i="50"/>
  <c r="G22" i="50"/>
  <c r="F26" i="50"/>
  <c r="F27" i="50"/>
  <c r="F28" i="50"/>
  <c r="F23" i="50"/>
  <c r="F24" i="50"/>
  <c r="F25" i="50"/>
  <c r="F21" i="50"/>
  <c r="F22" i="50"/>
  <c r="E26" i="50"/>
  <c r="E27" i="50"/>
  <c r="E28" i="50"/>
  <c r="E23" i="50"/>
  <c r="E24" i="50"/>
  <c r="E25" i="50"/>
  <c r="E21" i="50"/>
  <c r="E22" i="50"/>
  <c r="D26" i="50"/>
  <c r="D27" i="50"/>
  <c r="D28" i="50"/>
  <c r="D24" i="50"/>
  <c r="D25" i="50"/>
  <c r="D21" i="50"/>
  <c r="D22" i="50"/>
  <c r="D23" i="50"/>
  <c r="C24" i="50"/>
  <c r="C25" i="50"/>
  <c r="C26" i="50"/>
  <c r="C27" i="50"/>
  <c r="C28" i="50"/>
  <c r="C21" i="50"/>
  <c r="C22" i="50"/>
  <c r="C23" i="50"/>
  <c r="B25" i="50"/>
  <c r="B26" i="50"/>
  <c r="B27" i="50"/>
  <c r="B28" i="50"/>
  <c r="B23" i="50"/>
  <c r="B24" i="50"/>
  <c r="B21" i="50"/>
  <c r="B22" i="50"/>
  <c r="H20" i="50"/>
  <c r="G20" i="50"/>
  <c r="F20" i="50"/>
  <c r="E20" i="50"/>
  <c r="D20" i="50"/>
  <c r="C20" i="50"/>
  <c r="B20" i="50"/>
  <c r="C22" i="10"/>
  <c r="D22" i="10"/>
  <c r="E22" i="10"/>
  <c r="F22" i="10"/>
  <c r="G22" i="10"/>
  <c r="H22" i="10"/>
  <c r="I22" i="10"/>
  <c r="J22" i="10"/>
  <c r="K22" i="10"/>
  <c r="L22" i="10"/>
  <c r="M22" i="10"/>
  <c r="N22" i="10"/>
  <c r="B22" i="10"/>
  <c r="N21" i="10"/>
  <c r="M21" i="10"/>
  <c r="L21" i="10"/>
  <c r="K21" i="10"/>
  <c r="J21" i="10"/>
  <c r="I21" i="10"/>
  <c r="H21" i="10"/>
  <c r="G21" i="10"/>
  <c r="F21" i="10"/>
  <c r="E21" i="10"/>
  <c r="D21" i="10"/>
  <c r="C21" i="10"/>
  <c r="B21" i="10"/>
  <c r="N20" i="10"/>
  <c r="M20" i="10"/>
  <c r="L20" i="10"/>
  <c r="K20" i="10"/>
  <c r="J20" i="10"/>
  <c r="I20" i="10"/>
  <c r="H20" i="10"/>
  <c r="G20" i="10"/>
  <c r="F20" i="10"/>
  <c r="E20" i="10"/>
  <c r="D20" i="10"/>
  <c r="C20" i="10"/>
  <c r="B20" i="10"/>
  <c r="N19" i="10"/>
  <c r="M19" i="10"/>
  <c r="L19" i="10"/>
  <c r="K19" i="10"/>
  <c r="J19" i="10"/>
  <c r="I19" i="10"/>
  <c r="H19" i="10"/>
  <c r="G19" i="10"/>
  <c r="F19" i="10"/>
  <c r="E19" i="10"/>
  <c r="D19" i="10"/>
  <c r="C19" i="10"/>
  <c r="B19" i="10"/>
  <c r="N18" i="10"/>
  <c r="M18" i="10"/>
  <c r="L18" i="10"/>
  <c r="K18" i="10"/>
  <c r="J18" i="10"/>
  <c r="I18" i="10"/>
  <c r="H18" i="10"/>
  <c r="G18" i="10"/>
  <c r="F18" i="10"/>
  <c r="E18" i="10"/>
  <c r="D18" i="10"/>
  <c r="C18" i="10"/>
  <c r="B18" i="10"/>
  <c r="N17" i="10"/>
  <c r="M17" i="10"/>
  <c r="L17" i="10"/>
  <c r="K17" i="10"/>
  <c r="J17" i="10"/>
  <c r="I17" i="10"/>
  <c r="H17" i="10"/>
  <c r="G17" i="10"/>
  <c r="F17" i="10"/>
  <c r="E17" i="10"/>
  <c r="D17" i="10"/>
  <c r="C17" i="10"/>
  <c r="B17" i="10"/>
  <c r="N16" i="10"/>
  <c r="M16" i="10"/>
  <c r="L16" i="10"/>
  <c r="K16" i="10"/>
  <c r="J16" i="10"/>
  <c r="I16" i="10"/>
  <c r="H16" i="10"/>
  <c r="G16" i="10"/>
  <c r="F16" i="10"/>
  <c r="E16" i="10"/>
  <c r="D16" i="10"/>
  <c r="C16" i="10"/>
  <c r="B16" i="10"/>
  <c r="B29" i="50" l="1"/>
  <c r="E29" i="50"/>
  <c r="H29" i="50"/>
  <c r="G29" i="50"/>
  <c r="F29" i="50"/>
  <c r="D29" i="50"/>
  <c r="C29" i="50"/>
  <c r="F19" i="1" l="1"/>
  <c r="E19" i="1"/>
  <c r="G18" i="1"/>
  <c r="H18" i="1"/>
  <c r="E18" i="1"/>
  <c r="F18" i="1"/>
  <c r="B18" i="1"/>
  <c r="H17" i="1"/>
  <c r="E17" i="1"/>
  <c r="F17" i="1"/>
  <c r="G17" i="1"/>
  <c r="B17" i="1"/>
  <c r="O18" i="34"/>
  <c r="L18" i="34"/>
  <c r="O17" i="34"/>
  <c r="L17" i="34"/>
  <c r="I19" i="34"/>
  <c r="H19" i="34"/>
  <c r="J17" i="34"/>
  <c r="I17" i="34"/>
  <c r="H17" i="34"/>
  <c r="F17" i="34"/>
  <c r="F18" i="34"/>
  <c r="E18" i="34"/>
  <c r="E19" i="34"/>
  <c r="E17" i="34"/>
  <c r="C18" i="34"/>
  <c r="C17" i="34"/>
  <c r="B18" i="34"/>
  <c r="B17" i="34"/>
  <c r="G15" i="34"/>
  <c r="G17" i="34" s="1"/>
  <c r="D15" i="34"/>
  <c r="G18" i="34" l="1"/>
  <c r="F19" i="34"/>
  <c r="C19" i="34"/>
  <c r="D18" i="34"/>
  <c r="B19" i="34"/>
  <c r="D17" i="34"/>
  <c r="K15" i="34"/>
  <c r="C12" i="22"/>
  <c r="B12" i="22"/>
  <c r="J20" i="34" l="1"/>
  <c r="K18" i="34"/>
  <c r="G20" i="34"/>
  <c r="K17" i="34"/>
  <c r="D20" i="34"/>
  <c r="F9" i="20"/>
  <c r="AG18" i="68" l="1"/>
  <c r="AG19" i="68"/>
  <c r="AG20" i="68"/>
  <c r="P20" i="68"/>
  <c r="P19" i="68"/>
  <c r="P18" i="68"/>
  <c r="P17" i="68"/>
  <c r="AG17" i="68"/>
  <c r="G14" i="1" l="1"/>
  <c r="P20" i="6" l="1"/>
  <c r="AG20" i="6"/>
  <c r="AG17" i="6"/>
  <c r="G15" i="1"/>
  <c r="B15" i="1"/>
  <c r="C15" i="1"/>
  <c r="P15" i="34"/>
  <c r="O15" i="34"/>
  <c r="M15" i="34"/>
  <c r="L15" i="34"/>
  <c r="C11" i="20" s="1"/>
  <c r="D11" i="20" s="1"/>
  <c r="P17" i="34" l="1"/>
  <c r="P18" i="34"/>
  <c r="C19" i="1"/>
  <c r="C18" i="1"/>
  <c r="B19" i="1"/>
  <c r="C17" i="1"/>
  <c r="F11" i="20"/>
  <c r="M17" i="34"/>
  <c r="M18" i="34"/>
  <c r="H15" i="1"/>
  <c r="I15" i="1"/>
  <c r="D15" i="1"/>
  <c r="N15" i="34"/>
  <c r="Q15" i="34"/>
  <c r="O19" i="34" l="1"/>
  <c r="Q18" i="34"/>
  <c r="Q17" i="34"/>
  <c r="P19" i="34"/>
  <c r="D17" i="1"/>
  <c r="D18" i="1"/>
  <c r="N18" i="34"/>
  <c r="L19" i="34"/>
  <c r="N17" i="34"/>
  <c r="I18" i="1"/>
  <c r="I17" i="1"/>
  <c r="M19" i="34"/>
  <c r="J15" i="1"/>
  <c r="AG19" i="6"/>
  <c r="P19" i="6"/>
  <c r="M14" i="34"/>
  <c r="L14" i="34"/>
  <c r="F8" i="20"/>
  <c r="C10" i="20"/>
  <c r="D10" i="20" s="1"/>
  <c r="F7" i="20"/>
  <c r="B13" i="1"/>
  <c r="B12" i="1"/>
  <c r="B14" i="1"/>
  <c r="C14" i="1"/>
  <c r="D14" i="34"/>
  <c r="O14" i="34"/>
  <c r="P14" i="34"/>
  <c r="G14" i="34"/>
  <c r="J14" i="34"/>
  <c r="M13" i="34"/>
  <c r="L13" i="34"/>
  <c r="J18" i="1" l="1"/>
  <c r="J17" i="1"/>
  <c r="K14" i="34"/>
  <c r="Q14" i="34"/>
  <c r="D14" i="1"/>
  <c r="N14" i="34"/>
  <c r="H14" i="1"/>
  <c r="N13" i="34"/>
  <c r="C9" i="20"/>
  <c r="F10" i="20"/>
  <c r="G10" i="20" s="1"/>
  <c r="I14" i="1"/>
  <c r="J14" i="1" l="1"/>
  <c r="F12" i="22"/>
  <c r="E12" i="22"/>
  <c r="G8" i="20" l="1"/>
  <c r="G9" i="20"/>
  <c r="AG18" i="6" l="1"/>
  <c r="P18" i="6"/>
  <c r="P17" i="6"/>
  <c r="H13" i="1"/>
  <c r="I13" i="1"/>
  <c r="H12" i="1"/>
  <c r="P13" i="34"/>
  <c r="O13" i="34"/>
  <c r="O12" i="34"/>
  <c r="Q12" i="34" s="1"/>
  <c r="D9" i="20"/>
  <c r="D13" i="34"/>
  <c r="J13" i="34"/>
  <c r="G13" i="34"/>
  <c r="G13" i="1"/>
  <c r="B10" i="1"/>
  <c r="H10" i="1" s="1"/>
  <c r="B5" i="1"/>
  <c r="H5" i="1" s="1"/>
  <c r="Q11" i="34"/>
  <c r="L12" i="34"/>
  <c r="N12" i="34" s="1"/>
  <c r="B63" i="52"/>
  <c r="C63" i="52"/>
  <c r="D63" i="52"/>
  <c r="E63" i="52"/>
  <c r="F63" i="52"/>
  <c r="G63" i="52"/>
  <c r="B81" i="52"/>
  <c r="C81" i="52"/>
  <c r="D81" i="52"/>
  <c r="E81" i="52"/>
  <c r="F81" i="52"/>
  <c r="G81" i="52"/>
  <c r="I12" i="22"/>
  <c r="B8" i="1"/>
  <c r="C8" i="1"/>
  <c r="G8" i="1"/>
  <c r="C12" i="1"/>
  <c r="I12" i="1" s="1"/>
  <c r="Q8" i="34"/>
  <c r="N8" i="34"/>
  <c r="N11" i="34"/>
  <c r="Q10" i="34"/>
  <c r="N10" i="34"/>
  <c r="Q9" i="34"/>
  <c r="N9" i="34"/>
  <c r="D12" i="34"/>
  <c r="G8" i="34"/>
  <c r="D8" i="34"/>
  <c r="G12" i="34"/>
  <c r="L12" i="22"/>
  <c r="O12" i="22"/>
  <c r="D88" i="10"/>
  <c r="C88" i="10"/>
  <c r="D77" i="10"/>
  <c r="C77" i="10"/>
  <c r="D9" i="34"/>
  <c r="G9" i="34"/>
  <c r="D10" i="34"/>
  <c r="G10" i="34"/>
  <c r="D11" i="34"/>
  <c r="G11" i="34"/>
  <c r="N12" i="22"/>
  <c r="K12" i="22"/>
  <c r="G7" i="20"/>
  <c r="F6" i="20"/>
  <c r="G6" i="20" s="1"/>
  <c r="F5" i="20"/>
  <c r="G5" i="20" s="1"/>
  <c r="F4" i="20"/>
  <c r="G4" i="20" s="1"/>
  <c r="C8" i="20"/>
  <c r="D8" i="20" s="1"/>
  <c r="C7" i="20"/>
  <c r="D7" i="20" s="1"/>
  <c r="C6" i="20"/>
  <c r="D6" i="20" s="1"/>
  <c r="C5" i="20"/>
  <c r="D5" i="20" s="1"/>
  <c r="C4" i="20"/>
  <c r="D4" i="20" s="1"/>
  <c r="C11" i="1"/>
  <c r="I11" i="1" s="1"/>
  <c r="B11" i="1"/>
  <c r="H11" i="1" s="1"/>
  <c r="C10" i="1"/>
  <c r="I10" i="1" s="1"/>
  <c r="C9" i="1"/>
  <c r="I9" i="1" s="1"/>
  <c r="B9" i="1"/>
  <c r="H9" i="1" s="1"/>
  <c r="C7" i="1"/>
  <c r="B7" i="1"/>
  <c r="H7" i="1" s="1"/>
  <c r="C6" i="1"/>
  <c r="B6" i="1"/>
  <c r="H6" i="1" s="1"/>
  <c r="C5" i="1"/>
  <c r="G12" i="1"/>
  <c r="G9" i="1"/>
  <c r="G10" i="1"/>
  <c r="G11" i="1"/>
  <c r="H12" i="22"/>
  <c r="K12" i="34" l="1"/>
  <c r="K11" i="34"/>
  <c r="K9" i="34"/>
  <c r="I8" i="1"/>
  <c r="H8" i="1"/>
  <c r="K13" i="34"/>
  <c r="Q13" i="34"/>
  <c r="K8" i="34"/>
  <c r="K10" i="34"/>
  <c r="D9" i="1"/>
  <c r="J9" i="1" s="1"/>
  <c r="D11" i="1"/>
  <c r="J11" i="1" s="1"/>
  <c r="D10" i="1"/>
  <c r="J10" i="1" s="1"/>
  <c r="D8" i="1"/>
  <c r="D13" i="1"/>
  <c r="J13" i="1" s="1"/>
  <c r="D12" i="1"/>
  <c r="J12" i="1" s="1"/>
  <c r="J8" i="1" l="1"/>
</calcChain>
</file>

<file path=xl/sharedStrings.xml><?xml version="1.0" encoding="utf-8"?>
<sst xmlns="http://schemas.openxmlformats.org/spreadsheetml/2006/main" count="3059" uniqueCount="1278">
  <si>
    <t>3. Detailed information on reason for re-let of supported housing units is not collected</t>
  </si>
  <si>
    <t>GN SR PRP</t>
  </si>
  <si>
    <t>SH SR PRP</t>
  </si>
  <si>
    <t>GN AR PRP</t>
  </si>
  <si>
    <t xml:space="preserve">4. Missing represents cases where this question was not answered. Percentages exclude missing data. </t>
  </si>
  <si>
    <r>
      <t>LA</t>
    </r>
    <r>
      <rPr>
        <b/>
        <vertAlign val="superscript"/>
        <sz val="9"/>
        <rFont val="Arial"/>
        <family val="2"/>
      </rPr>
      <t>2</t>
    </r>
  </si>
  <si>
    <r>
      <t>Missing</t>
    </r>
    <r>
      <rPr>
        <i/>
        <vertAlign val="superscript"/>
        <sz val="9"/>
        <rFont val="Arial"/>
        <family val="2"/>
      </rPr>
      <t>4</t>
    </r>
  </si>
  <si>
    <r>
      <t>Missing</t>
    </r>
    <r>
      <rPr>
        <i/>
        <vertAlign val="superscript"/>
        <sz val="9"/>
        <color indexed="8"/>
        <rFont val="Arial"/>
        <family val="2"/>
      </rPr>
      <t>4</t>
    </r>
  </si>
  <si>
    <t xml:space="preserve">5. Missing represents cases where this question was not answered. Percentages exclude missing data. </t>
  </si>
  <si>
    <t>1. Defined as working less then 30 hours per week.</t>
  </si>
  <si>
    <t>2. Other includes: Government training/New deal, full time student, child under 16 and other adult.</t>
  </si>
  <si>
    <r>
      <t>LA</t>
    </r>
    <r>
      <rPr>
        <b/>
        <vertAlign val="superscript"/>
        <sz val="9"/>
        <color indexed="8"/>
        <rFont val="Arial"/>
        <family val="2"/>
      </rPr>
      <t>3</t>
    </r>
  </si>
  <si>
    <r>
      <t>Missing</t>
    </r>
    <r>
      <rPr>
        <i/>
        <vertAlign val="superscript"/>
        <sz val="9"/>
        <rFont val="Arial"/>
        <family val="2"/>
      </rPr>
      <t>5</t>
    </r>
  </si>
  <si>
    <r>
      <t>Imputed</t>
    </r>
    <r>
      <rPr>
        <i/>
        <vertAlign val="superscript"/>
        <sz val="9"/>
        <color indexed="8"/>
        <rFont val="Arial"/>
        <family val="2"/>
      </rPr>
      <t>4</t>
    </r>
  </si>
  <si>
    <r>
      <t>A8 countries</t>
    </r>
    <r>
      <rPr>
        <vertAlign val="superscript"/>
        <sz val="9"/>
        <rFont val="Arial"/>
        <family val="2"/>
      </rPr>
      <t>1</t>
    </r>
  </si>
  <si>
    <r>
      <t>Other EEA countries</t>
    </r>
    <r>
      <rPr>
        <vertAlign val="superscript"/>
        <sz val="9"/>
        <rFont val="Arial"/>
        <family val="2"/>
      </rPr>
      <t>2</t>
    </r>
  </si>
  <si>
    <r>
      <t>Refused or missing</t>
    </r>
    <r>
      <rPr>
        <i/>
        <vertAlign val="superscript"/>
        <sz val="9"/>
        <rFont val="Arial"/>
        <family val="2"/>
      </rPr>
      <t>3</t>
    </r>
  </si>
  <si>
    <r>
      <t>A8 countries, Romania and Bulgaria</t>
    </r>
    <r>
      <rPr>
        <vertAlign val="superscript"/>
        <sz val="9"/>
        <rFont val="Arial"/>
        <family val="2"/>
      </rPr>
      <t>1</t>
    </r>
  </si>
  <si>
    <r>
      <t>Foreign national</t>
    </r>
    <r>
      <rPr>
        <vertAlign val="superscript"/>
        <sz val="9"/>
        <color indexed="8"/>
        <rFont val="Arial"/>
        <family val="2"/>
      </rPr>
      <t>5</t>
    </r>
  </si>
  <si>
    <r>
      <t>LA</t>
    </r>
    <r>
      <rPr>
        <b/>
        <vertAlign val="superscript"/>
        <sz val="9"/>
        <rFont val="Arial"/>
        <family val="2"/>
      </rPr>
      <t>3</t>
    </r>
  </si>
  <si>
    <r>
      <t>Refused or missing</t>
    </r>
    <r>
      <rPr>
        <i/>
        <vertAlign val="superscript"/>
        <sz val="9"/>
        <rFont val="Arial"/>
        <family val="2"/>
      </rPr>
      <t>4</t>
    </r>
  </si>
  <si>
    <r>
      <t>Imputed</t>
    </r>
    <r>
      <rPr>
        <i/>
        <vertAlign val="superscript"/>
        <sz val="9"/>
        <color indexed="8"/>
        <rFont val="Arial"/>
        <family val="2"/>
      </rPr>
      <t>5</t>
    </r>
  </si>
  <si>
    <t>6. A breakdown of total lettings to foreign nationals in 2009/10 is not available due to concerns over data quality.</t>
  </si>
  <si>
    <t>PRP general needs lettings</t>
  </si>
  <si>
    <t>LA general needs lettings</t>
  </si>
  <si>
    <t>1. Includes response options of Chinese, Arab or Other Ethnic Group.</t>
  </si>
  <si>
    <t>2007/08</t>
  </si>
  <si>
    <t>2008/09</t>
  </si>
  <si>
    <r>
      <t>Total</t>
    </r>
    <r>
      <rPr>
        <b/>
        <vertAlign val="superscript"/>
        <sz val="9"/>
        <rFont val="Arial"/>
        <family val="2"/>
      </rPr>
      <t>R</t>
    </r>
  </si>
  <si>
    <r>
      <t>Total %</t>
    </r>
    <r>
      <rPr>
        <b/>
        <vertAlign val="superscript"/>
        <sz val="9"/>
        <rFont val="Arial"/>
        <family val="2"/>
      </rPr>
      <t>R</t>
    </r>
  </si>
  <si>
    <r>
      <t>2009/10</t>
    </r>
    <r>
      <rPr>
        <b/>
        <vertAlign val="superscript"/>
        <sz val="9"/>
        <color indexed="8"/>
        <rFont val="Arial"/>
        <family val="2"/>
      </rPr>
      <t>6</t>
    </r>
  </si>
  <si>
    <r>
      <t>Total %</t>
    </r>
    <r>
      <rPr>
        <b/>
        <vertAlign val="superscript"/>
        <sz val="9"/>
        <rFont val="Arial"/>
        <family val="2"/>
      </rPr>
      <t>P</t>
    </r>
  </si>
  <si>
    <r>
      <t>LA</t>
    </r>
    <r>
      <rPr>
        <b/>
        <vertAlign val="superscript"/>
        <sz val="9"/>
        <color indexed="8"/>
        <rFont val="Arial"/>
        <family val="2"/>
      </rPr>
      <t>3R</t>
    </r>
  </si>
  <si>
    <t>2009/10</t>
  </si>
  <si>
    <r>
      <t>2009/10</t>
    </r>
    <r>
      <rPr>
        <b/>
        <vertAlign val="superscript"/>
        <sz val="9"/>
        <color indexed="8"/>
        <rFont val="Arial"/>
        <family val="2"/>
      </rPr>
      <t>3</t>
    </r>
  </si>
  <si>
    <r>
      <t>LA</t>
    </r>
    <r>
      <rPr>
        <b/>
        <vertAlign val="superscript"/>
        <sz val="9"/>
        <rFont val="Arial"/>
        <family val="2"/>
      </rPr>
      <t>2P</t>
    </r>
  </si>
  <si>
    <r>
      <t>Total</t>
    </r>
    <r>
      <rPr>
        <b/>
        <vertAlign val="superscript"/>
        <sz val="9"/>
        <rFont val="Arial"/>
        <family val="2"/>
      </rPr>
      <t>P</t>
    </r>
  </si>
  <si>
    <r>
      <t>GN SR LA</t>
    </r>
    <r>
      <rPr>
        <b/>
        <vertAlign val="superscript"/>
        <sz val="9"/>
        <rFont val="Arial"/>
        <family val="2"/>
      </rPr>
      <t>P</t>
    </r>
  </si>
  <si>
    <r>
      <t>All GN SR</t>
    </r>
    <r>
      <rPr>
        <b/>
        <vertAlign val="superscript"/>
        <sz val="9"/>
        <rFont val="Arial"/>
        <family val="2"/>
      </rPr>
      <t>P</t>
    </r>
  </si>
  <si>
    <r>
      <t>SH SR LA</t>
    </r>
    <r>
      <rPr>
        <b/>
        <vertAlign val="superscript"/>
        <sz val="9"/>
        <rFont val="Arial"/>
        <family val="2"/>
      </rPr>
      <t>P</t>
    </r>
  </si>
  <si>
    <r>
      <t>All SH SR</t>
    </r>
    <r>
      <rPr>
        <b/>
        <vertAlign val="superscript"/>
        <sz val="9"/>
        <rFont val="Arial"/>
        <family val="2"/>
      </rPr>
      <t>P</t>
    </r>
  </si>
  <si>
    <r>
      <t>Total</t>
    </r>
    <r>
      <rPr>
        <b/>
        <vertAlign val="superscript"/>
        <sz val="9"/>
        <color indexed="8"/>
        <rFont val="Arial"/>
        <family val="2"/>
      </rPr>
      <t>P</t>
    </r>
  </si>
  <si>
    <r>
      <t>LA</t>
    </r>
    <r>
      <rPr>
        <b/>
        <vertAlign val="superscript"/>
        <sz val="9"/>
        <rFont val="Arial"/>
        <family val="2"/>
      </rPr>
      <t>3P</t>
    </r>
  </si>
  <si>
    <r>
      <t>LA</t>
    </r>
    <r>
      <rPr>
        <b/>
        <vertAlign val="superscript"/>
        <sz val="9"/>
        <color indexed="8"/>
        <rFont val="Arial"/>
        <family val="2"/>
      </rPr>
      <t>3P</t>
    </r>
  </si>
  <si>
    <t xml:space="preserve">8. Missing represents cases where this question was not answered. Percentages exclude missing data. </t>
  </si>
  <si>
    <r>
      <t>LA lettings submission levels</t>
    </r>
    <r>
      <rPr>
        <b/>
        <vertAlign val="superscript"/>
        <sz val="9"/>
        <rFont val="Arial"/>
        <family val="2"/>
      </rPr>
      <t>1</t>
    </r>
  </si>
  <si>
    <t>5. New contractors took over responsibility for CORE in 2009/10. This may account for some of the change between 2008/09 and 2009/10.</t>
  </si>
  <si>
    <t>Retired</t>
  </si>
  <si>
    <t>Unable to work due to sickness</t>
  </si>
  <si>
    <t>Full time worker</t>
  </si>
  <si>
    <t>Unemployed</t>
  </si>
  <si>
    <t>Not seeking work</t>
  </si>
  <si>
    <r>
      <t>Part time worker</t>
    </r>
    <r>
      <rPr>
        <vertAlign val="superscript"/>
        <sz val="9"/>
        <color indexed="8"/>
        <rFont val="Arial"/>
        <family val="2"/>
      </rPr>
      <t>1</t>
    </r>
  </si>
  <si>
    <r>
      <t>Other</t>
    </r>
    <r>
      <rPr>
        <vertAlign val="superscript"/>
        <sz val="9"/>
        <color indexed="8"/>
        <rFont val="Arial"/>
        <family val="2"/>
      </rPr>
      <t>2</t>
    </r>
  </si>
  <si>
    <t>Ethnic origin of HRP</t>
  </si>
  <si>
    <t>White</t>
  </si>
  <si>
    <t>Mixed</t>
  </si>
  <si>
    <t>Asian or Asian British</t>
  </si>
  <si>
    <t>Black or Black British</t>
  </si>
  <si>
    <t>Nationality of HRP</t>
  </si>
  <si>
    <t>New tenants</t>
  </si>
  <si>
    <t>Existing tenants</t>
  </si>
  <si>
    <t>UK national</t>
  </si>
  <si>
    <t>All other countries</t>
  </si>
  <si>
    <t>Black Country</t>
  </si>
  <si>
    <t>Buckinghamshire Thames Valley</t>
  </si>
  <si>
    <t>Cheshire and Warrington</t>
  </si>
  <si>
    <t>Coast to Capital</t>
  </si>
  <si>
    <t>Cornwall and the Isles of Scilly</t>
  </si>
  <si>
    <t>Coventry and Warwickshire</t>
  </si>
  <si>
    <t>Cumbria</t>
  </si>
  <si>
    <t>Derby, Derbyshire, Nottingham and Nottinghamshire</t>
  </si>
  <si>
    <t>Dorset</t>
  </si>
  <si>
    <t>Enterprise M3</t>
  </si>
  <si>
    <t>Gloucestershire</t>
  </si>
  <si>
    <t>Greater Birmingham and Solihull</t>
  </si>
  <si>
    <t>Greater Cambridge &amp; Greater Peterborough</t>
  </si>
  <si>
    <t>Greater Lincolnshire</t>
  </si>
  <si>
    <t>Greater Manchester</t>
  </si>
  <si>
    <t>Heart of the South West</t>
  </si>
  <si>
    <t>Hertfordshire</t>
  </si>
  <si>
    <t>Humber</t>
  </si>
  <si>
    <t>Lancashire</t>
  </si>
  <si>
    <t>Leeds City Region</t>
  </si>
  <si>
    <t>Leicester and Leicestershire</t>
  </si>
  <si>
    <t>Liverpool City Region</t>
  </si>
  <si>
    <t>New Anglia</t>
  </si>
  <si>
    <t>North Eastern</t>
  </si>
  <si>
    <t>Northamptonshire</t>
  </si>
  <si>
    <t>Oxfordshire LEP</t>
  </si>
  <si>
    <t>Solent</t>
  </si>
  <si>
    <t>South East Midlands</t>
  </si>
  <si>
    <t>Stoke-on-Trent and Staffordshire</t>
  </si>
  <si>
    <t>Swindon and Wiltshire</t>
  </si>
  <si>
    <t>Tees Valley</t>
  </si>
  <si>
    <t>Thames Valley Berkshire</t>
  </si>
  <si>
    <t>The Marches</t>
  </si>
  <si>
    <t>West of England</t>
  </si>
  <si>
    <t>Worcestershire</t>
  </si>
  <si>
    <t>York and North Yorkshire</t>
  </si>
  <si>
    <t>https://www.gov.uk/government/publications/local-enterprise-partnerships-local-authority-mapping</t>
  </si>
  <si>
    <t>Background and policy information about the Local Enterprise Partnerships can be found here:</t>
  </si>
  <si>
    <t>https://www.gov.uk/government/policies/supporting-economic-growth-through-local-enterprise-partnerships-and-enterprise-zones</t>
  </si>
  <si>
    <t>General Needs social tenancy</t>
  </si>
  <si>
    <t>Owner occupation (private or shared ownership)</t>
  </si>
  <si>
    <t>Private sector tenancy</t>
  </si>
  <si>
    <t>Supported housing</t>
  </si>
  <si>
    <t>Living with family / friends</t>
  </si>
  <si>
    <t>General Needs</t>
  </si>
  <si>
    <t>Supported Housing</t>
  </si>
  <si>
    <t xml:space="preserve"> Year</t>
  </si>
  <si>
    <t>PRP</t>
  </si>
  <si>
    <t>2011-12</t>
  </si>
  <si>
    <t>Total</t>
  </si>
  <si>
    <t>LA</t>
  </si>
  <si>
    <t>London</t>
  </si>
  <si>
    <t>South East</t>
  </si>
  <si>
    <t>Other</t>
  </si>
  <si>
    <t>1 bedroom</t>
  </si>
  <si>
    <t>2 bedrooms</t>
  </si>
  <si>
    <t>..</t>
  </si>
  <si>
    <t>Single adult</t>
  </si>
  <si>
    <t>Multi adult no children</t>
  </si>
  <si>
    <t>UK National</t>
  </si>
  <si>
    <t>Any other country</t>
  </si>
  <si>
    <t>2011/12</t>
  </si>
  <si>
    <t>Household characteristic </t>
  </si>
  <si>
    <t>%</t>
  </si>
  <si>
    <t>2010/11</t>
  </si>
  <si>
    <t>Greater than 90%</t>
  </si>
  <si>
    <t>75%-90%</t>
  </si>
  <si>
    <t>50-75%</t>
  </si>
  <si>
    <t>25-50%</t>
  </si>
  <si>
    <t xml:space="preserve"> </t>
  </si>
  <si>
    <t>Non participating LAs</t>
  </si>
  <si>
    <t>Less than 25%</t>
  </si>
  <si>
    <t>Letting type</t>
  </si>
  <si>
    <t>Providers</t>
  </si>
  <si>
    <t>Year</t>
  </si>
  <si>
    <t>Average lettings per provider</t>
  </si>
  <si>
    <t>% of lettings</t>
  </si>
  <si>
    <t>n/a</t>
  </si>
  <si>
    <t>All bedroom sizes</t>
  </si>
  <si>
    <t>Notes:</t>
  </si>
  <si>
    <t xml:space="preserve">1. Older people are defined as any household where either the main occupier or their partner is aged 60 years or over. </t>
  </si>
  <si>
    <t>Local authorities</t>
  </si>
  <si>
    <t>-</t>
  </si>
  <si>
    <t xml:space="preserve">General Needs for PRPs </t>
  </si>
  <si>
    <t xml:space="preserve">Supported Housing for PRPs </t>
  </si>
  <si>
    <t xml:space="preserve">CORE website: https://core.communities.gov.uk </t>
  </si>
  <si>
    <t>.. Figures not provided due to the impact of increasing LA participation over time</t>
  </si>
  <si>
    <t>2012-13</t>
  </si>
  <si>
    <t>Ecode</t>
  </si>
  <si>
    <t>2012/13</t>
  </si>
  <si>
    <t>All Lettings</t>
  </si>
  <si>
    <t>General Needs Social Rent</t>
  </si>
  <si>
    <t>Affordable Rent (general needs)</t>
  </si>
  <si>
    <t>Supported Housing Social Rent</t>
  </si>
  <si>
    <t>3 bedrooms</t>
  </si>
  <si>
    <t>4 or more bedrooms</t>
  </si>
  <si>
    <t>Number</t>
  </si>
  <si>
    <t>&lt;=2 years</t>
  </si>
  <si>
    <t>3-5 years</t>
  </si>
  <si>
    <t>6-10 years</t>
  </si>
  <si>
    <t>11-15 years</t>
  </si>
  <si>
    <t>&gt; 15 years</t>
  </si>
  <si>
    <t>Relet - internal transfer</t>
  </si>
  <si>
    <t>Relet - previous tenant died</t>
  </si>
  <si>
    <t>Relet - property abandoned by previous tenant</t>
  </si>
  <si>
    <t>Relet - previous tenant evicted</t>
  </si>
  <si>
    <t>Relet - previous tenant moved to other social landlord</t>
  </si>
  <si>
    <t>TOTAL</t>
  </si>
  <si>
    <t>Single adult with children</t>
  </si>
  <si>
    <t>Multi adult with children</t>
  </si>
  <si>
    <t>Total %</t>
  </si>
  <si>
    <t>Male</t>
  </si>
  <si>
    <t>Female</t>
  </si>
  <si>
    <t>18-24</t>
  </si>
  <si>
    <t>25-29</t>
  </si>
  <si>
    <t>30-39</t>
  </si>
  <si>
    <t>40-49</t>
  </si>
  <si>
    <t>50-59</t>
  </si>
  <si>
    <t>60-69</t>
  </si>
  <si>
    <t>70-79</t>
  </si>
  <si>
    <t>80 and above</t>
  </si>
  <si>
    <t>age of HRP</t>
  </si>
  <si>
    <t>80+</t>
  </si>
  <si>
    <r>
      <t>LA</t>
    </r>
    <r>
      <rPr>
        <b/>
        <vertAlign val="superscript"/>
        <sz val="9"/>
        <rFont val="Arial"/>
        <family val="2"/>
      </rPr>
      <t>1</t>
    </r>
  </si>
  <si>
    <t>Overall</t>
  </si>
  <si>
    <t>% market rent</t>
  </si>
  <si>
    <r>
      <t>Older people</t>
    </r>
    <r>
      <rPr>
        <vertAlign val="superscript"/>
        <sz val="9"/>
        <color indexed="8"/>
        <rFont val="Arial"/>
        <family val="2"/>
      </rPr>
      <t>1</t>
    </r>
  </si>
  <si>
    <t>No LAHS data</t>
  </si>
  <si>
    <t>Relet - tenant occupied same property as temporary accommodation</t>
  </si>
  <si>
    <t>Relet - previous tenant moved to private sector or other accommodation</t>
  </si>
  <si>
    <t>&lt;18</t>
  </si>
  <si>
    <t>1. Approved Hostel, direct access hostel, hospital, prison, B&amp;B, other temporary accommodation</t>
  </si>
  <si>
    <t>E07000223</t>
  </si>
  <si>
    <t>E07000026</t>
  </si>
  <si>
    <t>E07000032</t>
  </si>
  <si>
    <t>E07000224</t>
  </si>
  <si>
    <t>E07000170</t>
  </si>
  <si>
    <t>E07000105</t>
  </si>
  <si>
    <t>E07000004</t>
  </si>
  <si>
    <t>E07000200</t>
  </si>
  <si>
    <t>E09000002</t>
  </si>
  <si>
    <t>E09000003</t>
  </si>
  <si>
    <t>E08000016</t>
  </si>
  <si>
    <t>E07000027</t>
  </si>
  <si>
    <t>E07000066</t>
  </si>
  <si>
    <t>E07000084</t>
  </si>
  <si>
    <t>E07000171</t>
  </si>
  <si>
    <t>E06000022</t>
  </si>
  <si>
    <t>E06000055</t>
  </si>
  <si>
    <t>E09000004</t>
  </si>
  <si>
    <t>E08000025</t>
  </si>
  <si>
    <t>E07000129</t>
  </si>
  <si>
    <t>E06000008</t>
  </si>
  <si>
    <t>E06000009</t>
  </si>
  <si>
    <t>E07000033</t>
  </si>
  <si>
    <t>E08000001</t>
  </si>
  <si>
    <t>E07000136</t>
  </si>
  <si>
    <t>E06000028</t>
  </si>
  <si>
    <t>E06000036</t>
  </si>
  <si>
    <t>E08000032</t>
  </si>
  <si>
    <t>E07000067</t>
  </si>
  <si>
    <t>E07000143</t>
  </si>
  <si>
    <t>E09000005</t>
  </si>
  <si>
    <t>E07000068</t>
  </si>
  <si>
    <t>E06000043</t>
  </si>
  <si>
    <t>E07000144</t>
  </si>
  <si>
    <t>E09000006</t>
  </si>
  <si>
    <t>E07000234</t>
  </si>
  <si>
    <t>E07000095</t>
  </si>
  <si>
    <t>E07000172</t>
  </si>
  <si>
    <t>E07000117</t>
  </si>
  <si>
    <t>E08000002</t>
  </si>
  <si>
    <t>E08000033</t>
  </si>
  <si>
    <t>E07000008</t>
  </si>
  <si>
    <t>E09000007</t>
  </si>
  <si>
    <t>E07000192</t>
  </si>
  <si>
    <t>E07000106</t>
  </si>
  <si>
    <t>E07000028</t>
  </si>
  <si>
    <t>E07000069</t>
  </si>
  <si>
    <t>E06000056</t>
  </si>
  <si>
    <t>E07000130</t>
  </si>
  <si>
    <t>E07000070</t>
  </si>
  <si>
    <t>E07000078</t>
  </si>
  <si>
    <t>E07000177</t>
  </si>
  <si>
    <t>E06000049</t>
  </si>
  <si>
    <t>E06000050</t>
  </si>
  <si>
    <t>E07000034</t>
  </si>
  <si>
    <t>E07000225</t>
  </si>
  <si>
    <t>E07000005</t>
  </si>
  <si>
    <t>E07000118</t>
  </si>
  <si>
    <t>E07000048</t>
  </si>
  <si>
    <t>E09000001</t>
  </si>
  <si>
    <t>E07000071</t>
  </si>
  <si>
    <t>E07000029</t>
  </si>
  <si>
    <t>E07000150</t>
  </si>
  <si>
    <t>E06000052</t>
  </si>
  <si>
    <t>E07000079</t>
  </si>
  <si>
    <t>E06000047</t>
  </si>
  <si>
    <t>E08000026</t>
  </si>
  <si>
    <t>E07000163</t>
  </si>
  <si>
    <t>E07000226</t>
  </si>
  <si>
    <t>E09000008</t>
  </si>
  <si>
    <t>E07000096</t>
  </si>
  <si>
    <t>E06000005</t>
  </si>
  <si>
    <t>E07000107</t>
  </si>
  <si>
    <t>E07000151</t>
  </si>
  <si>
    <t>E06000015</t>
  </si>
  <si>
    <t>E07000035</t>
  </si>
  <si>
    <t>E08000017</t>
  </si>
  <si>
    <t>E07000108</t>
  </si>
  <si>
    <t>E08000027</t>
  </si>
  <si>
    <t>E09000009</t>
  </si>
  <si>
    <t>E07000009</t>
  </si>
  <si>
    <t>E07000040</t>
  </si>
  <si>
    <t>E07000049</t>
  </si>
  <si>
    <t>E07000085</t>
  </si>
  <si>
    <t>E07000137</t>
  </si>
  <si>
    <t>E07000152</t>
  </si>
  <si>
    <t>E06000011</t>
  </si>
  <si>
    <t>E07000193</t>
  </si>
  <si>
    <t>E07000061</t>
  </si>
  <si>
    <t>E07000086</t>
  </si>
  <si>
    <t>E07000030</t>
  </si>
  <si>
    <t>E07000207</t>
  </si>
  <si>
    <t>E09000010</t>
  </si>
  <si>
    <t>E07000072</t>
  </si>
  <si>
    <t>E07000208</t>
  </si>
  <si>
    <t>E07000036</t>
  </si>
  <si>
    <t>E07000041</t>
  </si>
  <si>
    <t>E07000087</t>
  </si>
  <si>
    <t>E07000010</t>
  </si>
  <si>
    <t>E07000201</t>
  </si>
  <si>
    <t>E07000080</t>
  </si>
  <si>
    <t>E07000119</t>
  </si>
  <si>
    <t>E07000173</t>
  </si>
  <si>
    <t>E07000081</t>
  </si>
  <si>
    <t>E07000088</t>
  </si>
  <si>
    <t>E07000109</t>
  </si>
  <si>
    <t>E07000145</t>
  </si>
  <si>
    <t>E09000011</t>
  </si>
  <si>
    <t>E07000209</t>
  </si>
  <si>
    <t>E09000012</t>
  </si>
  <si>
    <t>E06000006</t>
  </si>
  <si>
    <t>E07000164</t>
  </si>
  <si>
    <t>E09000013</t>
  </si>
  <si>
    <t>E07000131</t>
  </si>
  <si>
    <t>E09000014</t>
  </si>
  <si>
    <t>E07000073</t>
  </si>
  <si>
    <t>E07000165</t>
  </si>
  <si>
    <t>E09000015</t>
  </si>
  <si>
    <t>E07000089</t>
  </si>
  <si>
    <t>E06000001</t>
  </si>
  <si>
    <t>E07000062</t>
  </si>
  <si>
    <t>E07000090</t>
  </si>
  <si>
    <t>E09000016</t>
  </si>
  <si>
    <t>E07000098</t>
  </si>
  <si>
    <t>E07000037</t>
  </si>
  <si>
    <t>E09000017</t>
  </si>
  <si>
    <t>E07000132</t>
  </si>
  <si>
    <t>E07000227</t>
  </si>
  <si>
    <t>E09000018</t>
  </si>
  <si>
    <t>E07000011</t>
  </si>
  <si>
    <t>E07000120</t>
  </si>
  <si>
    <t>E07000202</t>
  </si>
  <si>
    <t>E06000046</t>
  </si>
  <si>
    <t>4. Does not equal sum of columns as total includes Affordable Rent Supported housing and Local Authority Affordable Rent lettings.</t>
  </si>
  <si>
    <t>General Needs Social Rent; age of tenant by gender</t>
  </si>
  <si>
    <t>3. Total is based on where both gender and age are known.</t>
  </si>
  <si>
    <t>Part time worker</t>
  </si>
  <si>
    <t>7. The named tenant where the letting is made on a single tenancy basis. In the case of joint tenancies, the economically active or working person or if both tenants are working, or both are not working, the oldest person.</t>
  </si>
  <si>
    <r>
      <t>Other EEA country</t>
    </r>
    <r>
      <rPr>
        <vertAlign val="superscript"/>
        <sz val="9"/>
        <color indexed="8"/>
        <rFont val="Arial"/>
        <family val="2"/>
      </rPr>
      <t>2</t>
    </r>
  </si>
  <si>
    <t>Other EEA country</t>
  </si>
  <si>
    <t>General Needs Social Rent, Nationality of New and Existing Tenants</t>
  </si>
  <si>
    <t>Chinese or Other ethnic group</t>
  </si>
  <si>
    <t>2. Tied housing, housing for older people, residential care, women's refuge, mobile home, asylum support, children's home, rough sleeping, short life housing, foyer, other.</t>
  </si>
  <si>
    <t>E06000053</t>
  </si>
  <si>
    <t>E09000019</t>
  </si>
  <si>
    <t>E09000020</t>
  </si>
  <si>
    <t>E07000153</t>
  </si>
  <si>
    <t>E07000146</t>
  </si>
  <si>
    <t>E09000021</t>
  </si>
  <si>
    <t>E08000034</t>
  </si>
  <si>
    <t>E08000011</t>
  </si>
  <si>
    <t>E09000022</t>
  </si>
  <si>
    <t>E07000121</t>
  </si>
  <si>
    <t>E08000035</t>
  </si>
  <si>
    <t>E06000016</t>
  </si>
  <si>
    <t>E07000063</t>
  </si>
  <si>
    <t>E09000023</t>
  </si>
  <si>
    <t>E07000194</t>
  </si>
  <si>
    <t>E07000138</t>
  </si>
  <si>
    <t>E08000012</t>
  </si>
  <si>
    <t>E06000032</t>
  </si>
  <si>
    <t>E07000110</t>
  </si>
  <si>
    <t>E07000074</t>
  </si>
  <si>
    <t>E07000235</t>
  </si>
  <si>
    <t>E08000003</t>
  </si>
  <si>
    <t>E07000174</t>
  </si>
  <si>
    <t>E06000035</t>
  </si>
  <si>
    <t>E07000133</t>
  </si>
  <si>
    <t>E07000187</t>
  </si>
  <si>
    <t>E09000024</t>
  </si>
  <si>
    <t>E07000042</t>
  </si>
  <si>
    <t>E07000203</t>
  </si>
  <si>
    <t>E07000228</t>
  </si>
  <si>
    <t>E06000002</t>
  </si>
  <si>
    <t>E06000042</t>
  </si>
  <si>
    <t>E07000210</t>
  </si>
  <si>
    <t>E07000091</t>
  </si>
  <si>
    <t>E07000175</t>
  </si>
  <si>
    <t>E08000021</t>
  </si>
  <si>
    <t>E07000195</t>
  </si>
  <si>
    <t>E09000025</t>
  </si>
  <si>
    <t>E07000043</t>
  </si>
  <si>
    <t>E07000050</t>
  </si>
  <si>
    <t>E07000038</t>
  </si>
  <si>
    <t>E06000012</t>
  </si>
  <si>
    <t>E07000099</t>
  </si>
  <si>
    <t>E07000139</t>
  </si>
  <si>
    <t>E06000013</t>
  </si>
  <si>
    <t>E07000147</t>
  </si>
  <si>
    <t>E06000024</t>
  </si>
  <si>
    <t>E08000022</t>
  </si>
  <si>
    <t>E07000218</t>
  </si>
  <si>
    <t>E07000134</t>
  </si>
  <si>
    <t>E07000154</t>
  </si>
  <si>
    <t>E07000148</t>
  </si>
  <si>
    <t>E06000018</t>
  </si>
  <si>
    <t>E07000219</t>
  </si>
  <si>
    <t>E07000135</t>
  </si>
  <si>
    <t>E08000004</t>
  </si>
  <si>
    <t>E07000178</t>
  </si>
  <si>
    <t>E07000122</t>
  </si>
  <si>
    <t>E06000031</t>
  </si>
  <si>
    <t>E06000026</t>
  </si>
  <si>
    <t>E06000029</t>
  </si>
  <si>
    <t>E06000044</t>
  </si>
  <si>
    <t>E07000123</t>
  </si>
  <si>
    <t>E07000051</t>
  </si>
  <si>
    <t>E06000038</t>
  </si>
  <si>
    <t>E09000026</t>
  </si>
  <si>
    <t>E06000003</t>
  </si>
  <si>
    <t>E07000236</t>
  </si>
  <si>
    <t>E07000211</t>
  </si>
  <si>
    <t>E07000124</t>
  </si>
  <si>
    <t>E09000027</t>
  </si>
  <si>
    <t>E07000166</t>
  </si>
  <si>
    <t>E08000005</t>
  </si>
  <si>
    <t>E07000075</t>
  </si>
  <si>
    <t>E07000125</t>
  </si>
  <si>
    <t>E07000064</t>
  </si>
  <si>
    <t>E08000018</t>
  </si>
  <si>
    <t>E07000220</t>
  </si>
  <si>
    <t>E07000212</t>
  </si>
  <si>
    <t>E07000176</t>
  </si>
  <si>
    <t>E07000092</t>
  </si>
  <si>
    <t>E06000017</t>
  </si>
  <si>
    <t>E07000167</t>
  </si>
  <si>
    <t>E08000006</t>
  </si>
  <si>
    <t>E08000028</t>
  </si>
  <si>
    <t>E07000168</t>
  </si>
  <si>
    <t>E07000188</t>
  </si>
  <si>
    <t>E08000014</t>
  </si>
  <si>
    <t>E07000169</t>
  </si>
  <si>
    <t>E07000111</t>
  </si>
  <si>
    <t>E08000019</t>
  </si>
  <si>
    <t>E07000112</t>
  </si>
  <si>
    <t>E06000051</t>
  </si>
  <si>
    <t>E06000039</t>
  </si>
  <si>
    <t>E08000029</t>
  </si>
  <si>
    <t>E07000006</t>
  </si>
  <si>
    <t>E07000012</t>
  </si>
  <si>
    <t>E07000039</t>
  </si>
  <si>
    <t>E06000025</t>
  </si>
  <si>
    <t>E07000044</t>
  </si>
  <si>
    <t>E07000140</t>
  </si>
  <si>
    <t>E07000141</t>
  </si>
  <si>
    <t>E07000031</t>
  </si>
  <si>
    <t>E07000149</t>
  </si>
  <si>
    <t>E07000155</t>
  </si>
  <si>
    <t>E07000179</t>
  </si>
  <si>
    <t>E07000126</t>
  </si>
  <si>
    <t>E07000189</t>
  </si>
  <si>
    <t>E07000196</t>
  </si>
  <si>
    <t>E08000023</t>
  </si>
  <si>
    <t>E06000045</t>
  </si>
  <si>
    <t>E06000033</t>
  </si>
  <si>
    <t>E09000028</t>
  </si>
  <si>
    <t>E07000213</t>
  </si>
  <si>
    <t>E07000240</t>
  </si>
  <si>
    <t>E07000204</t>
  </si>
  <si>
    <t>E08000013</t>
  </si>
  <si>
    <t>E07000197</t>
  </si>
  <si>
    <t>E07000198</t>
  </si>
  <si>
    <t>E08000007</t>
  </si>
  <si>
    <t>E06000004</t>
  </si>
  <si>
    <t>E06000021</t>
  </si>
  <si>
    <t>E07000221</t>
  </si>
  <si>
    <t>E07000082</t>
  </si>
  <si>
    <t>E07000205</t>
  </si>
  <si>
    <t>E08000024</t>
  </si>
  <si>
    <t>E07000214</t>
  </si>
  <si>
    <t>E09000029</t>
  </si>
  <si>
    <t>E07000113</t>
  </si>
  <si>
    <t>E06000030</t>
  </si>
  <si>
    <t>E08000008</t>
  </si>
  <si>
    <t>E07000199</t>
  </si>
  <si>
    <t>E07000215</t>
  </si>
  <si>
    <t>E07000190</t>
  </si>
  <si>
    <t>E07000045</t>
  </si>
  <si>
    <t>E06000020</t>
  </si>
  <si>
    <t>E07000076</t>
  </si>
  <si>
    <t>E07000093</t>
  </si>
  <si>
    <t>E07000083</t>
  </si>
  <si>
    <t>E07000114</t>
  </si>
  <si>
    <t>E07000102</t>
  </si>
  <si>
    <t>E06000034</t>
  </si>
  <si>
    <t>E07000115</t>
  </si>
  <si>
    <t>E06000027</t>
  </si>
  <si>
    <t>E07000046</t>
  </si>
  <si>
    <t>E09000030</t>
  </si>
  <si>
    <t>E08000009</t>
  </si>
  <si>
    <t>E07000116</t>
  </si>
  <si>
    <t>E07000077</t>
  </si>
  <si>
    <t>E07000180</t>
  </si>
  <si>
    <t>E08000036</t>
  </si>
  <si>
    <t>E08000030</t>
  </si>
  <si>
    <t>E09000031</t>
  </si>
  <si>
    <t>E09000032</t>
  </si>
  <si>
    <t>E06000007</t>
  </si>
  <si>
    <t>E07000222</t>
  </si>
  <si>
    <t>E07000103</t>
  </si>
  <si>
    <t>E07000206</t>
  </si>
  <si>
    <t>E07000216</t>
  </si>
  <si>
    <t>E07000065</t>
  </si>
  <si>
    <t>E07000156</t>
  </si>
  <si>
    <t>E07000241</t>
  </si>
  <si>
    <t>E06000037</t>
  </si>
  <si>
    <t>E07000047</t>
  </si>
  <si>
    <t>E07000052</t>
  </si>
  <si>
    <t>E07000127</t>
  </si>
  <si>
    <t>E07000142</t>
  </si>
  <si>
    <t>E07000181</t>
  </si>
  <si>
    <t>E07000191</t>
  </si>
  <si>
    <t>E09000033</t>
  </si>
  <si>
    <t>E07000053</t>
  </si>
  <si>
    <t>E08000010</t>
  </si>
  <si>
    <t>E06000054</t>
  </si>
  <si>
    <t>E07000094</t>
  </si>
  <si>
    <t>E06000040</t>
  </si>
  <si>
    <t>E08000015</t>
  </si>
  <si>
    <t>E07000217</t>
  </si>
  <si>
    <t>E06000041</t>
  </si>
  <si>
    <t>E08000031</t>
  </si>
  <si>
    <t>E07000237</t>
  </si>
  <si>
    <t>E07000229</t>
  </si>
  <si>
    <t>E07000238</t>
  </si>
  <si>
    <t>E07000007</t>
  </si>
  <si>
    <t>E07000128</t>
  </si>
  <si>
    <t>E07000239</t>
  </si>
  <si>
    <t>E06000014</t>
  </si>
  <si>
    <t>E06000023</t>
  </si>
  <si>
    <t>E06000019</t>
  </si>
  <si>
    <t>E06000010</t>
  </si>
  <si>
    <r>
      <t>Part time worker</t>
    </r>
    <r>
      <rPr>
        <vertAlign val="superscript"/>
        <sz val="9"/>
        <rFont val="Arial"/>
        <family val="2"/>
      </rPr>
      <t>1</t>
    </r>
  </si>
  <si>
    <r>
      <t>Other</t>
    </r>
    <r>
      <rPr>
        <vertAlign val="superscript"/>
        <sz val="9"/>
        <rFont val="Arial"/>
        <family val="2"/>
      </rPr>
      <t>2</t>
    </r>
  </si>
  <si>
    <r>
      <t>Imputed</t>
    </r>
    <r>
      <rPr>
        <i/>
        <vertAlign val="superscript"/>
        <sz val="9"/>
        <rFont val="Arial"/>
        <family val="2"/>
      </rPr>
      <t>4</t>
    </r>
  </si>
  <si>
    <r>
      <t xml:space="preserve"> Reported Lettings</t>
    </r>
    <r>
      <rPr>
        <b/>
        <vertAlign val="superscript"/>
        <sz val="9"/>
        <rFont val="Arial"/>
        <family val="2"/>
      </rPr>
      <t>2</t>
    </r>
  </si>
  <si>
    <t xml:space="preserve">1. Missing represents cases where this question was not answered. </t>
  </si>
  <si>
    <r>
      <t>Age</t>
    </r>
    <r>
      <rPr>
        <vertAlign val="superscript"/>
        <sz val="9"/>
        <color indexed="8"/>
        <rFont val="Arial"/>
        <family val="2"/>
      </rPr>
      <t>3</t>
    </r>
  </si>
  <si>
    <r>
      <t>Sex</t>
    </r>
    <r>
      <rPr>
        <vertAlign val="superscript"/>
        <sz val="9"/>
        <color indexed="8"/>
        <rFont val="Arial"/>
        <family val="2"/>
      </rPr>
      <t>3</t>
    </r>
  </si>
  <si>
    <r>
      <t>Economic Status</t>
    </r>
    <r>
      <rPr>
        <vertAlign val="superscript"/>
        <sz val="9"/>
        <color indexed="8"/>
        <rFont val="Arial"/>
        <family val="2"/>
      </rPr>
      <t>3</t>
    </r>
  </si>
  <si>
    <r>
      <t>Ethnicity</t>
    </r>
    <r>
      <rPr>
        <vertAlign val="superscript"/>
        <sz val="9"/>
        <color indexed="8"/>
        <rFont val="Arial"/>
        <family val="2"/>
      </rPr>
      <t>3</t>
    </r>
  </si>
  <si>
    <r>
      <t>Nationality</t>
    </r>
    <r>
      <rPr>
        <vertAlign val="superscript"/>
        <sz val="9"/>
        <color indexed="8"/>
        <rFont val="Arial"/>
        <family val="2"/>
      </rPr>
      <t>3</t>
    </r>
  </si>
  <si>
    <t>General Needs for LAs</t>
  </si>
  <si>
    <t>Supported Housing for LAs</t>
  </si>
  <si>
    <t>3. Imputed data has being applied for missing values from 2011/12. Percentages for local authorities are based on weighted data.</t>
  </si>
  <si>
    <t>Table 4a: Number of participating LAs and estimated CORE submission levels</t>
  </si>
  <si>
    <t>Adur</t>
  </si>
  <si>
    <t>Allerdale</t>
  </si>
  <si>
    <t>Amber Valley</t>
  </si>
  <si>
    <t>Arun</t>
  </si>
  <si>
    <t>Ashfield</t>
  </si>
  <si>
    <t>Ashford</t>
  </si>
  <si>
    <t>Aylesbury Vale</t>
  </si>
  <si>
    <t>Babergh</t>
  </si>
  <si>
    <t>Barking and Dagenham</t>
  </si>
  <si>
    <t>Barnet</t>
  </si>
  <si>
    <t>Barnsley</t>
  </si>
  <si>
    <t>Barrow-in-Furness</t>
  </si>
  <si>
    <t>Basildon</t>
  </si>
  <si>
    <t>Basingstoke and Deane</t>
  </si>
  <si>
    <t>Bassetlaw</t>
  </si>
  <si>
    <t>Bath and North East Somerset UA</t>
  </si>
  <si>
    <t>Bedford UA</t>
  </si>
  <si>
    <t>Bexley</t>
  </si>
  <si>
    <t>Birmingham</t>
  </si>
  <si>
    <t>Blaby</t>
  </si>
  <si>
    <t>Blackburn with Darwen UA</t>
  </si>
  <si>
    <t>Blackpool UA</t>
  </si>
  <si>
    <t>Bolsover</t>
  </si>
  <si>
    <t>Bolton</t>
  </si>
  <si>
    <t>Boston</t>
  </si>
  <si>
    <t>Bournemouth UA</t>
  </si>
  <si>
    <t>Bracknell Forest UA</t>
  </si>
  <si>
    <t>Bradford</t>
  </si>
  <si>
    <t>Braintree</t>
  </si>
  <si>
    <t>Breckland</t>
  </si>
  <si>
    <t>Brent</t>
  </si>
  <si>
    <t>Brentwood</t>
  </si>
  <si>
    <t>Brighton and Hove UA</t>
  </si>
  <si>
    <t>Bristol City of UA</t>
  </si>
  <si>
    <t>Broadland</t>
  </si>
  <si>
    <t>Bromley</t>
  </si>
  <si>
    <t>Bromsgrove</t>
  </si>
  <si>
    <t>Broxbourne</t>
  </si>
  <si>
    <t>Broxtowe</t>
  </si>
  <si>
    <t>Burnley</t>
  </si>
  <si>
    <t>Bury</t>
  </si>
  <si>
    <t>Calderdale</t>
  </si>
  <si>
    <t>Cambridge</t>
  </si>
  <si>
    <t>Camden</t>
  </si>
  <si>
    <t>Cannock Chase</t>
  </si>
  <si>
    <t>Canterbury</t>
  </si>
  <si>
    <t>Carlisle</t>
  </si>
  <si>
    <t>Castle Point</t>
  </si>
  <si>
    <t>Central Bedfordshire UA</t>
  </si>
  <si>
    <t>Charnwood</t>
  </si>
  <si>
    <t>Chelmsford</t>
  </si>
  <si>
    <t>Cheltenham</t>
  </si>
  <si>
    <t>Cherwell</t>
  </si>
  <si>
    <t>Cheshire East UA</t>
  </si>
  <si>
    <t>Cheshire West and Chester UA</t>
  </si>
  <si>
    <t>Chesterfield</t>
  </si>
  <si>
    <t>Chichester</t>
  </si>
  <si>
    <t>Chiltern</t>
  </si>
  <si>
    <t>Chorley</t>
  </si>
  <si>
    <t>Christchurch</t>
  </si>
  <si>
    <t>City of London</t>
  </si>
  <si>
    <t>Colchester</t>
  </si>
  <si>
    <t>Copeland</t>
  </si>
  <si>
    <t>Corby</t>
  </si>
  <si>
    <t>Cornwall UA</t>
  </si>
  <si>
    <t>Cotswold</t>
  </si>
  <si>
    <t>County Durham UA</t>
  </si>
  <si>
    <t>Coventry</t>
  </si>
  <si>
    <t>Craven</t>
  </si>
  <si>
    <t>Crawley</t>
  </si>
  <si>
    <t>Croydon</t>
  </si>
  <si>
    <t>Dacorum</t>
  </si>
  <si>
    <t>Darlington UA</t>
  </si>
  <si>
    <t>Dartford</t>
  </si>
  <si>
    <t>Daventry</t>
  </si>
  <si>
    <t>Derby UA</t>
  </si>
  <si>
    <t>Derbyshire Dales</t>
  </si>
  <si>
    <t>Doncaster</t>
  </si>
  <si>
    <t>Dover</t>
  </si>
  <si>
    <t>Dudley</t>
  </si>
  <si>
    <t>Ealing</t>
  </si>
  <si>
    <t>East Cambridgeshire</t>
  </si>
  <si>
    <t>East Devon</t>
  </si>
  <si>
    <t>East Dorset</t>
  </si>
  <si>
    <t>East Hampshire</t>
  </si>
  <si>
    <t>East Hertfordshire</t>
  </si>
  <si>
    <t>East Lindsey</t>
  </si>
  <si>
    <t>East Northamptonshire</t>
  </si>
  <si>
    <t>East Riding of Yorkshire UA</t>
  </si>
  <si>
    <t>East Staffordshire</t>
  </si>
  <si>
    <t>Eastbourne</t>
  </si>
  <si>
    <t>Eastleigh</t>
  </si>
  <si>
    <t>Eden</t>
  </si>
  <si>
    <t>Elmbridge</t>
  </si>
  <si>
    <t>Enfield</t>
  </si>
  <si>
    <t>Epping Forest</t>
  </si>
  <si>
    <t>Epsom and Ewell</t>
  </si>
  <si>
    <t>Erewash</t>
  </si>
  <si>
    <t>Exeter</t>
  </si>
  <si>
    <t>Fareham</t>
  </si>
  <si>
    <t>Fenland</t>
  </si>
  <si>
    <t>Forest Heath</t>
  </si>
  <si>
    <t>Forest of Dean</t>
  </si>
  <si>
    <t>Fylde</t>
  </si>
  <si>
    <t>Gateshead</t>
  </si>
  <si>
    <t>Gedling</t>
  </si>
  <si>
    <t>Gloucester</t>
  </si>
  <si>
    <t>Gosport</t>
  </si>
  <si>
    <t>Gravesham</t>
  </si>
  <si>
    <t>Great Yarmouth</t>
  </si>
  <si>
    <t>Greenwich</t>
  </si>
  <si>
    <t>Guildford</t>
  </si>
  <si>
    <t>Hackney</t>
  </si>
  <si>
    <t>Halton UA</t>
  </si>
  <si>
    <t>Hambleton</t>
  </si>
  <si>
    <t>Hammersmith and Fulham</t>
  </si>
  <si>
    <t>Harborough</t>
  </si>
  <si>
    <t>Haringey</t>
  </si>
  <si>
    <t>Harlow</t>
  </si>
  <si>
    <t>Harrogate</t>
  </si>
  <si>
    <t>Harrow</t>
  </si>
  <si>
    <t>Hart</t>
  </si>
  <si>
    <t>Hartlepool UA</t>
  </si>
  <si>
    <t>Hastings</t>
  </si>
  <si>
    <t>Havant</t>
  </si>
  <si>
    <t>Havering</t>
  </si>
  <si>
    <t>Herefordshire County of UA</t>
  </si>
  <si>
    <t>Hertsmere</t>
  </si>
  <si>
    <t>High Peak</t>
  </si>
  <si>
    <t>Hillingdon</t>
  </si>
  <si>
    <t>Hinckley and Bosworth</t>
  </si>
  <si>
    <t>Horsham</t>
  </si>
  <si>
    <t>Hounslow</t>
  </si>
  <si>
    <t>Huntingdonshire</t>
  </si>
  <si>
    <t>Hyndburn</t>
  </si>
  <si>
    <t>Ipswich</t>
  </si>
  <si>
    <t>Isle of Wight UA</t>
  </si>
  <si>
    <t>Isles of Scilly UA</t>
  </si>
  <si>
    <t>Islington</t>
  </si>
  <si>
    <t>Kensington and Chelsea</t>
  </si>
  <si>
    <t>Kettering</t>
  </si>
  <si>
    <t>King’s Lynn and West Norfolk</t>
  </si>
  <si>
    <t>Kingston upon Hull City of UA</t>
  </si>
  <si>
    <t>Kingston upon Thames</t>
  </si>
  <si>
    <t>Kirklees</t>
  </si>
  <si>
    <t>Knowsley</t>
  </si>
  <si>
    <t>Lambeth</t>
  </si>
  <si>
    <t>Lancaster</t>
  </si>
  <si>
    <t>Leeds</t>
  </si>
  <si>
    <t>Leicester UA</t>
  </si>
  <si>
    <t>Lewes</t>
  </si>
  <si>
    <t>Lewisham</t>
  </si>
  <si>
    <t>Lichfield</t>
  </si>
  <si>
    <t>Lincoln</t>
  </si>
  <si>
    <t>Liverpool</t>
  </si>
  <si>
    <t>Luton UA</t>
  </si>
  <si>
    <t>Maidstone</t>
  </si>
  <si>
    <t>Maldon</t>
  </si>
  <si>
    <t>Malvern Hills</t>
  </si>
  <si>
    <t>Manchester</t>
  </si>
  <si>
    <t>Mansfield</t>
  </si>
  <si>
    <t>Medway UA</t>
  </si>
  <si>
    <t>Melton</t>
  </si>
  <si>
    <t>Mendip</t>
  </si>
  <si>
    <t>Merton</t>
  </si>
  <si>
    <t>Mid Devon</t>
  </si>
  <si>
    <t>Mid Suffolk</t>
  </si>
  <si>
    <t>Mid Sussex</t>
  </si>
  <si>
    <t>Middlesbrough UA</t>
  </si>
  <si>
    <t>Milton Keynes UA</t>
  </si>
  <si>
    <t>Mole Valley</t>
  </si>
  <si>
    <t>New Forest</t>
  </si>
  <si>
    <t>Newark and Sherwood</t>
  </si>
  <si>
    <t>Newcastle upon Tyne</t>
  </si>
  <si>
    <t>Newcastle-under-Lyme</t>
  </si>
  <si>
    <t>Newham</t>
  </si>
  <si>
    <t>North Devon</t>
  </si>
  <si>
    <t>North Dorset</t>
  </si>
  <si>
    <t>North East Derbyshire</t>
  </si>
  <si>
    <t>North East Lincolnshire UA</t>
  </si>
  <si>
    <t>North Hertfordshire</t>
  </si>
  <si>
    <t>North Kesteven</t>
  </si>
  <si>
    <t>North Lincolnshire UA</t>
  </si>
  <si>
    <t>North Norfolk</t>
  </si>
  <si>
    <t>North Somerset UA</t>
  </si>
  <si>
    <t>North Tyneside</t>
  </si>
  <si>
    <t>North Warwickshire</t>
  </si>
  <si>
    <t>North West Leicestershire</t>
  </si>
  <si>
    <t>Northampton</t>
  </si>
  <si>
    <t>Northumberland UA</t>
  </si>
  <si>
    <t>Norwich</t>
  </si>
  <si>
    <t>Nottingham UA</t>
  </si>
  <si>
    <t>Nuneaton and Bedworth</t>
  </si>
  <si>
    <t>Oadby and Wigston</t>
  </si>
  <si>
    <t>Oldham</t>
  </si>
  <si>
    <t>Oxford</t>
  </si>
  <si>
    <t>Pendle</t>
  </si>
  <si>
    <t>Peterborough UA</t>
  </si>
  <si>
    <t>Plymouth UA</t>
  </si>
  <si>
    <t>Poole UA</t>
  </si>
  <si>
    <t>Portsmouth UA</t>
  </si>
  <si>
    <t>Preston</t>
  </si>
  <si>
    <t>Purbeck</t>
  </si>
  <si>
    <t>Reading UA</t>
  </si>
  <si>
    <t>Redbridge</t>
  </si>
  <si>
    <t>Redcar and Cleveland UA</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</si>
  <si>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</si>
  <si>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</si>
  <si>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</si>
  <si>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</si>
  <si>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</si>
  <si>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</si>
  <si>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</si>
  <si>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</si>
  <si>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</si>
  <si>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</si>
  <si>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</si>
  <si>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</si>
  <si>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</si>
  <si>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</si>
  <si>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 UA</t>
  </si>
  <si>
    <t>Ryedale</t>
  </si>
  <si>
    <t>Salford</t>
  </si>
  <si>
    <t>Sandwell</t>
  </si>
  <si>
    <t>Scarborough</t>
  </si>
  <si>
    <t>Sedgemoor</t>
  </si>
  <si>
    <t>Sefton</t>
  </si>
  <si>
    <t>Selby</t>
  </si>
  <si>
    <t>Sevenoaks</t>
  </si>
  <si>
    <t>Sheffield</t>
  </si>
  <si>
    <t>Shepway</t>
  </si>
  <si>
    <t>Shropshire UA</t>
  </si>
  <si>
    <t>Slough UA</t>
  </si>
  <si>
    <t>Solihull</t>
  </si>
  <si>
    <t>South Bucks</t>
  </si>
  <si>
    <t>South Cambridgeshire</t>
  </si>
  <si>
    <t>South Derbyshire</t>
  </si>
  <si>
    <t>South Gloucestershire UA</t>
  </si>
  <si>
    <t>South Hams</t>
  </si>
  <si>
    <t>South Holland</t>
  </si>
  <si>
    <t>South Kesteven</t>
  </si>
  <si>
    <t>South Lakeland</t>
  </si>
  <si>
    <t>South Norfolk</t>
  </si>
  <si>
    <t>South Northamptonshire</t>
  </si>
  <si>
    <t>South Oxfordshire</t>
  </si>
  <si>
    <t>South Ribble</t>
  </si>
  <si>
    <t>South Somerset</t>
  </si>
  <si>
    <t>South Staffordshire</t>
  </si>
  <si>
    <t>South Tyneside</t>
  </si>
  <si>
    <t>Southampton UA</t>
  </si>
  <si>
    <t>Southend-on-Sea UA</t>
  </si>
  <si>
    <t>Southwark</t>
  </si>
  <si>
    <t>Spelthorne</t>
  </si>
  <si>
    <t>St Albans</t>
  </si>
  <si>
    <t>St Edmundsbury</t>
  </si>
  <si>
    <t>St. Helens</t>
  </si>
  <si>
    <t>Stafford</t>
  </si>
  <si>
    <t>Staffordshire Moorlands</t>
  </si>
  <si>
    <t>Stevenage</t>
  </si>
  <si>
    <t>Stockport</t>
  </si>
  <si>
    <t>Stockton-on-Tees UA</t>
  </si>
  <si>
    <t>Stoke-on-Trent UA</t>
  </si>
  <si>
    <t>Stratford-on-Avon</t>
  </si>
  <si>
    <t>Stroud</t>
  </si>
  <si>
    <t>Suffolk Coastal</t>
  </si>
  <si>
    <t>Sunderland</t>
  </si>
  <si>
    <t>Surrey Heath</t>
  </si>
  <si>
    <t>Sutton</t>
  </si>
  <si>
    <t>Swale</t>
  </si>
  <si>
    <t>Swindon UA</t>
  </si>
  <si>
    <t>Tameside</t>
  </si>
  <si>
    <t>Tamworth</t>
  </si>
  <si>
    <t>Tandridge</t>
  </si>
  <si>
    <t>Taunton Deane</t>
  </si>
  <si>
    <t>Teignbridge</t>
  </si>
  <si>
    <t>Telford and Wrekin UA</t>
  </si>
  <si>
    <t>Tendring</t>
  </si>
  <si>
    <t>Test Valley</t>
  </si>
  <si>
    <t>Tewkesbury</t>
  </si>
  <si>
    <t>Thanet</t>
  </si>
  <si>
    <t>Three Rivers</t>
  </si>
  <si>
    <t>Thurrock UA</t>
  </si>
  <si>
    <t>Tonbridge and Malling</t>
  </si>
  <si>
    <t>Torbay UA</t>
  </si>
  <si>
    <t>Torridge</t>
  </si>
  <si>
    <t>Tower Hamlets</t>
  </si>
  <si>
    <t>Trafford</t>
  </si>
  <si>
    <t>Tunbridge Wells</t>
  </si>
  <si>
    <t>Uttlesford</t>
  </si>
  <si>
    <t>Vale of White Horse</t>
  </si>
  <si>
    <t>Wakefield</t>
  </si>
  <si>
    <t>Walsall</t>
  </si>
  <si>
    <t>Waltham Forest</t>
  </si>
  <si>
    <t>Wandsworth</t>
  </si>
  <si>
    <t>Warrington UA</t>
  </si>
  <si>
    <t>Warwick</t>
  </si>
  <si>
    <t>Watford</t>
  </si>
  <si>
    <t>Waveney</t>
  </si>
  <si>
    <t>Waverley</t>
  </si>
  <si>
    <t>Wealden</t>
  </si>
  <si>
    <t>Wellingborough</t>
  </si>
  <si>
    <t>Welwyn Hatfield</t>
  </si>
  <si>
    <t>West Berkshire UA</t>
  </si>
  <si>
    <t>West Devon</t>
  </si>
  <si>
    <t>West Dorset</t>
  </si>
  <si>
    <t>West Lancashire</t>
  </si>
  <si>
    <t>West Lindsey</t>
  </si>
  <si>
    <t>West Oxfordshire</t>
  </si>
  <si>
    <t>West Somerset</t>
  </si>
  <si>
    <t>Westminster</t>
  </si>
  <si>
    <t>Weymouth and Portland</t>
  </si>
  <si>
    <t>Wigan</t>
  </si>
  <si>
    <t>Wiltshire UA</t>
  </si>
  <si>
    <t>Winchester</t>
  </si>
  <si>
    <t>Windsor and Maidenhead UA</t>
  </si>
  <si>
    <t>Wirral</t>
  </si>
  <si>
    <t>Woking</t>
  </si>
  <si>
    <t>Wokingham UA</t>
  </si>
  <si>
    <t>Wolverhampton</t>
  </si>
  <si>
    <t>Worcester</t>
  </si>
  <si>
    <t>Worthing</t>
  </si>
  <si>
    <t>Wychavon</t>
  </si>
  <si>
    <t>Wycombe</t>
  </si>
  <si>
    <t>Wyre</t>
  </si>
  <si>
    <t>Wyre Forest</t>
  </si>
  <si>
    <t>York UA</t>
  </si>
  <si>
    <t>Relet</t>
  </si>
  <si>
    <t xml:space="preserve">Relet </t>
  </si>
  <si>
    <t>Note: LA lettings are unweighted and as reported to CORE.</t>
  </si>
  <si>
    <t>4. Age missing where gender is known.</t>
  </si>
  <si>
    <t>5. 2009/10 data are estimated to reflect 90% of PRP and 50% of LA’s total lettings. Collection was likely to have been affected by a change in contractors collecting the data.</t>
  </si>
  <si>
    <t>All lettings</t>
  </si>
  <si>
    <t>All General Needs</t>
  </si>
  <si>
    <t>All Supported Housing</t>
  </si>
  <si>
    <t>3. Estimates include reported Affordable Rent Lettings from 2011/12</t>
  </si>
  <si>
    <t>2013/14</t>
  </si>
  <si>
    <t>2007-08</t>
  </si>
  <si>
    <t>2008-09</t>
  </si>
  <si>
    <t>2009-10</t>
  </si>
  <si>
    <t>2010-11</t>
  </si>
  <si>
    <t>Permanently decanted from another property owned by the same landlord</t>
  </si>
  <si>
    <t>Left home country as refugee</t>
  </si>
  <si>
    <t>Discharged from prison or longstay hospital or other institution</t>
  </si>
  <si>
    <t>Loss of tied accommodation</t>
  </si>
  <si>
    <t>End of assured shorthold or fixed term tenancy</t>
  </si>
  <si>
    <t>Eviction or repossession</t>
  </si>
  <si>
    <t>Domestic violence</t>
  </si>
  <si>
    <t>(Non-violent) relationship breakdown with partner</t>
  </si>
  <si>
    <t>Asked to leave by family or friends</t>
  </si>
  <si>
    <t>Racial harassment</t>
  </si>
  <si>
    <t>Other problems with neighbours</t>
  </si>
  <si>
    <t>Property unsuitable because of overcrowding</t>
  </si>
  <si>
    <t>Under occupation</t>
  </si>
  <si>
    <t>Property unsuitable because of ill health / disability</t>
  </si>
  <si>
    <t>Property unsuitable because of poor condition</t>
  </si>
  <si>
    <t>To move nearer to family / friends / school</t>
  </si>
  <si>
    <t>To move nearer to work</t>
  </si>
  <si>
    <t>To move to accommodation with support</t>
  </si>
  <si>
    <t>To move to independent accommodation</t>
  </si>
  <si>
    <t>Was the reason the tenant left their last settled home a direct result of the removal of the spare room subsidy or benefit cap introduced from 2013?</t>
  </si>
  <si>
    <t>Yes</t>
  </si>
  <si>
    <t>No</t>
  </si>
  <si>
    <t>E07000242</t>
  </si>
  <si>
    <t>E08000037</t>
  </si>
  <si>
    <t>E07000243</t>
  </si>
  <si>
    <t>E06000057</t>
  </si>
  <si>
    <t>Table</t>
  </si>
  <si>
    <t>Could not afford rent or mortgage</t>
  </si>
  <si>
    <t>AR GN</t>
  </si>
  <si>
    <t>Affordable Rent (GN)</t>
  </si>
  <si>
    <r>
      <t>Statutorily homeless</t>
    </r>
    <r>
      <rPr>
        <vertAlign val="superscript"/>
        <sz val="9"/>
        <rFont val="Arial"/>
        <family val="2"/>
      </rPr>
      <t>1</t>
    </r>
  </si>
  <si>
    <r>
      <t>New to social housing</t>
    </r>
    <r>
      <rPr>
        <vertAlign val="superscript"/>
        <sz val="9"/>
        <rFont val="Arial"/>
        <family val="2"/>
      </rPr>
      <t>2</t>
    </r>
  </si>
  <si>
    <r>
      <t>Served in British regular armed forces</t>
    </r>
    <r>
      <rPr>
        <vertAlign val="superscript"/>
        <sz val="9"/>
        <rFont val="Arial"/>
        <family val="2"/>
      </rPr>
      <t>5</t>
    </r>
  </si>
  <si>
    <r>
      <t>New to Local Authority</t>
    </r>
    <r>
      <rPr>
        <vertAlign val="superscript"/>
        <sz val="9"/>
        <rFont val="Arial"/>
        <family val="2"/>
      </rPr>
      <t>6</t>
    </r>
  </si>
  <si>
    <r>
      <t>Tenancy Type</t>
    </r>
    <r>
      <rPr>
        <sz val="9"/>
        <rFont val="Arial"/>
        <family val="2"/>
      </rPr>
      <t> </t>
    </r>
  </si>
  <si>
    <r>
      <t>All Lettings</t>
    </r>
    <r>
      <rPr>
        <b/>
        <vertAlign val="superscript"/>
        <sz val="9"/>
        <color indexed="63"/>
        <rFont val="Arial"/>
        <family val="2"/>
      </rPr>
      <t>4</t>
    </r>
  </si>
  <si>
    <r>
      <t>Temporary accommodation</t>
    </r>
    <r>
      <rPr>
        <vertAlign val="superscript"/>
        <sz val="9"/>
        <color indexed="8"/>
        <rFont val="Arial"/>
        <family val="2"/>
      </rPr>
      <t>1</t>
    </r>
  </si>
  <si>
    <r>
      <t>Total</t>
    </r>
    <r>
      <rPr>
        <b/>
        <vertAlign val="superscript"/>
        <sz val="9"/>
        <rFont val="Arial"/>
        <family val="2"/>
      </rPr>
      <t>3</t>
    </r>
  </si>
  <si>
    <r>
      <t>First Let of Property</t>
    </r>
    <r>
      <rPr>
        <vertAlign val="superscript"/>
        <sz val="9"/>
        <color indexed="8"/>
        <rFont val="Arial"/>
        <family val="2"/>
      </rPr>
      <t>1</t>
    </r>
  </si>
  <si>
    <r>
      <t>First let of a property</t>
    </r>
    <r>
      <rPr>
        <vertAlign val="superscript"/>
        <sz val="9"/>
        <color indexed="8"/>
        <rFont val="Arial"/>
        <family val="2"/>
      </rPr>
      <t>1</t>
    </r>
  </si>
  <si>
    <r>
      <t>Older people</t>
    </r>
    <r>
      <rPr>
        <vertAlign val="superscript"/>
        <sz val="9"/>
        <rFont val="Arial"/>
        <family val="2"/>
      </rPr>
      <t>1</t>
    </r>
  </si>
  <si>
    <r>
      <t>LEP</t>
    </r>
    <r>
      <rPr>
        <vertAlign val="superscript"/>
        <sz val="9"/>
        <rFont val="Arial"/>
        <family val="2"/>
      </rPr>
      <t>1</t>
    </r>
    <r>
      <rPr>
        <sz val="9"/>
        <rFont val="Arial"/>
        <family val="2"/>
      </rPr>
      <t xml:space="preserve"> Name</t>
    </r>
  </si>
  <si>
    <r>
      <t>Main Tenancy Type</t>
    </r>
    <r>
      <rPr>
        <sz val="9"/>
        <rFont val="Arial"/>
        <family val="2"/>
      </rPr>
      <t> </t>
    </r>
  </si>
  <si>
    <r>
      <t>LA</t>
    </r>
    <r>
      <rPr>
        <b/>
        <vertAlign val="superscript"/>
        <sz val="9"/>
        <color indexed="8"/>
        <rFont val="Arial"/>
        <family val="2"/>
      </rPr>
      <t>2P</t>
    </r>
  </si>
  <si>
    <r>
      <t>LA</t>
    </r>
    <r>
      <rPr>
        <b/>
        <vertAlign val="superscript"/>
        <sz val="9"/>
        <color indexed="8"/>
        <rFont val="Arial"/>
        <family val="2"/>
      </rPr>
      <t>2R</t>
    </r>
  </si>
  <si>
    <r>
      <t>Total</t>
    </r>
    <r>
      <rPr>
        <b/>
        <vertAlign val="superscript"/>
        <sz val="9"/>
        <color indexed="8"/>
        <rFont val="Arial"/>
        <family val="2"/>
      </rPr>
      <t>R</t>
    </r>
  </si>
  <si>
    <r>
      <t>LA</t>
    </r>
    <r>
      <rPr>
        <b/>
        <vertAlign val="superscript"/>
        <sz val="9"/>
        <rFont val="Arial"/>
        <family val="2"/>
      </rPr>
      <t>3R</t>
    </r>
  </si>
  <si>
    <r>
      <t>Chinese or Other ethnic group</t>
    </r>
    <r>
      <rPr>
        <vertAlign val="superscript"/>
        <sz val="9"/>
        <color indexed="8"/>
        <rFont val="Arial"/>
        <family val="2"/>
      </rPr>
      <t>1</t>
    </r>
  </si>
  <si>
    <r>
      <t>2009/10</t>
    </r>
    <r>
      <rPr>
        <vertAlign val="superscript"/>
        <sz val="9"/>
        <color indexed="8"/>
        <rFont val="Arial"/>
        <family val="2"/>
      </rPr>
      <t>5</t>
    </r>
  </si>
  <si>
    <r>
      <t>LA</t>
    </r>
    <r>
      <rPr>
        <b/>
        <vertAlign val="superscript"/>
        <sz val="9"/>
        <rFont val="Arial"/>
        <family val="2"/>
      </rPr>
      <t>2R</t>
    </r>
  </si>
  <si>
    <r>
      <t>Total %</t>
    </r>
    <r>
      <rPr>
        <b/>
        <vertAlign val="superscript"/>
        <sz val="9"/>
        <color indexed="8"/>
        <rFont val="Arial"/>
        <family val="2"/>
      </rPr>
      <t>R</t>
    </r>
  </si>
  <si>
    <r>
      <t>Total %</t>
    </r>
    <r>
      <rPr>
        <b/>
        <vertAlign val="superscript"/>
        <sz val="9"/>
        <color indexed="8"/>
        <rFont val="Arial"/>
        <family val="2"/>
      </rPr>
      <t>P</t>
    </r>
  </si>
  <si>
    <r>
      <t>Affordable Rent (GN &amp; SH)</t>
    </r>
    <r>
      <rPr>
        <b/>
        <vertAlign val="superscript"/>
        <sz val="9"/>
        <rFont val="Arial"/>
        <family val="2"/>
      </rPr>
      <t>1</t>
    </r>
  </si>
  <si>
    <r>
      <t>2006-07</t>
    </r>
    <r>
      <rPr>
        <vertAlign val="superscript"/>
        <sz val="9"/>
        <rFont val="Arial"/>
        <family val="2"/>
      </rPr>
      <t>2</t>
    </r>
  </si>
  <si>
    <r>
      <t>2005-06</t>
    </r>
    <r>
      <rPr>
        <vertAlign val="superscript"/>
        <sz val="9"/>
        <rFont val="Arial"/>
        <family val="2"/>
      </rPr>
      <t>2</t>
    </r>
  </si>
  <si>
    <r>
      <t>2004-05</t>
    </r>
    <r>
      <rPr>
        <vertAlign val="superscript"/>
        <sz val="9"/>
        <rFont val="Arial"/>
        <family val="2"/>
      </rPr>
      <t>2</t>
    </r>
  </si>
  <si>
    <r>
      <t>2009-10</t>
    </r>
    <r>
      <rPr>
        <vertAlign val="superscript"/>
        <sz val="9"/>
        <rFont val="Arial"/>
        <family val="2"/>
      </rPr>
      <t>3</t>
    </r>
  </si>
  <si>
    <t>3. 2009/10 data are estimated to reflect 90% of PRP lettings. Collection was likely to have been affected by a change in contractors collecting the data. Local authority data is weighted, based on around half of lettings.</t>
  </si>
  <si>
    <t xml:space="preserve">Email: CORE@communities.gsi.gov.uk </t>
  </si>
  <si>
    <r>
      <t>2004-05</t>
    </r>
    <r>
      <rPr>
        <vertAlign val="superscript"/>
        <sz val="9"/>
        <rFont val="Arial"/>
        <family val="2"/>
      </rPr>
      <t>1</t>
    </r>
  </si>
  <si>
    <r>
      <t>2005-06</t>
    </r>
    <r>
      <rPr>
        <vertAlign val="superscript"/>
        <sz val="9"/>
        <rFont val="Arial"/>
        <family val="2"/>
      </rPr>
      <t>1</t>
    </r>
  </si>
  <si>
    <r>
      <t>2006-07</t>
    </r>
    <r>
      <rPr>
        <vertAlign val="superscript"/>
        <sz val="9"/>
        <rFont val="Arial"/>
        <family val="2"/>
      </rPr>
      <t>1</t>
    </r>
  </si>
  <si>
    <t>2. 2009/10 data are estimated to reflect 90% of PRP lettings. Collection was likely to have been affected by a change in contractors collecting the data. Local authority data is weighted, based on around half of lettings.</t>
  </si>
  <si>
    <r>
      <t>2009-10</t>
    </r>
    <r>
      <rPr>
        <vertAlign val="superscript"/>
        <sz val="9"/>
        <rFont val="Arial"/>
        <family val="2"/>
      </rPr>
      <t>2</t>
    </r>
  </si>
  <si>
    <r>
      <t>2011-12</t>
    </r>
    <r>
      <rPr>
        <vertAlign val="superscript"/>
        <sz val="9"/>
        <rFont val="Arial"/>
        <family val="2"/>
      </rPr>
      <t>3</t>
    </r>
  </si>
  <si>
    <r>
      <t>2011-12</t>
    </r>
    <r>
      <rPr>
        <vertAlign val="superscript"/>
        <sz val="9"/>
        <color indexed="63"/>
        <rFont val="Arial"/>
        <family val="2"/>
      </rPr>
      <t>3</t>
    </r>
  </si>
  <si>
    <t>General Needs Social Rent PRP</t>
  </si>
  <si>
    <t>Supported Housing Social Rent PRP</t>
  </si>
  <si>
    <t>General Needs Affordable Rent PRP</t>
  </si>
  <si>
    <t>Contact:   Julia Bowman, Department for Communities &amp; Local Government</t>
  </si>
  <si>
    <t>Telephone: 0303 444 1014</t>
  </si>
  <si>
    <t>Affordable Rent (General Needs)</t>
  </si>
  <si>
    <t>Affordable Rent (General Needs, PRP only)</t>
  </si>
  <si>
    <r>
      <t>General Needs Social Rent</t>
    </r>
    <r>
      <rPr>
        <b/>
        <vertAlign val="superscript"/>
        <sz val="9"/>
        <rFont val="Arial"/>
        <family val="2"/>
      </rPr>
      <t>1R</t>
    </r>
  </si>
  <si>
    <r>
      <t>Supported Housing Social Rent</t>
    </r>
    <r>
      <rPr>
        <b/>
        <vertAlign val="superscript"/>
        <sz val="9"/>
        <rFont val="Arial"/>
        <family val="2"/>
      </rPr>
      <t>1R</t>
    </r>
  </si>
  <si>
    <t>3.  2009/10 data collection was likely to have been affected by a change in contractors collecting the data. This may account for some of the change between 2008/09 and 2009/10.</t>
  </si>
  <si>
    <t>Social rent</t>
  </si>
  <si>
    <t>Affordable rent</t>
  </si>
  <si>
    <t>Accompanying tables</t>
  </si>
  <si>
    <t>Area of statistical release</t>
  </si>
  <si>
    <t>Data quality</t>
  </si>
  <si>
    <t>General Needs Social Rent LA</t>
  </si>
  <si>
    <t>Supported Housing Social Rent LA</t>
  </si>
  <si>
    <t>Average number of days property was vacant</t>
  </si>
  <si>
    <t>Unemployed (Jobseeker)</t>
  </si>
  <si>
    <r>
      <t>Subtotal</t>
    </r>
    <r>
      <rPr>
        <b/>
        <vertAlign val="superscript"/>
        <sz val="9"/>
        <rFont val="Arial"/>
        <family val="2"/>
      </rPr>
      <t>8</t>
    </r>
  </si>
  <si>
    <t>8. Subtotals may not sum due to rounding.</t>
  </si>
  <si>
    <r>
      <t>GN SR LA</t>
    </r>
    <r>
      <rPr>
        <b/>
        <vertAlign val="superscript"/>
        <sz val="9"/>
        <rFont val="Arial"/>
        <family val="2"/>
      </rPr>
      <t>R</t>
    </r>
  </si>
  <si>
    <r>
      <t>All GN SR</t>
    </r>
    <r>
      <rPr>
        <b/>
        <vertAlign val="superscript"/>
        <sz val="9"/>
        <rFont val="Arial"/>
        <family val="2"/>
      </rPr>
      <t>R</t>
    </r>
  </si>
  <si>
    <r>
      <t>SH SR LA</t>
    </r>
    <r>
      <rPr>
        <b/>
        <vertAlign val="superscript"/>
        <sz val="9"/>
        <rFont val="Arial"/>
        <family val="2"/>
      </rPr>
      <t>R</t>
    </r>
  </si>
  <si>
    <r>
      <t>All SH SR</t>
    </r>
    <r>
      <rPr>
        <b/>
        <vertAlign val="superscript"/>
        <sz val="9"/>
        <rFont val="Arial"/>
        <family val="2"/>
      </rPr>
      <t>R</t>
    </r>
  </si>
  <si>
    <t>5. The named tenant where the letting is made on a single tenancy basis. In the case of joint tenancies, the economically active or working person or if both tenants are working, or both are not working, the oldest person.</t>
  </si>
  <si>
    <r>
      <t>Missing</t>
    </r>
    <r>
      <rPr>
        <i/>
        <vertAlign val="superscript"/>
        <sz val="9"/>
        <rFont val="Arial"/>
        <family val="2"/>
      </rPr>
      <t>8</t>
    </r>
    <r>
      <rPr>
        <i/>
        <sz val="9"/>
        <rFont val="Arial"/>
        <family val="2"/>
      </rPr>
      <t xml:space="preserve"> - British Armed Forces</t>
    </r>
  </si>
  <si>
    <r>
      <t>Missing or Don't Know</t>
    </r>
    <r>
      <rPr>
        <i/>
        <vertAlign val="superscript"/>
        <sz val="9"/>
        <rFont val="Arial"/>
        <family val="2"/>
      </rPr>
      <t xml:space="preserve">8,9 </t>
    </r>
    <r>
      <rPr>
        <i/>
        <sz val="9"/>
        <rFont val="Arial"/>
        <family val="2"/>
      </rPr>
      <t>- Eligible for housing benefit</t>
    </r>
  </si>
  <si>
    <r>
      <t>Don't Know</t>
    </r>
    <r>
      <rPr>
        <i/>
        <vertAlign val="superscript"/>
        <sz val="9"/>
        <rFont val="Arial"/>
        <family val="2"/>
      </rPr>
      <t xml:space="preserve">9 </t>
    </r>
    <r>
      <rPr>
        <i/>
        <sz val="9"/>
        <rFont val="Arial"/>
        <family val="2"/>
      </rPr>
      <t>- Household’s previous property overcrowded</t>
    </r>
  </si>
  <si>
    <r>
      <t>Don't Know</t>
    </r>
    <r>
      <rPr>
        <i/>
        <vertAlign val="superscript"/>
        <sz val="9"/>
        <rFont val="Arial"/>
        <family val="2"/>
      </rPr>
      <t xml:space="preserve">9 </t>
    </r>
    <r>
      <rPr>
        <i/>
        <sz val="9"/>
        <rFont val="Arial"/>
        <family val="2"/>
      </rPr>
      <t>- Household’s previous property underoccupied</t>
    </r>
  </si>
  <si>
    <r>
      <t>Don't Know</t>
    </r>
    <r>
      <rPr>
        <i/>
        <vertAlign val="superscript"/>
        <sz val="9"/>
        <rFont val="Arial"/>
        <family val="2"/>
      </rPr>
      <t>9</t>
    </r>
    <r>
      <rPr>
        <i/>
        <sz val="9"/>
        <rFont val="Arial"/>
        <family val="2"/>
      </rPr>
      <t xml:space="preserve"> - Reasonable Preference</t>
    </r>
  </si>
  <si>
    <t>9. Don't Know represents cases where the question was responded to with 'Don't Know'. Percentages exclude this data.</t>
  </si>
  <si>
    <r>
      <t>Missing or Don't Know</t>
    </r>
    <r>
      <rPr>
        <i/>
        <vertAlign val="superscript"/>
        <sz val="9"/>
        <rFont val="Arial"/>
        <family val="2"/>
      </rPr>
      <t>8,9</t>
    </r>
    <r>
      <rPr>
        <i/>
        <sz val="9"/>
        <rFont val="Arial"/>
        <family val="2"/>
      </rPr>
      <t xml:space="preserve"> - Eligible for housing benefit</t>
    </r>
  </si>
  <si>
    <r>
      <t>Missing/ Don't Know</t>
    </r>
    <r>
      <rPr>
        <i/>
        <vertAlign val="superscript"/>
        <sz val="9"/>
        <color indexed="8"/>
        <rFont val="Arial"/>
        <family val="2"/>
      </rPr>
      <t>2</t>
    </r>
  </si>
  <si>
    <t>2. Missing/Don't Know represents the combined total of records where this question was not answered, or was answered 'Don't Know'. Percentages exclude this data.</t>
  </si>
  <si>
    <t>1. List of the local authorities covered by each Local Enterprise Partnership (LEP) and indicates any overlaps between adjacent LEPs.</t>
  </si>
  <si>
    <t>1.Those found ‘statutorily homeless’ by a housing authority and either owed a main homelessness duty or not</t>
  </si>
  <si>
    <t>2 Tenants whose tenure immediately before this letting was not social housing.</t>
  </si>
  <si>
    <t>5. Where anyone in the household has served in the regular armed forces.</t>
  </si>
  <si>
    <t>6. Where the household lived in a different LA immediately before the letting (including in temporary accommodation).</t>
  </si>
  <si>
    <t>2. The total does not match total LA submissions due to CORE submissions by non stockholding LAs who do have some properties for emergencies.  These figures are unweighted lettings as reported by LAs to CORE and therefore will not match weighted estimates in other tables.</t>
  </si>
  <si>
    <t>Contents</t>
  </si>
  <si>
    <t>2. Where the tenant has the right to remain in the property unless the landlord can prove they have grounds for possession. The landlord does not have an automatic right to repossess the property when the tenancy comes to an end.</t>
  </si>
  <si>
    <r>
      <t>Assured</t>
    </r>
    <r>
      <rPr>
        <vertAlign val="superscript"/>
        <sz val="9"/>
        <rFont val="Arial"/>
        <family val="2"/>
      </rPr>
      <t>2</t>
    </r>
  </si>
  <si>
    <r>
      <t>Assured Shorthold</t>
    </r>
    <r>
      <rPr>
        <vertAlign val="superscript"/>
        <sz val="9"/>
        <rFont val="Arial"/>
        <family val="2"/>
      </rPr>
      <t>3</t>
    </r>
  </si>
  <si>
    <r>
      <t>Licence agreement</t>
    </r>
    <r>
      <rPr>
        <vertAlign val="superscript"/>
        <sz val="9"/>
        <rFont val="Arial"/>
        <family val="2"/>
      </rPr>
      <t>4</t>
    </r>
  </si>
  <si>
    <t>4. Licence agreements tend be bespoke and can be for short time periods.</t>
  </si>
  <si>
    <r>
      <t>% offered on starter/introductory period</t>
    </r>
    <r>
      <rPr>
        <vertAlign val="superscript"/>
        <sz val="9"/>
        <rFont val="Arial"/>
        <family val="2"/>
      </rPr>
      <t>5</t>
    </r>
  </si>
  <si>
    <t>5. Starter/introductory % is separately identified to verify if a tenancy type offered for each property is initially a starter/Introductory offer.</t>
  </si>
  <si>
    <r>
      <t>LA</t>
    </r>
    <r>
      <rPr>
        <b/>
        <vertAlign val="superscript"/>
        <sz val="9"/>
        <rFont val="Arial"/>
        <family val="2"/>
      </rPr>
      <t>6P</t>
    </r>
  </si>
  <si>
    <t>1.The property or supported housing unit/bedspace was newly built, converted, rehabilitated or newly acquired.</t>
  </si>
  <si>
    <t>3.Defined as the tenants’ last settled home being unsuitable because of overcrowding, in their view. This is a different definition to that used by the Department for Work and Pensions when calculating whether a property is overcrowded.</t>
  </si>
  <si>
    <t xml:space="preserve">4.Defined as the tenants’ last settled home being unsuitable because of underoccupation, in their view. This is a different definition to that used by the Department for Work and Pensions when calculating whether a property is under-occupied. </t>
  </si>
  <si>
    <r>
      <t>Given Reasonable Preference</t>
    </r>
    <r>
      <rPr>
        <vertAlign val="superscript"/>
        <sz val="9"/>
        <color theme="1"/>
        <rFont val="Arial"/>
        <family val="2"/>
      </rPr>
      <t>7</t>
    </r>
  </si>
  <si>
    <r>
      <t>Given Reasonable Preference</t>
    </r>
    <r>
      <rPr>
        <vertAlign val="superscript"/>
        <sz val="9"/>
        <rFont val="Arial"/>
        <family val="2"/>
      </rPr>
      <t>7</t>
    </r>
  </si>
  <si>
    <t>7. Where the household was given priority for housing under the local authority's allocation scheme through the application of the statutory reasonable preference criteria.</t>
  </si>
  <si>
    <t>% change 13/14 to 14/15</t>
  </si>
  <si>
    <t>% change 07/08 to 14/15</t>
  </si>
  <si>
    <t>% lets by provider type 14/15</t>
  </si>
  <si>
    <t>% of total lettings 14/15</t>
  </si>
  <si>
    <r>
      <t>2012-13</t>
    </r>
    <r>
      <rPr>
        <vertAlign val="superscript"/>
        <sz val="9"/>
        <color indexed="8"/>
        <rFont val="Arial"/>
        <family val="2"/>
      </rPr>
      <t>3</t>
    </r>
  </si>
  <si>
    <t>% change 07/8 to 14/15</t>
  </si>
  <si>
    <t>Provider split in 14/15</t>
  </si>
  <si>
    <t>2014/15</t>
  </si>
  <si>
    <t>Supported Housing Affordable Rent PRP</t>
  </si>
  <si>
    <t>General Needs Affordable Rent LA</t>
  </si>
  <si>
    <t>General Needs Affordable Rent 
LA</t>
  </si>
  <si>
    <t>Supported Housing Affordable Rent LA</t>
  </si>
  <si>
    <t>Supported Housing Affordable Rent 
LA</t>
  </si>
  <si>
    <t>LA Code</t>
  </si>
  <si>
    <t>LA Name</t>
  </si>
  <si>
    <r>
      <t>2013/14</t>
    </r>
    <r>
      <rPr>
        <b/>
        <vertAlign val="superscript"/>
        <sz val="9"/>
        <rFont val="Arial"/>
        <family val="2"/>
      </rPr>
      <t>R</t>
    </r>
  </si>
  <si>
    <t>General Needs Affordable Rent</t>
  </si>
  <si>
    <t>Supported Housing Affordable Rent</t>
  </si>
  <si>
    <r>
      <t>2013-14</t>
    </r>
    <r>
      <rPr>
        <vertAlign val="superscript"/>
        <sz val="9"/>
        <color indexed="63"/>
        <rFont val="Arial"/>
        <family val="2"/>
      </rPr>
      <t>R</t>
    </r>
  </si>
  <si>
    <r>
      <t>2014-15</t>
    </r>
    <r>
      <rPr>
        <vertAlign val="superscript"/>
        <sz val="9"/>
        <color indexed="8"/>
        <rFont val="Arial"/>
        <family val="2"/>
      </rPr>
      <t>P</t>
    </r>
  </si>
  <si>
    <t>2013-14</t>
  </si>
  <si>
    <t>GN AR LA</t>
  </si>
  <si>
    <t>All GN AR</t>
  </si>
  <si>
    <t>SH AR PRP</t>
  </si>
  <si>
    <t>SH AR LA</t>
  </si>
  <si>
    <t>All SH AR</t>
  </si>
  <si>
    <r>
      <t>2013/14</t>
    </r>
    <r>
      <rPr>
        <b/>
        <vertAlign val="superscript"/>
        <sz val="9"/>
        <color indexed="8"/>
        <rFont val="Arial"/>
        <family val="2"/>
      </rPr>
      <t>R</t>
    </r>
  </si>
  <si>
    <r>
      <t>2014/15</t>
    </r>
    <r>
      <rPr>
        <b/>
        <vertAlign val="superscript"/>
        <sz val="9"/>
        <color indexed="8"/>
        <rFont val="Arial"/>
        <family val="2"/>
      </rPr>
      <t>P</t>
    </r>
  </si>
  <si>
    <r>
      <t>LA</t>
    </r>
    <r>
      <rPr>
        <b/>
        <vertAlign val="superscript"/>
        <sz val="9"/>
        <color indexed="8"/>
        <rFont val="Arial"/>
        <family val="2"/>
      </rPr>
      <t>1R</t>
    </r>
  </si>
  <si>
    <r>
      <t>Total</t>
    </r>
    <r>
      <rPr>
        <b/>
        <vertAlign val="superscript"/>
        <sz val="9"/>
        <color indexed="8"/>
        <rFont val="Arial"/>
        <family val="2"/>
      </rPr>
      <t>1R</t>
    </r>
  </si>
  <si>
    <r>
      <t>LA</t>
    </r>
    <r>
      <rPr>
        <b/>
        <vertAlign val="superscript"/>
        <sz val="9"/>
        <color indexed="8"/>
        <rFont val="Arial"/>
        <family val="2"/>
      </rPr>
      <t>R</t>
    </r>
  </si>
  <si>
    <r>
      <t>LA</t>
    </r>
    <r>
      <rPr>
        <b/>
        <vertAlign val="superscript"/>
        <sz val="9"/>
        <color indexed="8"/>
        <rFont val="Arial"/>
        <family val="2"/>
      </rPr>
      <t>P</t>
    </r>
  </si>
  <si>
    <t>Supported Housing  Affordable Rent</t>
  </si>
  <si>
    <t>Note: Local authority figures are unweighted and as reported to CORE. They will not sum to the national totals, which have been weighted to account for non-response by local authorities.</t>
  </si>
  <si>
    <r>
      <t>2013-14</t>
    </r>
    <r>
      <rPr>
        <vertAlign val="superscript"/>
        <sz val="9"/>
        <color theme="1"/>
        <rFont val="Arial"/>
        <family val="2"/>
      </rPr>
      <t>R</t>
    </r>
  </si>
  <si>
    <r>
      <t>2014-15</t>
    </r>
    <r>
      <rPr>
        <vertAlign val="superscript"/>
        <sz val="9"/>
        <color theme="1"/>
        <rFont val="Arial"/>
        <family val="2"/>
      </rPr>
      <t>P</t>
    </r>
  </si>
  <si>
    <r>
      <t>2013-14</t>
    </r>
    <r>
      <rPr>
        <vertAlign val="superscript"/>
        <sz val="9"/>
        <rFont val="Arial"/>
        <family val="2"/>
      </rPr>
      <t>3R</t>
    </r>
  </si>
  <si>
    <r>
      <t>2014-15</t>
    </r>
    <r>
      <rPr>
        <vertAlign val="superscript"/>
        <sz val="9"/>
        <rFont val="Arial"/>
        <family val="2"/>
      </rPr>
      <t>3P</t>
    </r>
  </si>
  <si>
    <r>
      <t>2013-14</t>
    </r>
    <r>
      <rPr>
        <vertAlign val="superscript"/>
        <sz val="9"/>
        <color theme="1"/>
        <rFont val="Arial"/>
        <family val="2"/>
      </rPr>
      <t>3R</t>
    </r>
  </si>
  <si>
    <r>
      <t>2014-15</t>
    </r>
    <r>
      <rPr>
        <vertAlign val="superscript"/>
        <sz val="9"/>
        <color theme="1"/>
        <rFont val="Arial"/>
        <family val="2"/>
      </rPr>
      <t>3P</t>
    </r>
  </si>
  <si>
    <r>
      <t>Table 2cii: Median weekly social rent</t>
    </r>
    <r>
      <rPr>
        <b/>
        <vertAlign val="superscript"/>
        <sz val="12"/>
        <color theme="1"/>
        <rFont val="Arial"/>
        <family val="2"/>
      </rPr>
      <t>1</t>
    </r>
    <r>
      <rPr>
        <b/>
        <sz val="12"/>
        <color theme="1"/>
        <rFont val="Arial"/>
        <family val="2"/>
      </rPr>
      <t>(£) of new general needs lettings, 2007/08 to 2014/15</t>
    </r>
  </si>
  <si>
    <t>https://www.gov.uk/government/statistics/private-rental-market-statistics-may-2015</t>
  </si>
  <si>
    <r>
      <t>LA</t>
    </r>
    <r>
      <rPr>
        <b/>
        <vertAlign val="superscript"/>
        <sz val="9"/>
        <color theme="1"/>
        <rFont val="Arial"/>
        <family val="2"/>
      </rPr>
      <t>1</t>
    </r>
  </si>
  <si>
    <r>
      <t>General Needs 
Social Rent</t>
    </r>
    <r>
      <rPr>
        <b/>
        <vertAlign val="superscript"/>
        <sz val="9"/>
        <color theme="1"/>
        <rFont val="Arial"/>
        <family val="2"/>
      </rPr>
      <t>1P</t>
    </r>
  </si>
  <si>
    <r>
      <t>Supported Housing Social Rent</t>
    </r>
    <r>
      <rPr>
        <b/>
        <vertAlign val="superscript"/>
        <sz val="9"/>
        <color theme="1"/>
        <rFont val="Arial"/>
        <family val="2"/>
      </rPr>
      <t>1P</t>
    </r>
  </si>
  <si>
    <r>
      <t>LA</t>
    </r>
    <r>
      <rPr>
        <b/>
        <vertAlign val="superscript"/>
        <sz val="9"/>
        <color theme="1"/>
        <rFont val="Arial"/>
        <family val="2"/>
      </rPr>
      <t>2P</t>
    </r>
  </si>
  <si>
    <r>
      <t>Total</t>
    </r>
    <r>
      <rPr>
        <b/>
        <vertAlign val="superscript"/>
        <sz val="9"/>
        <color theme="1"/>
        <rFont val="Arial"/>
        <family val="2"/>
      </rPr>
      <t>P</t>
    </r>
  </si>
  <si>
    <t>Don’t know</t>
  </si>
  <si>
    <r>
      <t>Older people</t>
    </r>
    <r>
      <rPr>
        <vertAlign val="superscript"/>
        <sz val="9"/>
        <color theme="1"/>
        <rFont val="Arial"/>
        <family val="2"/>
      </rPr>
      <t>1</t>
    </r>
  </si>
  <si>
    <r>
      <t>Missing</t>
    </r>
    <r>
      <rPr>
        <i/>
        <vertAlign val="superscript"/>
        <sz val="9"/>
        <color theme="1"/>
        <rFont val="Arial"/>
        <family val="2"/>
      </rPr>
      <t>4</t>
    </r>
  </si>
  <si>
    <r>
      <t>GN SR LA</t>
    </r>
    <r>
      <rPr>
        <b/>
        <vertAlign val="superscript"/>
        <sz val="9"/>
        <color theme="1"/>
        <rFont val="Arial"/>
        <family val="2"/>
      </rPr>
      <t>P</t>
    </r>
  </si>
  <si>
    <r>
      <t>All GN SR</t>
    </r>
    <r>
      <rPr>
        <b/>
        <vertAlign val="superscript"/>
        <sz val="9"/>
        <color theme="1"/>
        <rFont val="Arial"/>
        <family val="2"/>
      </rPr>
      <t>P</t>
    </r>
  </si>
  <si>
    <r>
      <t>SH SR LA</t>
    </r>
    <r>
      <rPr>
        <b/>
        <vertAlign val="superscript"/>
        <sz val="9"/>
        <color theme="1"/>
        <rFont val="Arial"/>
        <family val="2"/>
      </rPr>
      <t>P</t>
    </r>
  </si>
  <si>
    <r>
      <t>All SH SR</t>
    </r>
    <r>
      <rPr>
        <b/>
        <vertAlign val="superscript"/>
        <sz val="9"/>
        <color theme="1"/>
        <rFont val="Arial"/>
        <family val="2"/>
      </rPr>
      <t>P</t>
    </r>
  </si>
  <si>
    <r>
      <t>LA</t>
    </r>
    <r>
      <rPr>
        <b/>
        <vertAlign val="superscript"/>
        <sz val="9"/>
        <color theme="1"/>
        <rFont val="Arial"/>
        <family val="2"/>
      </rPr>
      <t>1P</t>
    </r>
  </si>
  <si>
    <r>
      <t>Imputed</t>
    </r>
    <r>
      <rPr>
        <i/>
        <vertAlign val="superscript"/>
        <sz val="9"/>
        <color theme="1"/>
        <rFont val="Arial"/>
        <family val="2"/>
      </rPr>
      <t>2</t>
    </r>
  </si>
  <si>
    <r>
      <t>TOTAL</t>
    </r>
    <r>
      <rPr>
        <b/>
        <vertAlign val="superscript"/>
        <sz val="9"/>
        <color theme="1"/>
        <rFont val="Arial"/>
        <family val="2"/>
      </rPr>
      <t>3</t>
    </r>
  </si>
  <si>
    <r>
      <t>2009/10</t>
    </r>
    <r>
      <rPr>
        <b/>
        <vertAlign val="superscript"/>
        <sz val="9"/>
        <color theme="1"/>
        <rFont val="Arial"/>
        <family val="2"/>
      </rPr>
      <t>5</t>
    </r>
  </si>
  <si>
    <r>
      <t>2011/12</t>
    </r>
    <r>
      <rPr>
        <b/>
        <vertAlign val="superscript"/>
        <sz val="9"/>
        <color theme="1"/>
        <rFont val="Arial"/>
        <family val="2"/>
      </rPr>
      <t>2</t>
    </r>
  </si>
  <si>
    <r>
      <t>2012/13</t>
    </r>
    <r>
      <rPr>
        <b/>
        <vertAlign val="superscript"/>
        <sz val="9"/>
        <color theme="1"/>
        <rFont val="Arial"/>
        <family val="2"/>
      </rPr>
      <t>2</t>
    </r>
  </si>
  <si>
    <r>
      <t>2013/14</t>
    </r>
    <r>
      <rPr>
        <b/>
        <vertAlign val="superscript"/>
        <sz val="9"/>
        <color theme="1"/>
        <rFont val="Arial"/>
        <family val="2"/>
      </rPr>
      <t>2R</t>
    </r>
  </si>
  <si>
    <r>
      <t>LA</t>
    </r>
    <r>
      <rPr>
        <b/>
        <vertAlign val="superscript"/>
        <sz val="9"/>
        <color theme="1"/>
        <rFont val="Arial"/>
        <family val="2"/>
      </rPr>
      <t>1R</t>
    </r>
  </si>
  <si>
    <r>
      <t>Total %</t>
    </r>
    <r>
      <rPr>
        <b/>
        <vertAlign val="superscript"/>
        <sz val="9"/>
        <color theme="1"/>
        <rFont val="Arial"/>
        <family val="2"/>
      </rPr>
      <t>R</t>
    </r>
  </si>
  <si>
    <r>
      <t>2014/15</t>
    </r>
    <r>
      <rPr>
        <b/>
        <vertAlign val="superscript"/>
        <sz val="9"/>
        <color theme="1"/>
        <rFont val="Arial"/>
        <family val="2"/>
      </rPr>
      <t>2P</t>
    </r>
  </si>
  <si>
    <r>
      <t>Total %</t>
    </r>
    <r>
      <rPr>
        <b/>
        <vertAlign val="superscript"/>
        <sz val="9"/>
        <color theme="1"/>
        <rFont val="Arial"/>
        <family val="2"/>
      </rPr>
      <t>P</t>
    </r>
  </si>
  <si>
    <t>Subtotal</t>
  </si>
  <si>
    <r>
      <t>2014/15</t>
    </r>
    <r>
      <rPr>
        <b/>
        <vertAlign val="superscript"/>
        <sz val="9"/>
        <rFont val="Arial"/>
        <family val="2"/>
      </rPr>
      <t>P</t>
    </r>
  </si>
  <si>
    <r>
      <t>2014/15</t>
    </r>
    <r>
      <rPr>
        <b/>
        <vertAlign val="superscript"/>
        <sz val="9"/>
        <color theme="1"/>
        <rFont val="Arial"/>
        <family val="2"/>
      </rPr>
      <t>P</t>
    </r>
  </si>
  <si>
    <r>
      <t>LA</t>
    </r>
    <r>
      <rPr>
        <b/>
        <vertAlign val="superscript"/>
        <sz val="9"/>
        <color theme="1"/>
        <rFont val="Arial"/>
        <family val="2"/>
      </rPr>
      <t>3P</t>
    </r>
  </si>
  <si>
    <r>
      <t>Chinese or Other ethnic group</t>
    </r>
    <r>
      <rPr>
        <vertAlign val="superscript"/>
        <sz val="9"/>
        <color theme="1"/>
        <rFont val="Arial"/>
        <family val="2"/>
      </rPr>
      <t>1</t>
    </r>
  </si>
  <si>
    <r>
      <t>Imputed</t>
    </r>
    <r>
      <rPr>
        <i/>
        <vertAlign val="superscript"/>
        <sz val="9"/>
        <color theme="1"/>
        <rFont val="Arial"/>
        <family val="2"/>
      </rPr>
      <t>4</t>
    </r>
  </si>
  <si>
    <t>Refused - Injured/Disabled Reservist</t>
  </si>
  <si>
    <r>
      <t>Total</t>
    </r>
    <r>
      <rPr>
        <b/>
        <vertAlign val="superscript"/>
        <sz val="9"/>
        <color theme="1"/>
        <rFont val="Arial"/>
        <family val="2"/>
      </rPr>
      <t>1P</t>
    </r>
  </si>
  <si>
    <r>
      <t>LA</t>
    </r>
    <r>
      <rPr>
        <b/>
        <vertAlign val="superscript"/>
        <sz val="9"/>
        <color theme="1"/>
        <rFont val="Arial"/>
        <family val="2"/>
      </rPr>
      <t>P</t>
    </r>
  </si>
  <si>
    <r>
      <t>A11</t>
    </r>
    <r>
      <rPr>
        <vertAlign val="superscript"/>
        <sz val="9"/>
        <color indexed="8"/>
        <rFont val="Arial"/>
        <family val="2"/>
      </rPr>
      <t>1</t>
    </r>
  </si>
  <si>
    <t>A11</t>
  </si>
  <si>
    <t>`</t>
  </si>
  <si>
    <r>
      <t>Don't Know</t>
    </r>
    <r>
      <rPr>
        <i/>
        <vertAlign val="superscript"/>
        <sz val="9"/>
        <color indexed="8"/>
        <rFont val="Arial"/>
        <family val="2"/>
      </rPr>
      <t>2</t>
    </r>
  </si>
  <si>
    <t>Refused - British Armed Forces</t>
  </si>
  <si>
    <r>
      <t>Dont know</t>
    </r>
    <r>
      <rPr>
        <i/>
        <vertAlign val="superscript"/>
        <sz val="9"/>
        <color indexed="8"/>
        <rFont val="Arial"/>
        <family val="2"/>
      </rPr>
      <t>2</t>
    </r>
  </si>
  <si>
    <r>
      <t>2013/14</t>
    </r>
    <r>
      <rPr>
        <b/>
        <vertAlign val="superscript"/>
        <sz val="9"/>
        <color theme="1"/>
        <rFont val="Arial"/>
        <family val="2"/>
      </rPr>
      <t>R</t>
    </r>
  </si>
  <si>
    <r>
      <t>LA</t>
    </r>
    <r>
      <rPr>
        <b/>
        <vertAlign val="superscript"/>
        <sz val="9"/>
        <color rgb="FF000000"/>
        <rFont val="Arial"/>
        <family val="2"/>
      </rPr>
      <t>3</t>
    </r>
  </si>
  <si>
    <r>
      <t>Table 2ci: Mean weekly social rent</t>
    </r>
    <r>
      <rPr>
        <b/>
        <vertAlign val="superscript"/>
        <sz val="12"/>
        <color theme="1"/>
        <rFont val="Arial"/>
        <family val="2"/>
      </rPr>
      <t>1</t>
    </r>
    <r>
      <rPr>
        <b/>
        <sz val="12"/>
        <color theme="1"/>
        <rFont val="Arial"/>
        <family val="2"/>
      </rPr>
      <t>(£) of new general needs lettings, 2007/08 to 2014/15</t>
    </r>
  </si>
  <si>
    <r>
      <t>Table 2dii: Median weekly affordable rent</t>
    </r>
    <r>
      <rPr>
        <b/>
        <vertAlign val="superscript"/>
        <sz val="12"/>
        <color theme="1"/>
        <rFont val="Arial"/>
        <family val="2"/>
      </rPr>
      <t>1</t>
    </r>
    <r>
      <rPr>
        <b/>
        <sz val="12"/>
        <color theme="1"/>
        <rFont val="Arial"/>
        <family val="2"/>
      </rPr>
      <t>(£) of new general needs lettings, 2011/12 to 2014/15</t>
    </r>
  </si>
  <si>
    <r>
      <t>Table 2di: Mean weekly affordable rent</t>
    </r>
    <r>
      <rPr>
        <b/>
        <vertAlign val="superscript"/>
        <sz val="12"/>
        <color theme="1"/>
        <rFont val="Arial"/>
        <family val="2"/>
      </rPr>
      <t>1</t>
    </r>
    <r>
      <rPr>
        <b/>
        <sz val="12"/>
        <color theme="1"/>
        <rFont val="Arial"/>
        <family val="2"/>
      </rPr>
      <t>(£) of new general needs lettings, 2011/12 to 2014/15</t>
    </r>
  </si>
  <si>
    <t>2014-15</t>
  </si>
  <si>
    <r>
      <t>2013-14</t>
    </r>
    <r>
      <rPr>
        <vertAlign val="superscript"/>
        <sz val="9"/>
        <color rgb="FF333333"/>
        <rFont val="Arial"/>
        <family val="2"/>
      </rPr>
      <t>R</t>
    </r>
  </si>
  <si>
    <r>
      <t>All Lettings</t>
    </r>
    <r>
      <rPr>
        <b/>
        <vertAlign val="superscript"/>
        <sz val="9"/>
        <color theme="1"/>
        <rFont val="Tahoma"/>
        <family val="2"/>
      </rPr>
      <t>5</t>
    </r>
  </si>
  <si>
    <r>
      <t>All Lettings</t>
    </r>
    <r>
      <rPr>
        <b/>
        <vertAlign val="superscript"/>
        <sz val="9"/>
        <color theme="1"/>
        <rFont val="Arial"/>
        <family val="2"/>
      </rPr>
      <t>5R</t>
    </r>
  </si>
  <si>
    <t>P. Local authority estimates for 2014/15 are based on provisional weights due to the provisional status of 2014/15 Local Authority Housing Statistics data.</t>
  </si>
  <si>
    <t>.. Figures not provided due to the impact of increasing LA participation over time or for affordable rent lettings because the programme was not operating.</t>
  </si>
  <si>
    <t>Source: Social housing lettings in England, 2014/15: COntinuous REcording (CORE) data</t>
  </si>
  <si>
    <t>Publication date: 6th October 2015</t>
  </si>
  <si>
    <r>
      <t>PRP GN social stock</t>
    </r>
    <r>
      <rPr>
        <b/>
        <vertAlign val="superscript"/>
        <sz val="9"/>
        <color indexed="8"/>
        <rFont val="Arial"/>
        <family val="2"/>
      </rPr>
      <t>1</t>
    </r>
  </si>
  <si>
    <r>
      <t>PRP GN lettings as a proportion of PRP social GN stock</t>
    </r>
    <r>
      <rPr>
        <b/>
        <vertAlign val="superscript"/>
        <sz val="9"/>
        <color indexed="8"/>
        <rFont val="Arial"/>
        <family val="2"/>
      </rPr>
      <t>4</t>
    </r>
  </si>
  <si>
    <r>
      <t>LA total social stock</t>
    </r>
    <r>
      <rPr>
        <b/>
        <vertAlign val="superscript"/>
        <sz val="9"/>
        <color indexed="8"/>
        <rFont val="Arial"/>
        <family val="2"/>
      </rPr>
      <t>2</t>
    </r>
  </si>
  <si>
    <r>
      <t>LA GN lettings as a proportion of LA stock</t>
    </r>
    <r>
      <rPr>
        <b/>
        <vertAlign val="superscript"/>
        <sz val="9"/>
        <color indexed="8"/>
        <rFont val="Arial"/>
        <family val="2"/>
      </rPr>
      <t>4</t>
    </r>
  </si>
  <si>
    <t>4. The proportions for private registered providers and local authorities should not be directly compared, as the LA total stock figure has a wider definition than PRP social stock.</t>
  </si>
  <si>
    <t>2. DCLG Live Table 116. Local authority dwelling stock (all stock, including general needs and supported housing let at both social and affordable rent levels) as at 31st March at the end of the financial year.</t>
  </si>
  <si>
    <r>
      <t>2,944</t>
    </r>
    <r>
      <rPr>
        <vertAlign val="superscript"/>
        <sz val="9"/>
        <color indexed="8"/>
        <rFont val="Arial"/>
        <family val="2"/>
      </rPr>
      <t>R</t>
    </r>
  </si>
  <si>
    <r>
      <t>3,647</t>
    </r>
    <r>
      <rPr>
        <vertAlign val="superscript"/>
        <sz val="9"/>
        <color indexed="8"/>
        <rFont val="Arial"/>
        <family val="2"/>
      </rPr>
      <t>R</t>
    </r>
  </si>
  <si>
    <r>
      <t>548</t>
    </r>
    <r>
      <rPr>
        <vertAlign val="superscript"/>
        <sz val="9"/>
        <color indexed="8"/>
        <rFont val="Arial"/>
        <family val="2"/>
      </rPr>
      <t>R</t>
    </r>
  </si>
  <si>
    <r>
      <t>19,438</t>
    </r>
    <r>
      <rPr>
        <b/>
        <vertAlign val="superscript"/>
        <sz val="9"/>
        <color indexed="8"/>
        <rFont val="Arial"/>
        <family val="2"/>
      </rPr>
      <t>R</t>
    </r>
  </si>
  <si>
    <t>3. Where the tenant has the right to live in the accommodation for a period of time. The period of time may be fixed, or might be on a rolling (periodic) basis.</t>
  </si>
  <si>
    <t>6. Local authoritity social rent data is weighted.  Differences in totals may occur due to rounding.</t>
  </si>
  <si>
    <r>
      <t>LA</t>
    </r>
    <r>
      <rPr>
        <b/>
        <vertAlign val="superscript"/>
        <sz val="9"/>
        <rFont val="Arial"/>
        <family val="2"/>
      </rPr>
      <t>6R</t>
    </r>
  </si>
  <si>
    <t xml:space="preserve">1. Weekly rent excludes supplementary charges such as service and support charges. </t>
  </si>
  <si>
    <t>2. From Valuation Office Agency for private market rents up to 31 March 2015 as at 28 May 2015</t>
  </si>
  <si>
    <r>
      <t xml:space="preserve">Mean market rent </t>
    </r>
    <r>
      <rPr>
        <b/>
        <vertAlign val="superscript"/>
        <sz val="9"/>
        <color indexed="8"/>
        <rFont val="Arial"/>
        <family val="2"/>
      </rPr>
      <t>2</t>
    </r>
  </si>
  <si>
    <r>
      <t xml:space="preserve">Median market rent </t>
    </r>
    <r>
      <rPr>
        <b/>
        <vertAlign val="superscript"/>
        <sz val="9"/>
        <color indexed="8"/>
        <rFont val="Arial"/>
        <family val="2"/>
      </rPr>
      <t>2</t>
    </r>
  </si>
  <si>
    <t>3. Local authority social rent data is weighted.  Differences in totals may occur due to rounding.</t>
  </si>
  <si>
    <t>R. Local authority estimates for 2013/14 have been revised due to the availability of final 2013/14 Local Authority Housing Statistics data, used to weight the CORE data.</t>
  </si>
  <si>
    <r>
      <t xml:space="preserve">Mean market rent </t>
    </r>
    <r>
      <rPr>
        <b/>
        <vertAlign val="superscript"/>
        <sz val="9"/>
        <color rgb="FF000000"/>
        <rFont val="Arial"/>
        <family val="2"/>
      </rPr>
      <t>2</t>
    </r>
  </si>
  <si>
    <r>
      <t xml:space="preserve">Median market rent </t>
    </r>
    <r>
      <rPr>
        <b/>
        <vertAlign val="superscript"/>
        <sz val="9"/>
        <color rgb="FF000000"/>
        <rFont val="Arial"/>
        <family val="2"/>
      </rPr>
      <t>2</t>
    </r>
  </si>
  <si>
    <t>1. Local authority social rent data is weighted.</t>
  </si>
  <si>
    <r>
      <t>2014/15 missing %</t>
    </r>
    <r>
      <rPr>
        <i/>
        <vertAlign val="superscript"/>
        <sz val="9"/>
        <color indexed="63"/>
        <rFont val="Arial"/>
        <family val="2"/>
      </rPr>
      <t>2</t>
    </r>
  </si>
  <si>
    <t>2. Missing represents cases where this question was not answered. Average re-let time excludes missing data.</t>
  </si>
  <si>
    <t>2. Local authority social rent data is weighted.  Differences in totals may occur due to rounding.</t>
  </si>
  <si>
    <t>2. Local authority social data is weighted and figures for 2013/14 have been revised.  Differences in totals may occur due to rounding.</t>
  </si>
  <si>
    <r>
      <t>All Lettings</t>
    </r>
    <r>
      <rPr>
        <b/>
        <vertAlign val="superscript"/>
        <sz val="9"/>
        <color theme="1"/>
        <rFont val="Arial"/>
        <family val="2"/>
      </rPr>
      <t>P</t>
    </r>
  </si>
  <si>
    <t>1. Local authority social rent data is weighted.  Differences in totals may occur due to rounding.</t>
  </si>
  <si>
    <t>6. The named tenant where the letting is made on a single tenancy basis. In the case of joint tenancies, the economically active or working person or if both tenants are working, or both are not working, the oldest person.</t>
  </si>
  <si>
    <r>
      <t>Refused</t>
    </r>
    <r>
      <rPr>
        <i/>
        <vertAlign val="superscript"/>
        <sz val="9"/>
        <color theme="1"/>
        <rFont val="Arial"/>
        <family val="2"/>
      </rPr>
      <t>7</t>
    </r>
  </si>
  <si>
    <t>7. Imputation processes have not been applied to affordable rent data where the tenant has refused to give their age. Percentages exclude the refused data.</t>
  </si>
  <si>
    <t>2. Imputed data has being applied for missing values in the social rent data from 2011/12. The counts of imputed data for local authorities have been weighted. The total lettings and percentages include imputed records.</t>
  </si>
  <si>
    <r>
      <t>Refused</t>
    </r>
    <r>
      <rPr>
        <i/>
        <vertAlign val="superscript"/>
        <sz val="9"/>
        <rFont val="Arial"/>
        <family val="2"/>
      </rPr>
      <t>5</t>
    </r>
  </si>
  <si>
    <t>4. Imputed data has being applied for missing values in the social rent data from 2011/12. The counts of imputed data for local authorities have been weighted. The total lettings and percentages include imputed records.</t>
  </si>
  <si>
    <t>6. Refused represents cases where the tenant refused to give this information. Imputation processes have not been applied to affordable rent data where the tenant has refused to give their economic status Percentages exclude the refused data.</t>
  </si>
  <si>
    <t>1. Includes Czech Republic, Estonia, Hungary, Latvia, Lithuania, Poland, Slovakia, Slovenia. Plus Bulgaria and Romania from 2008/9, and Croatia from 2014/15.</t>
  </si>
  <si>
    <r>
      <t>A8 countries, Romania, Bulgaria and Croatia</t>
    </r>
    <r>
      <rPr>
        <vertAlign val="superscript"/>
        <sz val="9"/>
        <rFont val="Arial"/>
        <family val="2"/>
      </rPr>
      <t>1</t>
    </r>
  </si>
  <si>
    <t>2. Other EEA countries are Austria, Belgium, Cyprus, Denmark, Finland, France, Germany, Greece, Italy, Luxembourg, Malta, Netherlands, Portugal, Spain, Sweden, Iceland, Liechtenstein, Norway and Switzerland. Ireland has been included from 2014/15.</t>
  </si>
  <si>
    <r>
      <t>Refused</t>
    </r>
    <r>
      <rPr>
        <i/>
        <vertAlign val="superscript"/>
        <sz val="9"/>
        <rFont val="Arial"/>
        <family val="2"/>
      </rPr>
      <t>4</t>
    </r>
  </si>
  <si>
    <t>4. Refused represents cases where this question was refused by the tenant. Imputation processes have not been applied to affordable rent data where the tenant has refused to give their nationality. Percentages exclude the refused data.</t>
  </si>
  <si>
    <t>5. Imputed data has being applied for missing values in the social rent data from 2011/12. The counts of imputed data for local authorities have been weighted. The total lettings and percentages include imputed records.</t>
  </si>
  <si>
    <r>
      <t>Refused</t>
    </r>
    <r>
      <rPr>
        <i/>
        <vertAlign val="superscript"/>
        <sz val="9"/>
        <color theme="1"/>
        <rFont val="Arial"/>
        <family val="2"/>
      </rPr>
      <t>3</t>
    </r>
  </si>
  <si>
    <t>3. Refused represents cases where this question was refused by the tenant. Imputation processes have not been applied to affordable rent data where the tenant has refused to give their ethnicity Percentages exclude the refused data.</t>
  </si>
  <si>
    <t>4. Imputed data has being applied for missing values for social rent data from 2011/12. The counts of imputed data for local authorities have been weighted. The total lettings and percentages include imputed records.</t>
  </si>
  <si>
    <r>
      <t>Missing</t>
    </r>
    <r>
      <rPr>
        <i/>
        <vertAlign val="superscript"/>
        <sz val="9"/>
        <color indexed="8"/>
        <rFont val="Arial"/>
        <family val="2"/>
      </rPr>
      <t>6</t>
    </r>
  </si>
  <si>
    <t xml:space="preserve">6. Missing represents cases where this question was not answered. Percentages exclude missing data. </t>
  </si>
  <si>
    <r>
      <t>Household left their last settled home because their previous property was underoccupied</t>
    </r>
    <r>
      <rPr>
        <vertAlign val="superscript"/>
        <sz val="9"/>
        <rFont val="Arial"/>
        <family val="2"/>
      </rPr>
      <t>4</t>
    </r>
  </si>
  <si>
    <r>
      <t>Household left their last settled home because their previous property was overcrowded</t>
    </r>
    <r>
      <rPr>
        <vertAlign val="superscript"/>
        <sz val="9"/>
        <rFont val="Arial"/>
        <family val="2"/>
      </rPr>
      <t>3</t>
    </r>
  </si>
  <si>
    <r>
      <t>Missing or Don't Know</t>
    </r>
    <r>
      <rPr>
        <i/>
        <vertAlign val="superscript"/>
        <sz val="9"/>
        <rFont val="Arial"/>
        <family val="2"/>
      </rPr>
      <t>8,9</t>
    </r>
    <r>
      <rPr>
        <i/>
        <sz val="9"/>
        <rFont val="Arial"/>
        <family val="2"/>
      </rPr>
      <t xml:space="preserve"> - Household’s previous property overcrowded</t>
    </r>
  </si>
  <si>
    <r>
      <t>Missing or Don't Know</t>
    </r>
    <r>
      <rPr>
        <i/>
        <vertAlign val="superscript"/>
        <sz val="9"/>
        <rFont val="Arial"/>
        <family val="2"/>
      </rPr>
      <t>8,9</t>
    </r>
    <r>
      <rPr>
        <i/>
        <sz val="9"/>
        <rFont val="Arial"/>
        <family val="2"/>
      </rPr>
      <t xml:space="preserve"> - Household’s previous property underoccupied</t>
    </r>
  </si>
  <si>
    <r>
      <t>Misisng/Don't Know</t>
    </r>
    <r>
      <rPr>
        <i/>
        <vertAlign val="superscript"/>
        <sz val="9"/>
        <color indexed="8"/>
        <rFont val="Arial"/>
        <family val="2"/>
      </rPr>
      <t>2</t>
    </r>
  </si>
  <si>
    <t>1. Based on a comparison of CORE lettings to the Department’s Local Authority Housing Statistics total lettings figures, excluding mutual exchanges. Estimates for 2014/15 are based on provisional LAHS returns taken at 26th August 2015.</t>
  </si>
  <si>
    <t>2. Prior to 2014/15, tenants could select "Interview refused" if they wished to refuse answering some or all of the household demographic questions. From 2014/15, the ‘Interview Refused’ option for the household demographic information questions was removed from the CORE lettings log. Tenants are still able to refuse to give their household demographic information if they wished, but they had to individually refuse each of the questions. The proportions for table 4c from 2014/15 are calculated as the proportion of logs where at least one of age, economic status or sex was refused by the household reference person.</t>
  </si>
  <si>
    <r>
      <t>Internal Transfer</t>
    </r>
    <r>
      <rPr>
        <vertAlign val="superscript"/>
        <sz val="9"/>
        <color theme="1"/>
        <rFont val="Arial"/>
        <family val="2"/>
      </rPr>
      <t>1</t>
    </r>
  </si>
  <si>
    <r>
      <t>Tenant Applied Direct</t>
    </r>
    <r>
      <rPr>
        <vertAlign val="superscript"/>
        <sz val="9"/>
        <color theme="1"/>
        <rFont val="Arial"/>
        <family val="2"/>
      </rPr>
      <t>2</t>
    </r>
  </si>
  <si>
    <r>
      <t>Nominated or referred by local housing authority</t>
    </r>
    <r>
      <rPr>
        <vertAlign val="superscript"/>
        <sz val="9"/>
        <color theme="1"/>
        <rFont val="Arial"/>
        <family val="2"/>
      </rPr>
      <t>3</t>
    </r>
  </si>
  <si>
    <r>
      <t>Other</t>
    </r>
    <r>
      <rPr>
        <vertAlign val="superscript"/>
        <sz val="9"/>
        <color theme="1"/>
        <rFont val="Arial"/>
        <family val="2"/>
      </rPr>
      <t>4</t>
    </r>
  </si>
  <si>
    <r>
      <t>Missing</t>
    </r>
    <r>
      <rPr>
        <i/>
        <vertAlign val="superscript"/>
        <sz val="9"/>
        <color theme="1"/>
        <rFont val="Arial"/>
        <family val="2"/>
      </rPr>
      <t>5</t>
    </r>
  </si>
  <si>
    <r>
      <t>2014/15</t>
    </r>
    <r>
      <rPr>
        <b/>
        <vertAlign val="superscript"/>
        <sz val="9"/>
        <color theme="1"/>
        <rFont val="Arial"/>
        <family val="2"/>
      </rPr>
      <t>6</t>
    </r>
  </si>
  <si>
    <t>1. Internal Transfer refers to when the tenant is re-housed from another home owned by the landlord's organisation.</t>
  </si>
  <si>
    <t>2. Tenant Applied Direct includes lettings to households registered on the organisation's waiting list and (for local authorities only) statutorily homeless households owed a main homelessness duty.</t>
  </si>
  <si>
    <t>3. Generally for PRP lettings only, including where the household was formally nominated by the LA and where households were treated as a nominee under LA allocation schemes.</t>
  </si>
  <si>
    <t>4. Other includes: relocated through a recognised national, regional or sub-regional housing mobility scheme, other social landlord, social services, police, probation, prison, youth offending team, community mental health team, health service, voluntary agency and other.</t>
  </si>
  <si>
    <r>
      <t>2013/14</t>
    </r>
    <r>
      <rPr>
        <b/>
        <vertAlign val="superscript"/>
        <sz val="9"/>
        <color theme="1"/>
        <rFont val="Arial"/>
        <family val="2"/>
      </rPr>
      <t>6</t>
    </r>
  </si>
  <si>
    <r>
      <t>2012/13</t>
    </r>
    <r>
      <rPr>
        <b/>
        <vertAlign val="superscript"/>
        <sz val="9"/>
        <color theme="1"/>
        <rFont val="Arial"/>
        <family val="2"/>
      </rPr>
      <t>6</t>
    </r>
  </si>
  <si>
    <r>
      <t>2011/12</t>
    </r>
    <r>
      <rPr>
        <b/>
        <vertAlign val="superscript"/>
        <sz val="9"/>
        <color theme="1"/>
        <rFont val="Arial"/>
        <family val="2"/>
      </rPr>
      <t>6</t>
    </r>
  </si>
  <si>
    <t>5. Missing represents cases where this question was not answered. Percentages exclude missing data.</t>
  </si>
  <si>
    <t>6.  Local authority social rent data is weighted.  Differences in totals may occur due to rounding.</t>
  </si>
  <si>
    <r>
      <t>Imputed (Gender)</t>
    </r>
    <r>
      <rPr>
        <i/>
        <vertAlign val="superscript"/>
        <sz val="9"/>
        <color theme="1"/>
        <rFont val="Arial"/>
        <family val="2"/>
      </rPr>
      <t>2</t>
    </r>
  </si>
  <si>
    <t>Table 1a: New social housing lettings by housing type and provider, 2004/05 to 2014/15</t>
  </si>
  <si>
    <t>Table 1c: A comparison of new general needs lettings (both social and affordable rent) and social housing stock 2007/08 to 2014/15</t>
  </si>
  <si>
    <t>Table 1e: Reported new social housing lettings by Local Enterprise Partnership location of property, 2013/14 and 2014/15</t>
  </si>
  <si>
    <t>Table 2a: New social housing lettings by tenancy type, 2013/14 and 2014/15</t>
  </si>
  <si>
    <t>Table 2h: Rent basis on which the property was previously let for new Affordable Rent tenancies, 2014/15 (re-let properties only)</t>
  </si>
  <si>
    <t>Table 3a: Household composition by type of letting, for new social housing lettings, 2007/08 to 2014/15</t>
  </si>
  <si>
    <r>
      <t>Table 3c: Economic status of tenant</t>
    </r>
    <r>
      <rPr>
        <b/>
        <vertAlign val="superscript"/>
        <sz val="12"/>
        <rFont val="Arial"/>
        <family val="2"/>
      </rPr>
      <t xml:space="preserve">7 </t>
    </r>
    <r>
      <rPr>
        <b/>
        <sz val="12"/>
        <rFont val="Arial"/>
        <family val="2"/>
      </rPr>
      <t>by type of letting, for new social housing lettings, 2007/08 to 2014/15</t>
    </r>
  </si>
  <si>
    <t>Table 2b: Length of Fixed Term Tenancy, for new social housing lettings, 2013/14 and 2014/15</t>
  </si>
  <si>
    <r>
      <t>Table 3d: Nationality of tenant</t>
    </r>
    <r>
      <rPr>
        <b/>
        <vertAlign val="superscript"/>
        <sz val="12"/>
        <color theme="1"/>
        <rFont val="Arial"/>
        <family val="2"/>
      </rPr>
      <t>7</t>
    </r>
    <r>
      <rPr>
        <b/>
        <sz val="12"/>
        <color theme="1"/>
        <rFont val="Arial"/>
        <family val="2"/>
      </rPr>
      <t xml:space="preserve"> by type of letting, for new social housing lettings, 2007/08 to 2014/15</t>
    </r>
  </si>
  <si>
    <r>
      <t>Table 3e: Ethnic group of tenant</t>
    </r>
    <r>
      <rPr>
        <b/>
        <vertAlign val="superscript"/>
        <sz val="12"/>
        <color theme="1"/>
        <rFont val="Arial"/>
        <family val="2"/>
      </rPr>
      <t>6</t>
    </r>
    <r>
      <rPr>
        <b/>
        <sz val="12"/>
        <color theme="1"/>
        <rFont val="Arial"/>
        <family val="2"/>
      </rPr>
      <t xml:space="preserve"> by type of letting, for new social housing lettings, 2007/08 to 2014/15</t>
    </r>
  </si>
  <si>
    <r>
      <t>Table 3f: Previous housing situation of tenant</t>
    </r>
    <r>
      <rPr>
        <b/>
        <vertAlign val="superscript"/>
        <sz val="12"/>
        <color theme="1"/>
        <rFont val="Arial"/>
        <family val="2"/>
      </rPr>
      <t>5</t>
    </r>
    <r>
      <rPr>
        <b/>
        <sz val="12"/>
        <color theme="1"/>
        <rFont val="Arial"/>
        <family val="2"/>
      </rPr>
      <t>, for new social housing lettings, 2013/14 and 2014/15</t>
    </r>
  </si>
  <si>
    <t>Table 3g: Other household characteristics of new social housing lettings, 2013/14 and 2014/15</t>
  </si>
  <si>
    <t>Table 3h: Reason the household left their last settled home, for new social housing lettings, 2013/14 and 2014/15</t>
  </si>
  <si>
    <t>Table 3i: Welfare Reform response for new social housing lettings, 2013/14 and 2014/15</t>
  </si>
  <si>
    <t>Table 3j: Source of referral for new social housing lettings, 2007/08 to 2014/15</t>
  </si>
  <si>
    <r>
      <t>Table 4b: Proportion of new social rent lettings with missing</t>
    </r>
    <r>
      <rPr>
        <b/>
        <vertAlign val="superscript"/>
        <sz val="12"/>
        <color theme="1"/>
        <rFont val="Arial"/>
        <family val="2"/>
      </rPr>
      <t xml:space="preserve">1 </t>
    </r>
    <r>
      <rPr>
        <b/>
        <sz val="12"/>
        <color theme="1"/>
        <rFont val="Arial"/>
        <family val="2"/>
      </rPr>
      <t>income details</t>
    </r>
  </si>
  <si>
    <r>
      <t>Table 4c: Proportion of new social rent lettings where “refused”</t>
    </r>
    <r>
      <rPr>
        <b/>
        <vertAlign val="superscript"/>
        <sz val="9"/>
        <color theme="1"/>
        <rFont val="Arial"/>
        <family val="2"/>
      </rPr>
      <t xml:space="preserve">2 </t>
    </r>
    <r>
      <rPr>
        <b/>
        <sz val="12"/>
        <color theme="1"/>
        <rFont val="Arial"/>
        <family val="2"/>
      </rPr>
      <t>has been recorded</t>
    </r>
  </si>
  <si>
    <t>Table 4d: Proportion of new social rent lettings where records have been imputed</t>
  </si>
  <si>
    <t>New social housing lettings</t>
  </si>
  <si>
    <t>New social housing lettings characteristics</t>
  </si>
  <si>
    <t>Social housing tenant characteristics</t>
  </si>
  <si>
    <t>Section</t>
  </si>
  <si>
    <t>Table 1b: Social housing providers and their new lettings from 2004/05 to 2014/15</t>
  </si>
  <si>
    <t>Table 1c: A comparison of new general needs lettings and social stock 2007/08 to 2014/15</t>
  </si>
  <si>
    <t>Table 1e: Reported social housing lettings by Local Enterprise Partnership location of property, 2013/14 and 2014/15</t>
  </si>
  <si>
    <t>Table 1d: Reported social housing lettings by local authority location of property, 2013/14 and 2014/15</t>
  </si>
  <si>
    <t>Table 2ci: Mean weekly social rent (£) of new general needs lettings, 2007/08 to 2014/15</t>
  </si>
  <si>
    <t>Table 2cii: Median weekly social rent (£) of new general needs lettings, 2007/08 to 2014/15</t>
  </si>
  <si>
    <t>Table 2di: Mean weekly affordable rent (£) of new general needs lettings, 2011/12 to 2014/15</t>
  </si>
  <si>
    <t>Table 2dii: Median weekly affordable rent of new general needs lettings, 2011/12 to 2014/15</t>
  </si>
  <si>
    <t>Table 2cii (London): Median weekly social ren (£) of new general needs lettings in London, 2007/08 to 2014/15</t>
  </si>
  <si>
    <t>Table 2ci (London): Mean weekly social rent (£) of new general needs lettings in London, 2007/08 to 2014/15</t>
  </si>
  <si>
    <r>
      <t>Table 2ci: Mean weekly social rent</t>
    </r>
    <r>
      <rPr>
        <b/>
        <vertAlign val="superscript"/>
        <sz val="12"/>
        <color rgb="FF000000"/>
        <rFont val="Arial"/>
        <family val="2"/>
      </rPr>
      <t>1</t>
    </r>
    <r>
      <rPr>
        <b/>
        <sz val="12"/>
        <color rgb="FF000000"/>
        <rFont val="Arial"/>
        <family val="2"/>
      </rPr>
      <t>(£) of new general needs lettings in London, 2007/08 to 2014/15</t>
    </r>
  </si>
  <si>
    <r>
      <t>Table 2di: Mean weekly affordable rent</t>
    </r>
    <r>
      <rPr>
        <b/>
        <vertAlign val="superscript"/>
        <sz val="12"/>
        <color rgb="FF000000"/>
        <rFont val="Arial"/>
        <family val="2"/>
      </rPr>
      <t>1</t>
    </r>
    <r>
      <rPr>
        <b/>
        <sz val="12"/>
        <color rgb="FF000000"/>
        <rFont val="Arial"/>
        <family val="2"/>
      </rPr>
      <t>(£) of new general needs lettings in London, 2011/12 to 2014/15</t>
    </r>
  </si>
  <si>
    <r>
      <t>Table 2cii: Median weekly social rent</t>
    </r>
    <r>
      <rPr>
        <b/>
        <vertAlign val="superscript"/>
        <sz val="12"/>
        <color rgb="FF000000"/>
        <rFont val="Arial"/>
        <family val="2"/>
      </rPr>
      <t>1</t>
    </r>
    <r>
      <rPr>
        <b/>
        <sz val="12"/>
        <color rgb="FF000000"/>
        <rFont val="Arial"/>
        <family val="2"/>
      </rPr>
      <t>(£) of new general needs lettings in London, 2007/08 to 2014/15</t>
    </r>
  </si>
  <si>
    <r>
      <t>Table 2dii: Median weekly affordable rent</t>
    </r>
    <r>
      <rPr>
        <b/>
        <vertAlign val="superscript"/>
        <sz val="12"/>
        <color rgb="FF000000"/>
        <rFont val="Arial"/>
        <family val="2"/>
      </rPr>
      <t>1</t>
    </r>
    <r>
      <rPr>
        <b/>
        <sz val="12"/>
        <color rgb="FF000000"/>
        <rFont val="Arial"/>
        <family val="2"/>
      </rPr>
      <t>(£) of new general needs lettings in London, 2011/12 to 2014/15</t>
    </r>
  </si>
  <si>
    <t>Table 2di (London): Mean weekly affordable rent (£) of new general needs lettings in London, 2011/12 to 2014/15</t>
  </si>
  <si>
    <t>Table 2dii (London): Median weekly affordable rent (£) of new general needs lettings in London, 2011/12 to 2014/15</t>
  </si>
  <si>
    <t>Table 2e: Average new letting re-let time, 2007/08 to 2013/14</t>
  </si>
  <si>
    <t>Table 2f: Reason the property was vacant prior to the new letting (General Needs), 2013/14 and 2014/15</t>
  </si>
  <si>
    <r>
      <t>Table 2g: Reason the property was vacant prior to the new letting (Supported Housing), 2013/14 and 2014/15</t>
    </r>
    <r>
      <rPr>
        <b/>
        <vertAlign val="superscript"/>
        <sz val="12"/>
        <color theme="1"/>
        <rFont val="Arial"/>
        <family val="2"/>
      </rPr>
      <t>3</t>
    </r>
  </si>
  <si>
    <t>Table 2g: Reason the property was vacant prior to the new letting (Supported Housing), 2013/14 and 2014/15</t>
  </si>
  <si>
    <t>Social housing lettings in England, 2014/15: Continuous Recording (CORE) data</t>
  </si>
  <si>
    <r>
      <t>Table 3b: Age of tenant</t>
    </r>
    <r>
      <rPr>
        <b/>
        <vertAlign val="superscript"/>
        <sz val="12"/>
        <color theme="1"/>
        <rFont val="Arial"/>
        <family val="2"/>
      </rPr>
      <t>6</t>
    </r>
    <r>
      <rPr>
        <b/>
        <sz val="12"/>
        <color theme="1"/>
        <rFont val="Arial"/>
        <family val="2"/>
      </rPr>
      <t xml:space="preserve"> by type of letting, for new social housing lettings, 2007/08 to 2014/15</t>
    </r>
  </si>
  <si>
    <t>Table 3b: Age of tenant by type of letting, for new social housing lettings, 2007/08 to 2014/15</t>
  </si>
  <si>
    <t>Table 3c: Economic status of tenant by type of letting, for new social housing lettings, 2007/08 to 2014/15</t>
  </si>
  <si>
    <t>Table 3d: Nationality of tenant by type of letting, for new social housing lettings, 2007/08 to 2014/15</t>
  </si>
  <si>
    <t>Table 3e: Ethnic group of tenant by type of letting, for new social housing lettings, 2007/08 to 2014/15</t>
  </si>
  <si>
    <t>Table 4b: Proportion of new social rent lettings with missing income details</t>
  </si>
  <si>
    <t>Table 4c: Proportion of new social rent lettings where “refused” has been recorded</t>
  </si>
  <si>
    <t>Table 3f: Previous housing situation of tenant by type of letting, for new social housing lettings, 2013/14 to 2014/15</t>
  </si>
  <si>
    <t>1. In a secure tenancy, the tenant has the right to remain in the property unless the landlord has a legal reason and a court order for eviction. Flexible, or fixed-term tenancies, are tenancies for a fixed time period. For private registered providers, secure tenancies are commonly known as “fair rent - secure tenancies”.</t>
  </si>
  <si>
    <t>Table 2e: Average letting re-let time for new lettings, 2007/08 to 2014/15</t>
  </si>
  <si>
    <t>Figure 1a: Number of new lettings and providers from 2004/05 to 2014/15</t>
  </si>
  <si>
    <t>Figure 3a: Household composition by type of letting, for new social housing lettings, 2014/15</t>
  </si>
  <si>
    <t>Figure 3b: Age of Tenant by type of letting, for new social housing lettings, 2014/15</t>
  </si>
  <si>
    <t>Figure 3c: Economic status of tenant by type of letting, for new social housing lettings, 2014/15</t>
  </si>
  <si>
    <t>Table 3d: Nationality of tenants, for new social housing lettings, 2014/15</t>
  </si>
  <si>
    <t>Figure 3e: Ethnic group of tenant by type of letting, for new social housing lettings, 2014/15</t>
  </si>
  <si>
    <t>Figure 3f: Previous housing situation of tenant by type of letting, for new social housing lettings, 2014/15</t>
  </si>
  <si>
    <r>
      <t>Secure (including flexible)</t>
    </r>
    <r>
      <rPr>
        <vertAlign val="superscript"/>
        <sz val="9"/>
        <rFont val="Arial"/>
        <family val="2"/>
      </rPr>
      <t>1</t>
    </r>
  </si>
  <si>
    <r>
      <t>Injured/Disabled as a direct result of serving as a reservist</t>
    </r>
    <r>
      <rPr>
        <vertAlign val="superscript"/>
        <sz val="9"/>
        <color theme="1"/>
        <rFont val="Arial"/>
        <family val="2"/>
      </rPr>
      <t>10</t>
    </r>
  </si>
  <si>
    <t>10. Where anyone in the household has been seriously injured/disabled as a direct result of their time serving as a reservist</t>
  </si>
  <si>
    <t>Table 1b: Social housing providers and their new lettings (both social and affordable rent, both general needs and supported housing) from 2004/05 to 2014/15</t>
  </si>
  <si>
    <t>In receipt of housing benefit (excluding Universal Credit)</t>
  </si>
  <si>
    <t>AR</t>
  </si>
  <si>
    <t>.. Data not available. Estimates for local authority stock will be published later in 2015/16</t>
  </si>
  <si>
    <t>1. The first Affordable Rent programme was introduced in 2011/12. Local authorities have been able to provide Affordable Rent lettings from April 2012.
The majority of Affordable Rent lettings were for General Needs properties (38,185 of PRP lettings and 728 of LA lettings in 2014/15).</t>
  </si>
  <si>
    <t>2. Data for 2004/05 to 2006/07 are as reported for Local Authorities and therefore will be underestimates of the total number of LA lettings. Weighting has not been carried out in these years due to the low level of LA responses to CORE. Local authority social rent data has been weighted from 2007/08.</t>
  </si>
  <si>
    <t>1. Data for 2004/05 to 2006/07 are as reported for local authorities and therefore will be underestimates of the total number of LA lettings. Weighting has not been carried out in these years due to the low level of LA responses to CORE.</t>
  </si>
  <si>
    <t xml:space="preserve">1. PRP GN social stock is the number of general needs units or bedspaces (let at both social, affordable and intermediate rent levels), from the Homes and Communities Agency's Statistical Data Return. Data are as at 31st March at the end of the financial year. https://www.gov.uk/government/collections/statistical-data-return-statistical-releases </t>
  </si>
  <si>
    <t>1. Total lets for 2013/14 includes affordable rent supported housing lettings by PRPs, and affordable rent lettings by LAs and so do not equal the sum of previous columns.</t>
  </si>
  <si>
    <r>
      <t>Total Lets</t>
    </r>
    <r>
      <rPr>
        <b/>
        <vertAlign val="superscript"/>
        <sz val="9"/>
        <rFont val="Arial"/>
        <family val="2"/>
      </rPr>
      <t>1,2</t>
    </r>
  </si>
  <si>
    <r>
      <t>Total Lets</t>
    </r>
    <r>
      <rPr>
        <b/>
        <vertAlign val="superscript"/>
        <sz val="9"/>
        <rFont val="Arial"/>
        <family val="2"/>
      </rPr>
      <t>2</t>
    </r>
  </si>
  <si>
    <t>2. All figures are based on un-weighted data.</t>
  </si>
  <si>
    <r>
      <t>Sheffield City Region</t>
    </r>
    <r>
      <rPr>
        <vertAlign val="superscript"/>
        <sz val="9"/>
        <color indexed="8"/>
        <rFont val="Arial"/>
        <family val="2"/>
      </rPr>
      <t>3</t>
    </r>
  </si>
  <si>
    <t>Table 1d: Reported new social housing lettings by local authority area location of property, 2013/14 and 2014/15</t>
  </si>
  <si>
    <t>3. Data for Sheffield City Region 2013/14 has been revised to include Derbyshire Dales local authority within the Sheffield City Region LEP area</t>
  </si>
  <si>
    <t>1. Local authority social rent data is weighted. Differences in totals may occur due to rounding.</t>
  </si>
  <si>
    <t>3. Local authority social rent data is weighted.</t>
  </si>
  <si>
    <t>Total GN SR Lettings</t>
  </si>
  <si>
    <t>GN SR LA</t>
  </si>
  <si>
    <t>SH SR LA</t>
  </si>
  <si>
    <t>5. Does not equal sum of columns as total includes affordable rent supported housing and local authority affordable rent lettings.</t>
  </si>
  <si>
    <t>All AR</t>
  </si>
  <si>
    <r>
      <t>Affordable Rent (General Needs &amp; Supported Housing)</t>
    </r>
    <r>
      <rPr>
        <b/>
        <vertAlign val="superscript"/>
        <sz val="9"/>
        <color theme="1"/>
        <rFont val="Arial"/>
        <family val="2"/>
      </rPr>
      <t>8</t>
    </r>
  </si>
  <si>
    <t>8. Let types and provider types have been combined as a form of statistical disclosure control. The measures to minimise risk of identification and the disclosure of sensitive information have been taken in consultation with the Statistical Disclosure Control Team at the Office for National Statistics.</t>
  </si>
  <si>
    <t>Total GN SR lettings</t>
  </si>
  <si>
    <r>
      <t>Total GN SR lettings</t>
    </r>
    <r>
      <rPr>
        <b/>
        <vertAlign val="superscript"/>
        <sz val="9"/>
        <color theme="1"/>
        <rFont val="Arial"/>
        <family val="2"/>
      </rPr>
      <t>R</t>
    </r>
  </si>
  <si>
    <r>
      <t>Total GN SR lettings</t>
    </r>
    <r>
      <rPr>
        <b/>
        <vertAlign val="superscript"/>
        <sz val="9"/>
        <color theme="1"/>
        <rFont val="Arial"/>
        <family val="2"/>
      </rPr>
      <t>P</t>
    </r>
  </si>
  <si>
    <r>
      <t>Total GN SR lettings</t>
    </r>
    <r>
      <rPr>
        <b/>
        <vertAlign val="superscript"/>
        <sz val="9"/>
        <rFont val="Arial"/>
        <family val="2"/>
      </rPr>
      <t>R</t>
    </r>
  </si>
  <si>
    <r>
      <t>Total GN SR lettings</t>
    </r>
    <r>
      <rPr>
        <b/>
        <vertAlign val="superscript"/>
        <sz val="9"/>
        <rFont val="Arial"/>
        <family val="2"/>
      </rPr>
      <t>P</t>
    </r>
  </si>
  <si>
    <r>
      <t>Supported Housing Affordable Rent</t>
    </r>
    <r>
      <rPr>
        <b/>
        <vertAlign val="superscript"/>
        <sz val="9"/>
        <color theme="1"/>
        <rFont val="Arial"/>
        <family val="2"/>
      </rPr>
      <t>8</t>
    </r>
  </si>
  <si>
    <t>8. Provider types have been combined as a form of statistical disclosure control. The measures to minimise risk of identification and the disclosure of sensitive information have been taken in consultation with the Statistical Disclosure Control Team at the Office for National Statistics.</t>
  </si>
  <si>
    <t>General Needs Social Rent Lettings</t>
  </si>
  <si>
    <t>Total SR GN Lettings</t>
  </si>
  <si>
    <r>
      <t>Total SR GN Lettings</t>
    </r>
    <r>
      <rPr>
        <b/>
        <vertAlign val="superscript"/>
        <sz val="9"/>
        <rFont val="Arial"/>
        <family val="2"/>
      </rPr>
      <t>R</t>
    </r>
  </si>
  <si>
    <r>
      <t>Total SR GN Lettings</t>
    </r>
    <r>
      <rPr>
        <b/>
        <vertAlign val="superscript"/>
        <sz val="9"/>
        <rFont val="Arial"/>
        <family val="2"/>
      </rPr>
      <t>P</t>
    </r>
  </si>
  <si>
    <r>
      <t>Supported Housing Affordable Rent</t>
    </r>
    <r>
      <rPr>
        <b/>
        <vertAlign val="superscript"/>
        <sz val="9"/>
        <color theme="1"/>
        <rFont val="Arial"/>
        <family val="2"/>
      </rPr>
      <t>7</t>
    </r>
  </si>
  <si>
    <t>7. Provider types have been combined as a form of statistical disclosure control. The measures to minimise risk of identification and the disclosure of sensitive information have been taken in consultation with the Statistical Disclosure Control Team at the Office for National Statistics.</t>
  </si>
  <si>
    <t>Temporary accommodation</t>
  </si>
  <si>
    <t>1. Local authoritity social rent data is weighted</t>
  </si>
  <si>
    <r>
      <t>2014/15</t>
    </r>
    <r>
      <rPr>
        <b/>
        <vertAlign val="superscript"/>
        <sz val="9"/>
        <color theme="1"/>
        <rFont val="Arial"/>
        <family val="2"/>
      </rPr>
      <t>B,P</t>
    </r>
  </si>
  <si>
    <t>B. Break in time series. Due to the change in collection fo this question (see footnote 2) 2014/15 data is not directly comparable to earlier years.</t>
  </si>
  <si>
    <t>11. Local authority social rent data is weighted.</t>
  </si>
  <si>
    <r>
      <t>LA</t>
    </r>
    <r>
      <rPr>
        <b/>
        <vertAlign val="superscript"/>
        <sz val="9"/>
        <color theme="1"/>
        <rFont val="Arial"/>
        <family val="2"/>
      </rPr>
      <t>11P</t>
    </r>
  </si>
  <si>
    <r>
      <t>LA</t>
    </r>
    <r>
      <rPr>
        <b/>
        <vertAlign val="superscript"/>
        <sz val="9"/>
        <rFont val="Arial"/>
        <family val="2"/>
      </rPr>
      <t>11R</t>
    </r>
  </si>
  <si>
    <r>
      <t>Supported Housing Affordable Rent</t>
    </r>
    <r>
      <rPr>
        <b/>
        <vertAlign val="superscript"/>
        <sz val="9"/>
        <color theme="1"/>
        <rFont val="Arial"/>
        <family val="2"/>
      </rPr>
      <t>12</t>
    </r>
  </si>
  <si>
    <t>12. Provider types have been combined as a form of statistical disclosure control. The measures to minimise risk of identification and the disclosure of sensitive information have been taken in consultation with the Statistical Disclosure Control Team at the Office for National Statistics.</t>
  </si>
  <si>
    <t>&lt;1</t>
  </si>
  <si>
    <t>&lt;. Less than</t>
  </si>
  <si>
    <t>&lt;1%</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</si>
</sst>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64" formatCode="_(* #,##0.00_);_(* \(#,##0.00\);_(* &quot;-&quot;??_);_(@_)"/>
    <numFmt numFmtId="165" formatCode="###0"/>
    <numFmt numFmtId="166" formatCode="0.0%"/>
    <numFmt numFmtId="167" formatCode="####.0"/>
    <numFmt numFmtId="168" formatCode="####.00"/>
    <numFmt numFmtId="169" formatCode="_-* #,##0_-;\-* #,##0_-;_-* &quot;-&quot;??_-;_-@_-"/>
    <numFmt numFmtId="170" formatCode="_-* #,##0.0_-;\-* #,##0.0_-;_-* &quot;-&quot;??_-;_-@_-"/>
    <numFmt numFmtId="171" formatCode="0.0"/>
    <numFmt numFmtId="172" formatCode="&quot;£&quot;#,##0"/>
    <numFmt numFmtId="173" formatCode="&quot;£&quot;#,##0.00"/>
    <numFmt numFmtId="174" formatCode="#,##0.0"/>
    <numFmt numFmtId="175" formatCode="_(* #,##0_);_(* \(#,##0\);_(* &quot;-&quot;??_);_(@_)"/>
    <numFmt numFmtId="176" formatCode="0.000%"/>
    <numFmt numFmtId="177" formatCode="[$£-809]#,##0.00"/>
    <numFmt numFmtId="178" formatCode="[$£-809]#,##0"/>
    <numFmt numFmtId="179" formatCode="&quot; &quot;#,##0&quot; &quot;;&quot;-&quot;#,##0&quot; &quot;;&quot; -&quot;00&quot; &quot;;&quot; &quot;@&quot; &quot;"/>
  </numFmts>
  <fonts count="111" x14ac:knownFonts="1">
    <font>
      <sz val="10"/>
      <color theme="1"/>
      <name val="Verdana"/>
      <family val="2"/>
    </font>
    <font>
      <sz val="10"/>
      <color indexed="8"/>
      <name val="Verdana"/>
      <family val="2"/>
    </font>
    <font>
      <sz val="9"/>
      <color indexed="8"/>
      <name val="Arial"/>
      <family val="2"/>
    </font>
    <font>
      <sz val="10"/>
      <name val="Arial"/>
      <family val="2"/>
    </font>
    <font>
      <b/>
      <sz val="9"/>
      <color indexed="8"/>
      <name val="Arial Bold"/>
    </font>
    <font>
      <b/>
      <sz val="10"/>
      <color indexed="8"/>
      <name val="Arial"/>
      <family val="2"/>
    </font>
    <font>
      <sz val="10"/>
      <color indexed="8"/>
      <name val="Arial"/>
      <family val="2"/>
    </font>
    <font>
      <sz val="10"/>
      <color indexed="8"/>
      <name val="Verdana"/>
      <family val="2"/>
    </font>
    <font>
      <u/>
      <sz val="10"/>
      <color indexed="12"/>
      <name val="Verdana"/>
      <family val="2"/>
    </font>
    <font>
      <b/>
      <sz val="10"/>
      <color indexed="8"/>
      <name val="Verdana"/>
      <family val="2"/>
    </font>
    <font>
      <b/>
      <sz val="9"/>
      <color indexed="63"/>
      <name val="Arial"/>
      <family val="2"/>
    </font>
    <font>
      <sz val="9"/>
      <color indexed="63"/>
      <name val="Arial"/>
      <family val="2"/>
    </font>
    <font>
      <sz val="9"/>
      <color indexed="8"/>
      <name val="Arial"/>
      <family val="2"/>
    </font>
    <font>
      <b/>
      <sz val="9"/>
      <color indexed="8"/>
      <name val="Arial"/>
      <family val="2"/>
    </font>
    <font>
      <sz val="10"/>
      <color indexed="8"/>
      <name val="Arial"/>
      <family val="2"/>
    </font>
    <font>
      <sz val="10"/>
      <color indexed="8"/>
      <name val="Arial"/>
      <family val="2"/>
    </font>
    <font>
      <sz val="8"/>
      <name val="Verdana"/>
      <family val="2"/>
    </font>
    <font>
      <sz val="10"/>
      <name val="Arial"/>
      <family val="2"/>
    </font>
    <font>
      <b/>
      <sz val="10"/>
      <name val="Arial"/>
      <family val="2"/>
    </font>
    <font>
      <i/>
      <sz val="8"/>
      <name val="Arial"/>
      <family val="2"/>
    </font>
    <font>
      <i/>
      <sz val="9"/>
      <name val="Arial"/>
      <family val="2"/>
    </font>
    <font>
      <vertAlign val="superscript"/>
      <sz val="9"/>
      <color indexed="8"/>
      <name val="Arial"/>
      <family val="2"/>
    </font>
    <font>
      <sz val="9"/>
      <name val="Arial"/>
      <family val="2"/>
    </font>
    <font>
      <i/>
      <sz val="9"/>
      <color indexed="8"/>
      <name val="Arial"/>
      <family val="2"/>
    </font>
    <font>
      <b/>
      <sz val="12"/>
      <color indexed="8"/>
      <name val="Arial"/>
      <family val="2"/>
    </font>
    <font>
      <b/>
      <sz val="12"/>
      <name val="Arial"/>
      <family val="2"/>
    </font>
    <font>
      <sz val="8"/>
      <color indexed="8"/>
      <name val="Arial"/>
      <family val="2"/>
    </font>
    <font>
      <sz val="8"/>
      <name val="Arial"/>
      <family val="2"/>
    </font>
    <font>
      <sz val="11"/>
      <name val="MS Sans Serif"/>
      <family val="2"/>
    </font>
    <font>
      <vertAlign val="superscript"/>
      <sz val="9"/>
      <name val="Arial"/>
      <family val="2"/>
    </font>
    <font>
      <b/>
      <sz val="9"/>
      <name val="Arial"/>
      <family val="2"/>
    </font>
    <font>
      <b/>
      <vertAlign val="superscript"/>
      <sz val="9"/>
      <name val="Arial"/>
      <family val="2"/>
    </font>
    <font>
      <sz val="10"/>
      <name val="Verdana"/>
      <family val="2"/>
    </font>
    <font>
      <sz val="10"/>
      <name val="Arial"/>
      <family val="2"/>
    </font>
    <font>
      <b/>
      <vertAlign val="superscript"/>
      <sz val="9"/>
      <color indexed="8"/>
      <name val="Arial"/>
      <family val="2"/>
    </font>
    <font>
      <b/>
      <vertAlign val="superscript"/>
      <sz val="9"/>
      <color indexed="63"/>
      <name val="Arial"/>
      <family val="2"/>
    </font>
    <font>
      <i/>
      <vertAlign val="superscript"/>
      <sz val="9"/>
      <name val="Arial"/>
      <family val="2"/>
    </font>
    <font>
      <i/>
      <vertAlign val="superscript"/>
      <sz val="9"/>
      <color indexed="8"/>
      <name val="Arial"/>
      <family val="2"/>
    </font>
    <font>
      <b/>
      <sz val="9"/>
      <name val="Verdana"/>
      <family val="2"/>
    </font>
    <font>
      <sz val="10"/>
      <color indexed="8"/>
      <name val="Verdana"/>
      <family val="2"/>
    </font>
    <font>
      <sz val="10"/>
      <color indexed="8"/>
      <name val="Arial"/>
      <family val="2"/>
    </font>
    <font>
      <sz val="8"/>
      <color indexed="8"/>
      <name val="Arial"/>
      <family val="2"/>
    </font>
    <font>
      <sz val="10"/>
      <color indexed="8"/>
      <name val="Arial"/>
      <family val="2"/>
    </font>
    <font>
      <sz val="9"/>
      <color indexed="8"/>
      <name val="Verdana"/>
      <family val="2"/>
    </font>
    <font>
      <b/>
      <i/>
      <sz val="9"/>
      <name val="Arial"/>
      <family val="2"/>
    </font>
    <font>
      <vertAlign val="superscript"/>
      <sz val="9"/>
      <color indexed="63"/>
      <name val="Arial"/>
      <family val="2"/>
    </font>
    <font>
      <sz val="10"/>
      <name val="Arial"/>
      <family val="2"/>
    </font>
    <font>
      <sz val="10"/>
      <color indexed="8"/>
      <name val="Verdana"/>
      <family val="2"/>
    </font>
    <font>
      <sz val="10"/>
      <color indexed="8"/>
      <name val="Arial"/>
      <family val="2"/>
    </font>
    <font>
      <sz val="9"/>
      <name val="Verdana"/>
      <family val="2"/>
    </font>
    <font>
      <sz val="12"/>
      <name val="Arial"/>
      <family val="2"/>
    </font>
    <font>
      <b/>
      <sz val="9"/>
      <color indexed="8"/>
      <name val="Verdana"/>
      <family val="2"/>
    </font>
    <font>
      <u/>
      <sz val="10"/>
      <color theme="10"/>
      <name val="Verdana"/>
      <family val="2"/>
    </font>
    <font>
      <sz val="11"/>
      <color theme="1"/>
      <name val="Calibri"/>
      <family val="2"/>
      <scheme val="minor"/>
    </font>
    <font>
      <sz val="9"/>
      <color theme="1"/>
      <name val="Arial"/>
      <family val="2"/>
    </font>
    <font>
      <sz val="10"/>
      <color theme="1"/>
      <name val="Arial"/>
      <family val="2"/>
    </font>
    <font>
      <sz val="9"/>
      <color theme="1"/>
      <name val="Verdana"/>
      <family val="2"/>
    </font>
    <font>
      <sz val="12"/>
      <color theme="1"/>
      <name val="Verdana"/>
      <family val="2"/>
    </font>
    <font>
      <sz val="9"/>
      <color rgb="FFFF0000"/>
      <name val="Arial"/>
      <family val="2"/>
    </font>
    <font>
      <i/>
      <sz val="9"/>
      <color theme="1"/>
      <name val="Arial"/>
      <family val="2"/>
    </font>
    <font>
      <sz val="8"/>
      <color theme="1"/>
      <name val="Verdana"/>
      <family val="2"/>
    </font>
    <font>
      <sz val="14"/>
      <name val="Arial"/>
      <family val="2"/>
    </font>
    <font>
      <i/>
      <sz val="9"/>
      <color indexed="63"/>
      <name val="Arial"/>
      <family val="2"/>
    </font>
    <font>
      <vertAlign val="superscript"/>
      <sz val="9"/>
      <color theme="1"/>
      <name val="Arial"/>
      <family val="2"/>
    </font>
    <font>
      <b/>
      <sz val="12"/>
      <color rgb="FFFF0000"/>
      <name val="Arial"/>
      <family val="2"/>
    </font>
    <font>
      <b/>
      <sz val="9"/>
      <color rgb="FFFF0000"/>
      <name val="Verdana"/>
      <family val="2"/>
    </font>
    <font>
      <sz val="10"/>
      <name val="Arial"/>
      <family val="2"/>
    </font>
    <font>
      <b/>
      <sz val="9"/>
      <color theme="1"/>
      <name val="Arial"/>
      <family val="2"/>
    </font>
    <font>
      <b/>
      <sz val="10"/>
      <name val="Verdana"/>
      <family val="2"/>
    </font>
    <font>
      <sz val="12"/>
      <name val="Verdana"/>
      <family val="2"/>
    </font>
    <font>
      <b/>
      <sz val="12"/>
      <name val="Verdana"/>
      <family val="2"/>
    </font>
    <font>
      <b/>
      <sz val="12"/>
      <color theme="1"/>
      <name val="Arial"/>
      <family val="2"/>
    </font>
    <font>
      <b/>
      <vertAlign val="superscript"/>
      <sz val="12"/>
      <color theme="1"/>
      <name val="Arial"/>
      <family val="2"/>
    </font>
    <font>
      <b/>
      <sz val="12"/>
      <color theme="1"/>
      <name val="Verdana"/>
      <family val="2"/>
    </font>
    <font>
      <b/>
      <sz val="10"/>
      <color theme="1"/>
      <name val="Verdana"/>
      <family val="2"/>
    </font>
    <font>
      <b/>
      <vertAlign val="superscript"/>
      <sz val="9"/>
      <color theme="1"/>
      <name val="Arial"/>
      <family val="2"/>
    </font>
    <font>
      <sz val="12"/>
      <color theme="1"/>
      <name val="Arial"/>
      <family val="2"/>
    </font>
    <font>
      <b/>
      <sz val="10"/>
      <color theme="1"/>
      <name val="Arial"/>
      <family val="2"/>
    </font>
    <font>
      <sz val="10"/>
      <color theme="1"/>
      <name val="Verdana"/>
      <family val="2"/>
    </font>
    <font>
      <i/>
      <vertAlign val="superscript"/>
      <sz val="9"/>
      <color theme="1"/>
      <name val="Arial"/>
      <family val="2"/>
    </font>
    <font>
      <i/>
      <sz val="10"/>
      <color theme="1"/>
      <name val="Arial"/>
      <family val="2"/>
    </font>
    <font>
      <b/>
      <sz val="9"/>
      <color theme="1"/>
      <name val="Arial Bold"/>
    </font>
    <font>
      <b/>
      <sz val="11"/>
      <color theme="1"/>
      <name val="Arial"/>
      <family val="2"/>
    </font>
    <font>
      <sz val="11"/>
      <color theme="1"/>
      <name val="Arial"/>
      <family val="2"/>
    </font>
    <font>
      <sz val="9"/>
      <color rgb="FFFF0000"/>
      <name val="Verdana"/>
      <family val="2"/>
    </font>
    <font>
      <sz val="9"/>
      <color indexed="8"/>
      <name val="Helvetica"/>
      <family val="2"/>
    </font>
    <font>
      <sz val="9"/>
      <color indexed="10"/>
      <name val="Arial"/>
      <family val="2"/>
    </font>
    <font>
      <u/>
      <sz val="9"/>
      <color theme="10"/>
      <name val="Verdana"/>
      <family val="2"/>
    </font>
    <font>
      <b/>
      <vertAlign val="superscript"/>
      <sz val="12"/>
      <name val="Arial"/>
      <family val="2"/>
    </font>
    <font>
      <b/>
      <sz val="9"/>
      <color theme="1"/>
      <name val="Verdana"/>
      <family val="2"/>
    </font>
    <font>
      <sz val="10"/>
      <color rgb="FF1F497D"/>
      <name val="Arial"/>
      <family val="2"/>
    </font>
    <font>
      <sz val="10"/>
      <name val="Arial"/>
      <family val="2"/>
    </font>
    <font>
      <sz val="9"/>
      <color rgb="FF1F497D"/>
      <name val="Arial"/>
      <family val="2"/>
    </font>
    <font>
      <sz val="9"/>
      <color rgb="FF17375E"/>
      <name val="Arial"/>
      <family val="2"/>
    </font>
    <font>
      <b/>
      <sz val="12"/>
      <color rgb="FF000000"/>
      <name val="Arial"/>
      <family val="2"/>
    </font>
    <font>
      <b/>
      <vertAlign val="superscript"/>
      <sz val="12"/>
      <color rgb="FF000000"/>
      <name val="Arial"/>
      <family val="2"/>
    </font>
    <font>
      <b/>
      <sz val="9"/>
      <color rgb="FF000000"/>
      <name val="Arial"/>
      <family val="2"/>
    </font>
    <font>
      <sz val="9"/>
      <color rgb="FF000000"/>
      <name val="Arial"/>
      <family val="2"/>
    </font>
    <font>
      <b/>
      <vertAlign val="superscript"/>
      <sz val="9"/>
      <color rgb="FF000000"/>
      <name val="Arial"/>
      <family val="2"/>
    </font>
    <font>
      <sz val="9"/>
      <color rgb="FF333333"/>
      <name val="Arial"/>
      <family val="2"/>
    </font>
    <font>
      <vertAlign val="superscript"/>
      <sz val="9"/>
      <color rgb="FF333333"/>
      <name val="Arial"/>
      <family val="2"/>
    </font>
    <font>
      <sz val="10"/>
      <color rgb="FF000000"/>
      <name val="Arial"/>
      <family val="2"/>
    </font>
    <font>
      <b/>
      <sz val="9"/>
      <color rgb="FF000000"/>
      <name val="Arial Bold"/>
    </font>
    <font>
      <b/>
      <sz val="10"/>
      <color rgb="FF000000"/>
      <name val="Arial"/>
      <family val="2"/>
    </font>
    <font>
      <sz val="10"/>
      <color rgb="FFFF0000"/>
      <name val="Arial"/>
      <family val="2"/>
    </font>
    <font>
      <sz val="10"/>
      <color theme="3"/>
      <name val="Arial"/>
      <family val="2"/>
    </font>
    <font>
      <b/>
      <vertAlign val="superscript"/>
      <sz val="9"/>
      <color theme="1"/>
      <name val="Tahoma"/>
      <family val="2"/>
    </font>
    <font>
      <sz val="9"/>
      <color rgb="FF000000"/>
      <name val="Verdana"/>
      <family val="2"/>
    </font>
    <font>
      <i/>
      <vertAlign val="superscript"/>
      <sz val="9"/>
      <color indexed="63"/>
      <name val="Arial"/>
      <family val="2"/>
    </font>
    <font>
      <sz val="9"/>
      <color theme="0"/>
      <name val="Arial"/>
      <family val="2"/>
    </font>
    <font>
      <sz val="9"/>
      <name val="Helvetica"/>
      <family val="2"/>
    </font>
  </fonts>
  <fills count="9">
    <fill>
      <patternFill patternType="none"/>
    </fill>
    <fill>
      <patternFill patternType="gray125"/>
    </fill>
    <fill>
      <patternFill patternType="solid">
        <fgColor indexed="9"/>
        <bgColor indexed="64"/>
      </patternFill>
    </fill>
    <fill>
      <patternFill patternType="solid">
        <fgColor indexed="9"/>
        <bgColor indexed="8"/>
      </patternFill>
    </fill>
    <fill>
      <patternFill patternType="solid">
        <fgColor rgb="FFF8F8F8"/>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3" tint="0.39997558519241921"/>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thin">
        <color indexed="8"/>
      </top>
      <bottom style="thin">
        <color indexed="8"/>
      </bottom>
      <diagonal/>
    </border>
    <border>
      <left/>
      <right/>
      <top/>
      <bottom style="thin">
        <color indexed="8"/>
      </bottom>
      <diagonal/>
    </border>
    <border>
      <left/>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dashed">
        <color indexed="64"/>
      </left>
      <right/>
      <top/>
      <bottom/>
      <diagonal/>
    </border>
    <border>
      <left/>
      <right style="dashed">
        <color indexed="64"/>
      </right>
      <top/>
      <bottom/>
      <diagonal/>
    </border>
    <border>
      <left style="dashed">
        <color indexed="64"/>
      </left>
      <right/>
      <top/>
      <bottom style="medium">
        <color indexed="64"/>
      </bottom>
      <diagonal/>
    </border>
    <border>
      <left/>
      <right style="dashed">
        <color indexed="64"/>
      </right>
      <top/>
      <bottom style="medium">
        <color indexed="64"/>
      </bottom>
      <diagonal/>
    </border>
    <border>
      <left/>
      <right style="dashed">
        <color indexed="64"/>
      </right>
      <top style="medium">
        <color indexed="64"/>
      </top>
      <bottom/>
      <diagonal/>
    </border>
    <border>
      <left style="dashed">
        <color indexed="64"/>
      </left>
      <right style="dashed">
        <color indexed="64"/>
      </right>
      <top style="medium">
        <color indexed="64"/>
      </top>
      <bottom/>
      <diagonal/>
    </border>
    <border>
      <left style="dashed">
        <color indexed="64"/>
      </left>
      <right style="dashed">
        <color indexed="64"/>
      </right>
      <top/>
      <bottom/>
      <diagonal/>
    </border>
    <border>
      <left style="dashed">
        <color indexed="64"/>
      </left>
      <right style="dashed">
        <color indexed="64"/>
      </right>
      <top/>
      <bottom style="medium">
        <color indexed="64"/>
      </bottom>
      <diagonal/>
    </border>
    <border>
      <left/>
      <right style="dashed">
        <color indexed="64"/>
      </right>
      <top style="medium">
        <color indexed="64"/>
      </top>
      <bottom style="medium">
        <color indexed="64"/>
      </bottom>
      <diagonal/>
    </border>
    <border>
      <left style="dashed">
        <color indexed="8"/>
      </left>
      <right/>
      <top/>
      <bottom/>
      <diagonal/>
    </border>
    <border>
      <left/>
      <right style="dashed">
        <color indexed="8"/>
      </right>
      <top/>
      <bottom/>
      <diagonal/>
    </border>
    <border>
      <left style="dashed">
        <color indexed="8"/>
      </left>
      <right/>
      <top/>
      <bottom style="medium">
        <color indexed="64"/>
      </bottom>
      <diagonal/>
    </border>
    <border>
      <left/>
      <right style="dashed">
        <color indexed="8"/>
      </right>
      <top/>
      <bottom style="medium">
        <color indexed="64"/>
      </bottom>
      <diagonal/>
    </border>
    <border>
      <left/>
      <right/>
      <top/>
      <bottom style="medium">
        <color indexed="8"/>
      </bottom>
      <diagonal/>
    </border>
    <border>
      <left style="dashed">
        <color indexed="8"/>
      </left>
      <right/>
      <top style="medium">
        <color indexed="8"/>
      </top>
      <bottom style="medium">
        <color indexed="8"/>
      </bottom>
      <diagonal/>
    </border>
    <border>
      <left/>
      <right/>
      <top style="medium">
        <color indexed="8"/>
      </top>
      <bottom style="medium">
        <color indexed="8"/>
      </bottom>
      <diagonal/>
    </border>
    <border>
      <left/>
      <right style="dashed">
        <color indexed="8"/>
      </right>
      <top style="medium">
        <color indexed="8"/>
      </top>
      <bottom style="medium">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8"/>
      </left>
      <right style="thin">
        <color indexed="8"/>
      </right>
      <top style="thin">
        <color indexed="8"/>
      </top>
      <bottom style="thin">
        <color indexed="8"/>
      </bottom>
      <diagonal/>
    </border>
    <border>
      <left style="thin">
        <color indexed="8"/>
      </left>
      <right style="thin">
        <color indexed="8"/>
      </right>
      <top/>
      <bottom/>
      <diagonal/>
    </border>
    <border>
      <left/>
      <right style="thin">
        <color indexed="8"/>
      </right>
      <top/>
      <bottom style="medium">
        <color indexed="64"/>
      </bottom>
      <diagonal/>
    </border>
    <border>
      <left style="dashed">
        <color indexed="8"/>
      </left>
      <right/>
      <top style="medium">
        <color indexed="64"/>
      </top>
      <bottom style="medium">
        <color indexed="64"/>
      </bottom>
      <diagonal/>
    </border>
    <border>
      <left/>
      <right style="dashed">
        <color indexed="8"/>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8"/>
      </right>
      <top/>
      <bottom/>
      <diagonal/>
    </border>
    <border>
      <left/>
      <right/>
      <top/>
      <bottom style="medium">
        <color rgb="FF000000"/>
      </bottom>
      <diagonal/>
    </border>
    <border>
      <left/>
      <right/>
      <top style="medium">
        <color rgb="FF000000"/>
      </top>
      <bottom/>
      <diagonal/>
    </border>
    <border>
      <left style="dashed">
        <color indexed="64"/>
      </left>
      <right style="dotted">
        <color indexed="64"/>
      </right>
      <top/>
      <bottom style="medium">
        <color indexed="64"/>
      </bottom>
      <diagonal/>
    </border>
    <border>
      <left style="dashed">
        <color indexed="64"/>
      </left>
      <right style="dotted">
        <color indexed="64"/>
      </right>
      <top/>
      <bottom/>
      <diagonal/>
    </border>
    <border>
      <left/>
      <right style="dotted">
        <color indexed="64"/>
      </right>
      <top style="medium">
        <color indexed="64"/>
      </top>
      <bottom/>
      <diagonal/>
    </border>
    <border>
      <left/>
      <right style="dotted">
        <color indexed="64"/>
      </right>
      <top/>
      <bottom/>
      <diagonal/>
    </border>
    <border>
      <left/>
      <right style="dotted">
        <color indexed="64"/>
      </right>
      <top/>
      <bottom style="medium">
        <color indexed="64"/>
      </bottom>
      <diagonal/>
    </border>
    <border>
      <left/>
      <right/>
      <top style="medium">
        <color indexed="8"/>
      </top>
      <bottom/>
      <diagonal/>
    </border>
    <border>
      <left/>
      <right/>
      <top style="thin">
        <color indexed="64"/>
      </top>
      <bottom/>
      <diagonal/>
    </border>
    <border>
      <left/>
      <right style="dotted">
        <color indexed="64"/>
      </right>
      <top style="medium">
        <color indexed="8"/>
      </top>
      <bottom/>
      <diagonal/>
    </border>
    <border>
      <left/>
      <right style="dotted">
        <color indexed="64"/>
      </right>
      <top style="medium">
        <color indexed="64"/>
      </top>
      <bottom style="medium">
        <color indexed="64"/>
      </bottom>
      <diagonal/>
    </border>
    <border>
      <left style="dotted">
        <color indexed="64"/>
      </left>
      <right/>
      <top style="medium">
        <color indexed="8"/>
      </top>
      <bottom/>
      <diagonal/>
    </border>
    <border>
      <left style="dotted">
        <color indexed="64"/>
      </left>
      <right/>
      <top/>
      <bottom/>
      <diagonal/>
    </border>
    <border>
      <left style="dotted">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45">
    <xf numFmtId="0" fontId="0" fillId="0" borderId="0"/>
    <xf numFmtId="0" fontId="18" fillId="2" borderId="1">
      <alignment horizontal="left" indent="1"/>
    </xf>
    <xf numFmtId="0" fontId="18" fillId="2" borderId="1">
      <alignment horizontal="left" indent="2"/>
    </xf>
    <xf numFmtId="164"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52"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3" fillId="0" borderId="0"/>
    <xf numFmtId="0" fontId="1" fillId="0" borderId="0"/>
    <xf numFmtId="0" fontId="53" fillId="0" borderId="0"/>
    <xf numFmtId="0" fontId="17" fillId="0" borderId="0"/>
    <xf numFmtId="0" fontId="3" fillId="0" borderId="0"/>
    <xf numFmtId="0" fontId="28" fillId="0" borderId="0"/>
    <xf numFmtId="0" fontId="3" fillId="0" borderId="0"/>
    <xf numFmtId="0" fontId="3" fillId="0" borderId="0"/>
    <xf numFmtId="0" fontId="33" fillId="0" borderId="0"/>
    <xf numFmtId="0" fontId="46" fillId="0" borderId="0"/>
    <xf numFmtId="0" fontId="17" fillId="0" borderId="0"/>
    <xf numFmtId="0" fontId="3" fillId="0" borderId="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66" fillId="0" borderId="0"/>
    <xf numFmtId="0" fontId="3" fillId="0" borderId="0"/>
    <xf numFmtId="0" fontId="3" fillId="0" borderId="0"/>
    <xf numFmtId="0" fontId="3" fillId="0" borderId="0"/>
    <xf numFmtId="0" fontId="66" fillId="0" borderId="0"/>
    <xf numFmtId="0" fontId="3" fillId="0" borderId="0"/>
    <xf numFmtId="0" fontId="3" fillId="0" borderId="0"/>
    <xf numFmtId="0" fontId="3" fillId="0" borderId="0"/>
    <xf numFmtId="0" fontId="3" fillId="0" borderId="0"/>
    <xf numFmtId="0" fontId="66" fillId="0" borderId="0"/>
    <xf numFmtId="0" fontId="91" fillId="0" borderId="0"/>
    <xf numFmtId="0" fontId="3" fillId="0" borderId="0"/>
    <xf numFmtId="0" fontId="3" fillId="0" borderId="0"/>
    <xf numFmtId="0" fontId="101" fillId="0" borderId="0" applyNumberFormat="0" applyBorder="0" applyProtection="0"/>
  </cellStyleXfs>
  <cellXfs count="1090">
    <xf numFmtId="0" fontId="0" fillId="0" borderId="0" xfId="0"/>
    <xf numFmtId="0" fontId="12" fillId="0" borderId="0" xfId="0" applyFont="1"/>
    <xf numFmtId="0" fontId="9" fillId="0" borderId="0" xfId="0" applyFont="1"/>
    <xf numFmtId="0" fontId="15" fillId="0" borderId="0" xfId="0" applyFont="1"/>
    <xf numFmtId="9" fontId="3" fillId="0" borderId="0" xfId="21" applyFont="1"/>
    <xf numFmtId="0" fontId="11" fillId="0" borderId="0" xfId="0" applyFont="1" applyFill="1" applyBorder="1"/>
    <xf numFmtId="0" fontId="6" fillId="0" borderId="0" xfId="0" applyFont="1"/>
    <xf numFmtId="0" fontId="14" fillId="0" borderId="0" xfId="0" applyFont="1"/>
    <xf numFmtId="0" fontId="6" fillId="0" borderId="0" xfId="0" applyFont="1" applyBorder="1"/>
    <xf numFmtId="0" fontId="2" fillId="0" borderId="0" xfId="0" applyFont="1" applyBorder="1"/>
    <xf numFmtId="0" fontId="13" fillId="0" borderId="2" xfId="0" applyFont="1" applyFill="1" applyBorder="1"/>
    <xf numFmtId="0" fontId="13" fillId="0" borderId="0" xfId="0" applyFont="1" applyAlignment="1">
      <alignment horizontal="justify" vertical="top" wrapText="1"/>
    </xf>
    <xf numFmtId="0" fontId="25" fillId="0" borderId="0" xfId="0" applyFont="1"/>
    <xf numFmtId="0" fontId="30" fillId="0" borderId="2" xfId="0" applyFont="1" applyBorder="1" applyAlignment="1">
      <alignment horizontal="center" vertical="center" wrapText="1"/>
    </xf>
    <xf numFmtId="3" fontId="22" fillId="0" borderId="0" xfId="14" applyNumberFormat="1" applyFont="1" applyBorder="1"/>
    <xf numFmtId="0" fontId="22" fillId="0" borderId="0" xfId="0" applyFont="1"/>
    <xf numFmtId="0" fontId="3" fillId="0" borderId="0" xfId="0" applyFont="1" applyBorder="1"/>
    <xf numFmtId="0" fontId="2" fillId="0" borderId="0" xfId="0" applyFont="1"/>
    <xf numFmtId="0" fontId="23" fillId="0" borderId="0" xfId="0" applyFont="1" applyBorder="1" applyAlignment="1">
      <alignment horizontal="justify" vertical="top" wrapText="1"/>
    </xf>
    <xf numFmtId="0" fontId="2" fillId="0" borderId="0" xfId="0" applyFont="1" applyAlignment="1">
      <alignment horizontal="justify" vertical="top" wrapText="1"/>
    </xf>
    <xf numFmtId="0" fontId="2" fillId="0" borderId="2" xfId="0" applyFont="1" applyBorder="1" applyAlignment="1">
      <alignment horizontal="justify" vertical="top" wrapText="1"/>
    </xf>
    <xf numFmtId="0" fontId="3" fillId="0" borderId="0" xfId="0" applyFont="1"/>
    <xf numFmtId="0" fontId="22" fillId="0" borderId="0" xfId="0" applyFont="1" applyBorder="1"/>
    <xf numFmtId="3" fontId="22" fillId="0" borderId="0" xfId="0" applyNumberFormat="1" applyFont="1" applyBorder="1" applyAlignment="1">
      <alignment horizontal="right"/>
    </xf>
    <xf numFmtId="0" fontId="30" fillId="0" borderId="3" xfId="0" applyFont="1" applyBorder="1"/>
    <xf numFmtId="0" fontId="22" fillId="0" borderId="0" xfId="0" applyFont="1" applyFill="1" applyBorder="1"/>
    <xf numFmtId="3" fontId="22" fillId="0" borderId="0" xfId="0" applyNumberFormat="1" applyFont="1"/>
    <xf numFmtId="3" fontId="22" fillId="0" borderId="0" xfId="0" applyNumberFormat="1" applyFont="1" applyBorder="1"/>
    <xf numFmtId="3" fontId="22" fillId="0" borderId="2" xfId="0" applyNumberFormat="1" applyFont="1" applyBorder="1"/>
    <xf numFmtId="0" fontId="22" fillId="0" borderId="2" xfId="0" applyFont="1" applyFill="1" applyBorder="1"/>
    <xf numFmtId="0" fontId="30" fillId="0" borderId="3" xfId="0" applyFont="1" applyBorder="1" applyAlignment="1">
      <alignment horizontal="center" vertical="top" wrapText="1"/>
    </xf>
    <xf numFmtId="0" fontId="22" fillId="0" borderId="2" xfId="14" applyFont="1" applyFill="1" applyBorder="1" applyAlignment="1">
      <alignment horizontal="left"/>
    </xf>
    <xf numFmtId="0" fontId="0" fillId="0" borderId="0" xfId="0" applyFont="1"/>
    <xf numFmtId="0" fontId="0" fillId="0" borderId="0" xfId="0" applyFill="1"/>
    <xf numFmtId="0" fontId="40" fillId="0" borderId="0" xfId="0" applyFont="1"/>
    <xf numFmtId="0" fontId="13" fillId="0" borderId="0" xfId="0" applyFont="1" applyFill="1" applyAlignment="1">
      <alignment horizontal="justify" vertical="top" wrapText="1"/>
    </xf>
    <xf numFmtId="0" fontId="2" fillId="0" borderId="0" xfId="0" applyFont="1" applyFill="1" applyAlignment="1">
      <alignment horizontal="justify" vertical="top" wrapText="1"/>
    </xf>
    <xf numFmtId="0" fontId="2" fillId="0" borderId="2" xfId="0" applyFont="1" applyFill="1" applyBorder="1" applyAlignment="1">
      <alignment horizontal="justify" vertical="top" wrapText="1"/>
    </xf>
    <xf numFmtId="0" fontId="6" fillId="0" borderId="0" xfId="0" applyFont="1" applyFill="1"/>
    <xf numFmtId="0" fontId="5" fillId="0" borderId="0" xfId="0" applyFont="1" applyFill="1"/>
    <xf numFmtId="165" fontId="2" fillId="0" borderId="8" xfId="12" applyNumberFormat="1" applyFont="1" applyBorder="1" applyAlignment="1">
      <alignment horizontal="left" vertical="top"/>
    </xf>
    <xf numFmtId="165" fontId="2" fillId="0" borderId="9" xfId="12" applyNumberFormat="1" applyFont="1" applyBorder="1" applyAlignment="1">
      <alignment horizontal="left" vertical="top"/>
    </xf>
    <xf numFmtId="0" fontId="30" fillId="0" borderId="2" xfId="14" applyFont="1" applyFill="1" applyBorder="1" applyAlignment="1">
      <alignment horizontal="left"/>
    </xf>
    <xf numFmtId="0" fontId="30" fillId="0" borderId="2" xfId="14" applyFont="1" applyBorder="1" applyAlignment="1">
      <alignment horizontal="right"/>
    </xf>
    <xf numFmtId="0" fontId="22" fillId="0" borderId="2" xfId="14" applyFont="1" applyFill="1" applyBorder="1" applyAlignment="1">
      <alignment horizontal="right"/>
    </xf>
    <xf numFmtId="0" fontId="22" fillId="0" borderId="10" xfId="14" applyFont="1" applyBorder="1" applyAlignment="1">
      <alignment horizontal="left"/>
    </xf>
    <xf numFmtId="0" fontId="30" fillId="0" borderId="11" xfId="0" applyFont="1" applyBorder="1" applyAlignment="1">
      <alignment horizontal="center"/>
    </xf>
    <xf numFmtId="0" fontId="30" fillId="0" borderId="11" xfId="0" applyFont="1" applyBorder="1" applyAlignment="1">
      <alignment horizontal="center" wrapText="1"/>
    </xf>
    <xf numFmtId="3" fontId="22" fillId="0" borderId="0" xfId="14" applyNumberFormat="1" applyFont="1"/>
    <xf numFmtId="0" fontId="30" fillId="0" borderId="12" xfId="0" applyFont="1" applyBorder="1"/>
    <xf numFmtId="3" fontId="30" fillId="0" borderId="12" xfId="14" applyNumberFormat="1" applyFont="1" applyBorder="1"/>
    <xf numFmtId="3" fontId="22" fillId="0" borderId="12" xfId="14" applyNumberFormat="1" applyFont="1" applyBorder="1"/>
    <xf numFmtId="0" fontId="20" fillId="0" borderId="0" xfId="14" applyFont="1" applyFill="1" applyBorder="1" applyAlignment="1">
      <alignment horizontal="left"/>
    </xf>
    <xf numFmtId="3" fontId="20" fillId="0" borderId="0" xfId="14" applyNumberFormat="1" applyFont="1" applyBorder="1"/>
    <xf numFmtId="0" fontId="30" fillId="0" borderId="0" xfId="14" applyFont="1" applyFill="1" applyBorder="1" applyAlignment="1">
      <alignment horizontal="left"/>
    </xf>
    <xf numFmtId="0" fontId="22" fillId="0" borderId="11" xfId="14" applyFont="1" applyBorder="1" applyAlignment="1">
      <alignment horizontal="left"/>
    </xf>
    <xf numFmtId="0" fontId="13" fillId="0" borderId="2" xfId="14" applyFont="1" applyFill="1" applyBorder="1" applyAlignment="1">
      <alignment horizontal="left"/>
    </xf>
    <xf numFmtId="3" fontId="2" fillId="0" borderId="0" xfId="14" applyNumberFormat="1" applyFont="1"/>
    <xf numFmtId="3" fontId="13" fillId="0" borderId="12" xfId="14" applyNumberFormat="1" applyFont="1" applyBorder="1"/>
    <xf numFmtId="170" fontId="13" fillId="0" borderId="12" xfId="3" applyNumberFormat="1" applyFont="1" applyBorder="1"/>
    <xf numFmtId="3" fontId="23" fillId="0" borderId="0" xfId="14" applyNumberFormat="1" applyFont="1" applyBorder="1"/>
    <xf numFmtId="3" fontId="2" fillId="0" borderId="0" xfId="14" applyNumberFormat="1" applyFont="1" applyBorder="1"/>
    <xf numFmtId="170" fontId="30" fillId="0" borderId="12" xfId="3" applyNumberFormat="1" applyFont="1" applyBorder="1"/>
    <xf numFmtId="0" fontId="22" fillId="0" borderId="0" xfId="14" applyFont="1" applyFill="1" applyBorder="1" applyAlignment="1">
      <alignment horizontal="right"/>
    </xf>
    <xf numFmtId="0" fontId="22" fillId="0" borderId="10" xfId="14" applyFont="1" applyFill="1" applyBorder="1" applyAlignment="1">
      <alignment horizontal="left"/>
    </xf>
    <xf numFmtId="0" fontId="30" fillId="0" borderId="12" xfId="14" applyFont="1" applyFill="1" applyBorder="1" applyAlignment="1">
      <alignment horizontal="left"/>
    </xf>
    <xf numFmtId="3" fontId="20" fillId="0" borderId="0" xfId="14" applyNumberFormat="1" applyFont="1" applyFill="1" applyBorder="1"/>
    <xf numFmtId="3" fontId="22" fillId="0" borderId="0" xfId="14" applyNumberFormat="1" applyFont="1" applyFill="1" applyBorder="1"/>
    <xf numFmtId="0" fontId="22" fillId="0" borderId="4" xfId="14" applyFont="1" applyFill="1" applyBorder="1" applyAlignment="1">
      <alignment horizontal="left"/>
    </xf>
    <xf numFmtId="3" fontId="30" fillId="0" borderId="12" xfId="14" applyNumberFormat="1" applyFont="1" applyFill="1" applyBorder="1"/>
    <xf numFmtId="0" fontId="13" fillId="0" borderId="12" xfId="14" applyFont="1" applyFill="1" applyBorder="1" applyAlignment="1">
      <alignment horizontal="left"/>
    </xf>
    <xf numFmtId="0" fontId="2" fillId="0" borderId="0" xfId="0" applyFont="1" applyFill="1"/>
    <xf numFmtId="0" fontId="22" fillId="0" borderId="0" xfId="0" applyFont="1" applyFill="1" applyBorder="1" applyAlignment="1">
      <alignment horizontal="left"/>
    </xf>
    <xf numFmtId="0" fontId="22" fillId="0" borderId="0" xfId="0" applyNumberFormat="1" applyFont="1" applyFill="1" applyBorder="1" applyAlignment="1">
      <alignment horizontal="right"/>
    </xf>
    <xf numFmtId="3" fontId="22" fillId="0" borderId="0" xfId="0" applyNumberFormat="1" applyFont="1" applyFill="1" applyBorder="1" applyAlignment="1">
      <alignment horizontal="right"/>
    </xf>
    <xf numFmtId="3" fontId="30" fillId="0" borderId="2" xfId="0" applyNumberFormat="1" applyFont="1" applyFill="1" applyBorder="1" applyAlignment="1">
      <alignment horizontal="right"/>
    </xf>
    <xf numFmtId="0" fontId="15" fillId="0" borderId="0" xfId="0" applyFont="1" applyFill="1"/>
    <xf numFmtId="3" fontId="30" fillId="0" borderId="0" xfId="0" applyNumberFormat="1" applyFont="1"/>
    <xf numFmtId="3" fontId="30" fillId="0" borderId="10" xfId="0" applyNumberFormat="1" applyFont="1" applyBorder="1"/>
    <xf numFmtId="174" fontId="30" fillId="0" borderId="10" xfId="0" applyNumberFormat="1" applyFont="1" applyBorder="1"/>
    <xf numFmtId="3" fontId="20" fillId="0" borderId="0" xfId="0" applyNumberFormat="1" applyFont="1"/>
    <xf numFmtId="174" fontId="30" fillId="0" borderId="0" xfId="0" applyNumberFormat="1" applyFont="1"/>
    <xf numFmtId="0" fontId="30" fillId="0" borderId="2" xfId="14" applyFont="1" applyFill="1" applyBorder="1" applyAlignment="1">
      <alignment horizontal="right"/>
    </xf>
    <xf numFmtId="0" fontId="30" fillId="0" borderId="12" xfId="0" applyFont="1" applyFill="1" applyBorder="1"/>
    <xf numFmtId="3" fontId="20" fillId="0" borderId="0" xfId="0" applyNumberFormat="1" applyFont="1" applyFill="1"/>
    <xf numFmtId="174" fontId="30" fillId="0" borderId="0" xfId="0" applyNumberFormat="1" applyFont="1" applyFill="1"/>
    <xf numFmtId="3" fontId="22" fillId="0" borderId="0" xfId="0" applyNumberFormat="1" applyFont="1" applyFill="1"/>
    <xf numFmtId="3" fontId="30" fillId="0" borderId="0" xfId="0" applyNumberFormat="1" applyFont="1" applyFill="1"/>
    <xf numFmtId="3" fontId="22" fillId="0" borderId="2" xfId="0" applyNumberFormat="1" applyFont="1" applyFill="1" applyBorder="1"/>
    <xf numFmtId="3" fontId="30" fillId="0" borderId="10" xfId="0" applyNumberFormat="1" applyFont="1" applyFill="1" applyBorder="1"/>
    <xf numFmtId="174" fontId="30" fillId="0" borderId="10" xfId="0" applyNumberFormat="1" applyFont="1" applyFill="1" applyBorder="1"/>
    <xf numFmtId="0" fontId="30" fillId="0" borderId="10" xfId="14" applyFont="1" applyFill="1" applyBorder="1" applyAlignment="1">
      <alignment horizontal="left" vertical="center"/>
    </xf>
    <xf numFmtId="0" fontId="30" fillId="0" borderId="10" xfId="14" applyFont="1" applyFill="1" applyBorder="1" applyAlignment="1">
      <alignment horizontal="right" wrapText="1"/>
    </xf>
    <xf numFmtId="3" fontId="22" fillId="0" borderId="0" xfId="0" applyNumberFormat="1" applyFont="1" applyFill="1" applyBorder="1"/>
    <xf numFmtId="0" fontId="20" fillId="0" borderId="0" xfId="0" applyFont="1"/>
    <xf numFmtId="0" fontId="2" fillId="0" borderId="0" xfId="0" applyFont="1" applyFill="1" applyBorder="1"/>
    <xf numFmtId="0" fontId="30" fillId="0" borderId="2" xfId="0" applyFont="1" applyFill="1" applyBorder="1"/>
    <xf numFmtId="0" fontId="30" fillId="0" borderId="2" xfId="0" applyFont="1" applyFill="1" applyBorder="1" applyAlignment="1">
      <alignment horizontal="center" wrapText="1"/>
    </xf>
    <xf numFmtId="0" fontId="30" fillId="0" borderId="2" xfId="0" applyFont="1" applyFill="1" applyBorder="1" applyAlignment="1">
      <alignment horizontal="right"/>
    </xf>
    <xf numFmtId="0" fontId="13" fillId="0" borderId="0" xfId="0" applyFont="1" applyFill="1"/>
    <xf numFmtId="0" fontId="30" fillId="0" borderId="3" xfId="0" applyFont="1" applyFill="1" applyBorder="1" applyAlignment="1">
      <alignment horizontal="center"/>
    </xf>
    <xf numFmtId="0" fontId="42" fillId="0" borderId="0" xfId="0" applyFont="1" applyBorder="1"/>
    <xf numFmtId="0" fontId="24" fillId="0" borderId="0" xfId="0" applyFont="1"/>
    <xf numFmtId="0" fontId="0" fillId="0" borderId="0" xfId="0" applyFont="1" applyBorder="1"/>
    <xf numFmtId="0" fontId="0" fillId="0" borderId="0" xfId="0" applyFont="1" applyFill="1" applyBorder="1"/>
    <xf numFmtId="0" fontId="9" fillId="0" borderId="0" xfId="0" applyFont="1" applyFill="1" applyBorder="1"/>
    <xf numFmtId="0" fontId="2" fillId="0" borderId="1" xfId="0" applyFont="1" applyBorder="1"/>
    <xf numFmtId="165" fontId="2" fillId="0" borderId="0" xfId="13" applyNumberFormat="1" applyFont="1" applyFill="1" applyBorder="1" applyAlignment="1">
      <alignment horizontal="right" vertical="top"/>
    </xf>
    <xf numFmtId="0" fontId="26" fillId="0" borderId="0" xfId="0" applyFont="1" applyFill="1" applyBorder="1"/>
    <xf numFmtId="0" fontId="6" fillId="0" borderId="0" xfId="0" applyFont="1" applyFill="1" applyBorder="1"/>
    <xf numFmtId="0" fontId="2" fillId="3" borderId="0" xfId="0" applyFont="1" applyFill="1" applyBorder="1"/>
    <xf numFmtId="0" fontId="2" fillId="3" borderId="10" xfId="0" applyFont="1" applyFill="1" applyBorder="1"/>
    <xf numFmtId="169" fontId="22" fillId="0" borderId="0" xfId="3" applyNumberFormat="1" applyFont="1" applyFill="1" applyBorder="1" applyAlignment="1">
      <alignment horizontal="right"/>
    </xf>
    <xf numFmtId="3" fontId="2" fillId="0" borderId="0" xfId="0" applyNumberFormat="1" applyFont="1"/>
    <xf numFmtId="9" fontId="2" fillId="0" borderId="0" xfId="21" applyFont="1"/>
    <xf numFmtId="3" fontId="13" fillId="0" borderId="0" xfId="0" applyNumberFormat="1" applyFont="1"/>
    <xf numFmtId="9" fontId="13" fillId="0" borderId="0" xfId="21" applyFont="1"/>
    <xf numFmtId="3" fontId="2" fillId="0" borderId="2" xfId="0" applyNumberFormat="1" applyFont="1" applyBorder="1"/>
    <xf numFmtId="9" fontId="2" fillId="0" borderId="2" xfId="21" applyFont="1" applyBorder="1"/>
    <xf numFmtId="3" fontId="2" fillId="0" borderId="0" xfId="0" applyNumberFormat="1" applyFont="1" applyFill="1"/>
    <xf numFmtId="9" fontId="2" fillId="0" borderId="0" xfId="21" applyFont="1" applyFill="1"/>
    <xf numFmtId="3" fontId="13" fillId="0" borderId="0" xfId="0" applyNumberFormat="1" applyFont="1" applyFill="1"/>
    <xf numFmtId="9" fontId="13" fillId="0" borderId="0" xfId="21" applyFont="1" applyFill="1"/>
    <xf numFmtId="3" fontId="2" fillId="0" borderId="2" xfId="0" applyNumberFormat="1" applyFont="1" applyFill="1" applyBorder="1"/>
    <xf numFmtId="9" fontId="2" fillId="0" borderId="2" xfId="21" applyFont="1" applyFill="1" applyBorder="1"/>
    <xf numFmtId="0" fontId="13" fillId="0" borderId="0" xfId="0" applyFont="1" applyFill="1" applyBorder="1"/>
    <xf numFmtId="0" fontId="13" fillId="0" borderId="2" xfId="0" applyFont="1" applyFill="1" applyBorder="1" applyAlignment="1">
      <alignment horizontal="center" vertical="top" wrapText="1"/>
    </xf>
    <xf numFmtId="0" fontId="13" fillId="0" borderId="3" xfId="0" applyFont="1" applyFill="1" applyBorder="1" applyAlignment="1">
      <alignment horizontal="center" vertical="top" wrapText="1"/>
    </xf>
    <xf numFmtId="0" fontId="10" fillId="0" borderId="2" xfId="0" applyFont="1" applyFill="1" applyBorder="1" applyAlignment="1">
      <alignment horizontal="center" vertical="top" wrapText="1"/>
    </xf>
    <xf numFmtId="0" fontId="10" fillId="0" borderId="3" xfId="0" applyFont="1" applyFill="1" applyBorder="1" applyAlignment="1">
      <alignment horizontal="center" vertical="top" wrapText="1"/>
    </xf>
    <xf numFmtId="3" fontId="2" fillId="0" borderId="0" xfId="0" applyNumberFormat="1" applyFont="1" applyFill="1" applyBorder="1"/>
    <xf numFmtId="0" fontId="2" fillId="0" borderId="2" xfId="0" applyFont="1" applyFill="1" applyBorder="1"/>
    <xf numFmtId="3" fontId="13" fillId="0" borderId="0" xfId="0" applyNumberFormat="1" applyFont="1" applyFill="1" applyBorder="1"/>
    <xf numFmtId="9" fontId="2" fillId="0" borderId="0" xfId="0" applyNumberFormat="1" applyFont="1" applyBorder="1"/>
    <xf numFmtId="9" fontId="2" fillId="0" borderId="0" xfId="21" applyFont="1" applyFill="1" applyBorder="1"/>
    <xf numFmtId="171" fontId="2" fillId="0" borderId="12" xfId="0" applyNumberFormat="1" applyFont="1" applyBorder="1"/>
    <xf numFmtId="0" fontId="13" fillId="0" borderId="0" xfId="14" applyFont="1" applyFill="1" applyBorder="1" applyAlignment="1">
      <alignment horizontal="left"/>
    </xf>
    <xf numFmtId="0" fontId="13" fillId="0" borderId="10" xfId="14" applyFont="1" applyFill="1" applyBorder="1" applyAlignment="1">
      <alignment horizontal="right" wrapText="1"/>
    </xf>
    <xf numFmtId="171" fontId="2" fillId="0" borderId="12" xfId="0" applyNumberFormat="1" applyFont="1" applyFill="1" applyBorder="1"/>
    <xf numFmtId="0" fontId="31" fillId="0" borderId="0" xfId="14" applyFont="1" applyFill="1" applyBorder="1" applyAlignment="1">
      <alignment horizontal="center"/>
    </xf>
    <xf numFmtId="0" fontId="22" fillId="0" borderId="0" xfId="14" applyFont="1" applyFill="1" applyBorder="1"/>
    <xf numFmtId="9" fontId="22" fillId="0" borderId="0" xfId="21" applyFont="1" applyFill="1"/>
    <xf numFmtId="171" fontId="2" fillId="0" borderId="0" xfId="0" applyNumberFormat="1" applyFont="1" applyFill="1"/>
    <xf numFmtId="0" fontId="23" fillId="0" borderId="0" xfId="0" applyFont="1" applyBorder="1" applyAlignment="1">
      <alignment horizontal="right"/>
    </xf>
    <xf numFmtId="0" fontId="2" fillId="0" borderId="0" xfId="0" applyFont="1" applyBorder="1" applyAlignment="1">
      <alignment horizontal="justify" vertical="top" wrapText="1"/>
    </xf>
    <xf numFmtId="0" fontId="10" fillId="0" borderId="0" xfId="10" applyFont="1" applyBorder="1" applyAlignment="1">
      <alignment horizontal="center" vertical="center" wrapText="1"/>
    </xf>
    <xf numFmtId="0" fontId="10" fillId="0" borderId="0" xfId="0" applyFont="1" applyFill="1" applyBorder="1" applyAlignment="1">
      <alignment horizontal="center" vertical="center" wrapText="1"/>
    </xf>
    <xf numFmtId="0" fontId="30" fillId="0" borderId="1" xfId="12" applyFont="1" applyFill="1" applyBorder="1" applyAlignment="1">
      <alignment horizontal="center" vertical="center"/>
    </xf>
    <xf numFmtId="0" fontId="18" fillId="0" borderId="0" xfId="0" applyFont="1"/>
    <xf numFmtId="0" fontId="32" fillId="0" borderId="0" xfId="0" applyFont="1"/>
    <xf numFmtId="0" fontId="30" fillId="0" borderId="0" xfId="0" applyFont="1" applyFill="1"/>
    <xf numFmtId="0" fontId="30" fillId="0" borderId="0" xfId="0" applyFont="1" applyBorder="1"/>
    <xf numFmtId="0" fontId="30" fillId="0" borderId="3" xfId="0" applyFont="1" applyFill="1" applyBorder="1" applyAlignment="1">
      <alignment horizontal="center" vertical="top" wrapText="1"/>
    </xf>
    <xf numFmtId="0" fontId="30" fillId="0" borderId="3" xfId="0" applyFont="1" applyBorder="1" applyAlignment="1">
      <alignment horizontal="center"/>
    </xf>
    <xf numFmtId="0" fontId="48" fillId="0" borderId="0" xfId="0" applyFont="1" applyFill="1" applyBorder="1"/>
    <xf numFmtId="169" fontId="13" fillId="0" borderId="0" xfId="3" applyNumberFormat="1" applyFont="1" applyFill="1" applyBorder="1" applyAlignment="1">
      <alignment horizontal="right" vertical="top"/>
    </xf>
    <xf numFmtId="9" fontId="47" fillId="0" borderId="0" xfId="21" applyFont="1"/>
    <xf numFmtId="0" fontId="30" fillId="0" borderId="0" xfId="0" applyFont="1" applyBorder="1" applyAlignment="1">
      <alignment horizontal="center"/>
    </xf>
    <xf numFmtId="169" fontId="2" fillId="0" borderId="1" xfId="3" applyNumberFormat="1" applyFont="1" applyFill="1" applyBorder="1" applyAlignment="1">
      <alignment horizontal="right" vertical="top"/>
    </xf>
    <xf numFmtId="169" fontId="22" fillId="0" borderId="1" xfId="3" applyNumberFormat="1" applyFont="1" applyFill="1" applyBorder="1"/>
    <xf numFmtId="169" fontId="30" fillId="0" borderId="1" xfId="3" applyNumberFormat="1" applyFont="1" applyFill="1" applyBorder="1"/>
    <xf numFmtId="169" fontId="13" fillId="0" borderId="1" xfId="3" applyNumberFormat="1" applyFont="1" applyFill="1" applyBorder="1" applyAlignment="1">
      <alignment horizontal="right" vertical="top"/>
    </xf>
    <xf numFmtId="9" fontId="47" fillId="0" borderId="0" xfId="21" applyFont="1" applyFill="1"/>
    <xf numFmtId="9" fontId="44" fillId="0" borderId="0" xfId="0" applyNumberFormat="1" applyFont="1" applyFill="1" applyBorder="1" applyAlignment="1">
      <alignment horizontal="right" wrapText="1"/>
    </xf>
    <xf numFmtId="0" fontId="26" fillId="0" borderId="0" xfId="0" applyFont="1" applyFill="1"/>
    <xf numFmtId="165" fontId="2" fillId="0" borderId="0" xfId="15" applyNumberFormat="1" applyFont="1" applyBorder="1" applyAlignment="1">
      <alignment horizontal="right" vertical="top"/>
    </xf>
    <xf numFmtId="167" fontId="2" fillId="0" borderId="0" xfId="15" applyNumberFormat="1" applyFont="1" applyBorder="1" applyAlignment="1">
      <alignment horizontal="right" vertical="top"/>
    </xf>
    <xf numFmtId="3" fontId="3" fillId="0" borderId="0" xfId="0" applyNumberFormat="1" applyFont="1"/>
    <xf numFmtId="3" fontId="20" fillId="0" borderId="0" xfId="14" applyNumberFormat="1" applyFont="1" applyBorder="1" applyAlignment="1"/>
    <xf numFmtId="3" fontId="22" fillId="0" borderId="0" xfId="14" applyNumberFormat="1" applyFont="1" applyBorder="1" applyAlignment="1"/>
    <xf numFmtId="0" fontId="32" fillId="0" borderId="0" xfId="0" applyFont="1" applyFill="1" applyBorder="1"/>
    <xf numFmtId="0" fontId="30" fillId="0" borderId="0" xfId="0" applyFont="1" applyFill="1" applyBorder="1" applyAlignment="1">
      <alignment horizontal="center" vertical="top" wrapText="1"/>
    </xf>
    <xf numFmtId="0" fontId="30" fillId="0" borderId="2" xfId="0" applyFont="1" applyFill="1" applyBorder="1" applyAlignment="1">
      <alignment horizontal="left"/>
    </xf>
    <xf numFmtId="3" fontId="22" fillId="0" borderId="15" xfId="0" applyNumberFormat="1" applyFont="1" applyBorder="1" applyAlignment="1">
      <alignment horizontal="right"/>
    </xf>
    <xf numFmtId="9" fontId="22" fillId="0" borderId="15" xfId="22" applyFont="1" applyBorder="1" applyAlignment="1">
      <alignment horizontal="center"/>
    </xf>
    <xf numFmtId="9" fontId="22" fillId="0" borderId="0" xfId="22" applyFont="1" applyBorder="1" applyAlignment="1">
      <alignment horizontal="center"/>
    </xf>
    <xf numFmtId="9" fontId="22" fillId="0" borderId="16" xfId="22" applyFont="1" applyBorder="1" applyAlignment="1">
      <alignment horizontal="center"/>
    </xf>
    <xf numFmtId="0" fontId="22" fillId="0" borderId="2" xfId="0" applyFont="1" applyBorder="1"/>
    <xf numFmtId="3" fontId="22" fillId="0" borderId="17" xfId="0" applyNumberFormat="1" applyFont="1" applyBorder="1" applyAlignment="1">
      <alignment horizontal="right"/>
    </xf>
    <xf numFmtId="3" fontId="22" fillId="0" borderId="2" xfId="0" applyNumberFormat="1" applyFont="1" applyBorder="1" applyAlignment="1">
      <alignment horizontal="right"/>
    </xf>
    <xf numFmtId="9" fontId="22" fillId="0" borderId="17" xfId="22" applyFont="1" applyBorder="1" applyAlignment="1">
      <alignment horizontal="center"/>
    </xf>
    <xf numFmtId="9" fontId="22" fillId="0" borderId="2" xfId="22" applyFont="1" applyBorder="1" applyAlignment="1">
      <alignment horizontal="center"/>
    </xf>
    <xf numFmtId="9" fontId="22" fillId="0" borderId="18" xfId="22" applyFont="1" applyBorder="1" applyAlignment="1">
      <alignment horizontal="center"/>
    </xf>
    <xf numFmtId="3" fontId="22" fillId="0" borderId="16" xfId="0" applyNumberFormat="1" applyFont="1" applyBorder="1" applyAlignment="1">
      <alignment horizontal="right"/>
    </xf>
    <xf numFmtId="3" fontId="22" fillId="0" borderId="19" xfId="0" applyNumberFormat="1" applyFont="1" applyBorder="1" applyAlignment="1">
      <alignment horizontal="right"/>
    </xf>
    <xf numFmtId="9" fontId="22" fillId="0" borderId="20" xfId="22" applyFont="1" applyBorder="1" applyAlignment="1">
      <alignment horizontal="center"/>
    </xf>
    <xf numFmtId="9" fontId="22" fillId="0" borderId="21" xfId="22" applyFont="1" applyBorder="1" applyAlignment="1">
      <alignment horizontal="center"/>
    </xf>
    <xf numFmtId="9" fontId="22" fillId="0" borderId="22" xfId="22" applyFont="1" applyBorder="1" applyAlignment="1">
      <alignment horizontal="center"/>
    </xf>
    <xf numFmtId="3" fontId="22" fillId="0" borderId="21" xfId="0" applyNumberFormat="1" applyFont="1" applyBorder="1" applyAlignment="1">
      <alignment horizontal="right"/>
    </xf>
    <xf numFmtId="0" fontId="30" fillId="0" borderId="2" xfId="0" applyFont="1" applyBorder="1" applyAlignment="1">
      <alignment horizontal="center" vertical="top"/>
    </xf>
    <xf numFmtId="0" fontId="22" fillId="0" borderId="0" xfId="0" applyFont="1" applyAlignment="1">
      <alignment horizontal="right"/>
    </xf>
    <xf numFmtId="1" fontId="22" fillId="0" borderId="0" xfId="0" applyNumberFormat="1" applyFont="1"/>
    <xf numFmtId="1" fontId="22" fillId="0" borderId="0" xfId="0" applyNumberFormat="1" applyFont="1" applyAlignment="1">
      <alignment horizontal="center"/>
    </xf>
    <xf numFmtId="1" fontId="22" fillId="0" borderId="2" xfId="0" applyNumberFormat="1" applyFont="1" applyBorder="1" applyAlignment="1">
      <alignment horizontal="center"/>
    </xf>
    <xf numFmtId="0" fontId="22" fillId="0" borderId="2" xfId="0" applyFont="1" applyBorder="1" applyAlignment="1">
      <alignment horizontal="right"/>
    </xf>
    <xf numFmtId="1" fontId="22" fillId="0" borderId="2" xfId="0" applyNumberFormat="1" applyFont="1" applyBorder="1"/>
    <xf numFmtId="3" fontId="22" fillId="0" borderId="4" xfId="0" applyNumberFormat="1" applyFont="1" applyBorder="1"/>
    <xf numFmtId="0" fontId="22" fillId="0" borderId="0" xfId="0" applyFont="1" applyFill="1" applyAlignment="1">
      <alignment horizontal="right"/>
    </xf>
    <xf numFmtId="0" fontId="22" fillId="0" borderId="0" xfId="0" applyFont="1" applyBorder="1" applyAlignment="1">
      <alignment horizontal="right"/>
    </xf>
    <xf numFmtId="0" fontId="22" fillId="0" borderId="0" xfId="0" applyFont="1" applyFill="1" applyBorder="1" applyAlignment="1">
      <alignment horizontal="right"/>
    </xf>
    <xf numFmtId="1" fontId="22" fillId="0" borderId="0" xfId="0" applyNumberFormat="1" applyFont="1" applyBorder="1"/>
    <xf numFmtId="9" fontId="22" fillId="0" borderId="0" xfId="22" applyFont="1"/>
    <xf numFmtId="0" fontId="30" fillId="0" borderId="3"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18" xfId="0" applyFont="1" applyBorder="1" applyAlignment="1">
      <alignment horizontal="center" vertical="center" wrapText="1"/>
    </xf>
    <xf numFmtId="0" fontId="11" fillId="0" borderId="0" xfId="0" applyFont="1" applyBorder="1"/>
    <xf numFmtId="173" fontId="2" fillId="0" borderId="0" xfId="0" applyNumberFormat="1" applyFont="1" applyBorder="1" applyAlignment="1">
      <alignment horizontal="right"/>
    </xf>
    <xf numFmtId="0" fontId="13" fillId="0" borderId="2" xfId="0" applyFont="1" applyBorder="1" applyAlignment="1">
      <alignment horizontal="justify" vertical="top"/>
    </xf>
    <xf numFmtId="1" fontId="22" fillId="0" borderId="0" xfId="0" applyNumberFormat="1" applyFont="1" applyBorder="1" applyAlignment="1">
      <alignment horizontal="center"/>
    </xf>
    <xf numFmtId="0" fontId="22" fillId="0" borderId="0" xfId="0" applyFont="1" applyAlignment="1">
      <alignment horizontal="center"/>
    </xf>
    <xf numFmtId="169" fontId="14" fillId="0" borderId="0" xfId="0" applyNumberFormat="1" applyFont="1"/>
    <xf numFmtId="0" fontId="13" fillId="0" borderId="2" xfId="0" applyFont="1" applyFill="1" applyBorder="1" applyAlignment="1">
      <alignment horizontal="justify" vertical="top"/>
    </xf>
    <xf numFmtId="0" fontId="13" fillId="0" borderId="3" xfId="0" applyFont="1" applyFill="1" applyBorder="1" applyAlignment="1">
      <alignment horizontal="center" vertical="center" wrapText="1"/>
    </xf>
    <xf numFmtId="0" fontId="2" fillId="0" borderId="0" xfId="0" applyFont="1" applyFill="1" applyBorder="1" applyAlignment="1">
      <alignment horizontal="justify" vertical="top" wrapText="1"/>
    </xf>
    <xf numFmtId="0" fontId="2" fillId="0" borderId="3" xfId="0" applyFont="1" applyFill="1" applyBorder="1" applyAlignment="1">
      <alignment horizontal="justify" vertical="top" wrapText="1"/>
    </xf>
    <xf numFmtId="0" fontId="13" fillId="0" borderId="0" xfId="0" applyFont="1" applyFill="1" applyBorder="1" applyAlignment="1">
      <alignment horizontal="center" vertical="center" wrapText="1"/>
    </xf>
    <xf numFmtId="0" fontId="30" fillId="0" borderId="2" xfId="0" applyFont="1" applyFill="1" applyBorder="1" applyAlignment="1">
      <alignment horizontal="justify" vertical="top" wrapText="1"/>
    </xf>
    <xf numFmtId="0" fontId="30" fillId="0" borderId="2" xfId="0" applyFont="1" applyFill="1" applyBorder="1" applyAlignment="1">
      <alignment horizontal="justify" vertical="top"/>
    </xf>
    <xf numFmtId="164" fontId="14" fillId="0" borderId="0" xfId="0" applyNumberFormat="1" applyFont="1"/>
    <xf numFmtId="164" fontId="6" fillId="0" borderId="0" xfId="0" applyNumberFormat="1" applyFont="1"/>
    <xf numFmtId="169" fontId="6" fillId="0" borderId="0" xfId="0" applyNumberFormat="1" applyFont="1" applyAlignment="1">
      <alignment horizontal="right"/>
    </xf>
    <xf numFmtId="169" fontId="2" fillId="0" borderId="1" xfId="4" applyNumberFormat="1" applyFont="1" applyFill="1" applyBorder="1"/>
    <xf numFmtId="165" fontId="30" fillId="0" borderId="0" xfId="13" applyNumberFormat="1" applyFont="1" applyFill="1" applyBorder="1"/>
    <xf numFmtId="3" fontId="2" fillId="0" borderId="0" xfId="0" applyNumberFormat="1" applyFont="1" applyFill="1" applyBorder="1" applyAlignment="1">
      <alignment horizontal="right"/>
    </xf>
    <xf numFmtId="3" fontId="30" fillId="0" borderId="0" xfId="0" applyNumberFormat="1" applyFont="1" applyFill="1" applyBorder="1" applyAlignment="1">
      <alignment horizontal="right"/>
    </xf>
    <xf numFmtId="9" fontId="22" fillId="0" borderId="0" xfId="22" applyFont="1" applyFill="1" applyBorder="1" applyAlignment="1">
      <alignment horizontal="right"/>
    </xf>
    <xf numFmtId="0" fontId="22" fillId="0" borderId="0" xfId="0" applyFont="1" applyFill="1" applyAlignment="1">
      <alignment horizontal="center" wrapText="1"/>
    </xf>
    <xf numFmtId="3" fontId="22" fillId="0" borderId="24" xfId="0" applyNumberFormat="1" applyFont="1" applyFill="1" applyBorder="1" applyAlignment="1">
      <alignment horizontal="right"/>
    </xf>
    <xf numFmtId="0" fontId="22" fillId="0" borderId="2" xfId="0" applyFont="1" applyFill="1" applyBorder="1" applyAlignment="1">
      <alignment horizontal="center" wrapText="1"/>
    </xf>
    <xf numFmtId="3" fontId="22" fillId="0" borderId="26" xfId="0" applyNumberFormat="1" applyFont="1" applyFill="1" applyBorder="1" applyAlignment="1">
      <alignment horizontal="right"/>
    </xf>
    <xf numFmtId="3" fontId="30" fillId="0" borderId="26" xfId="0" applyNumberFormat="1" applyFont="1" applyFill="1" applyBorder="1" applyAlignment="1">
      <alignment horizontal="right" vertical="center"/>
    </xf>
    <xf numFmtId="9" fontId="30" fillId="0" borderId="2" xfId="21" applyFont="1" applyFill="1" applyBorder="1" applyAlignment="1">
      <alignment horizontal="right" vertical="center"/>
    </xf>
    <xf numFmtId="0" fontId="2" fillId="0" borderId="0" xfId="0" applyFont="1" applyFill="1" applyBorder="1" applyAlignment="1">
      <alignment horizontal="justify" wrapText="1"/>
    </xf>
    <xf numFmtId="173" fontId="2" fillId="0" borderId="0" xfId="0" applyNumberFormat="1" applyFont="1" applyFill="1" applyBorder="1"/>
    <xf numFmtId="9" fontId="2" fillId="0" borderId="0" xfId="22" applyFont="1" applyFill="1" applyBorder="1" applyAlignment="1">
      <alignment horizontal="right"/>
    </xf>
    <xf numFmtId="0" fontId="2" fillId="0" borderId="2" xfId="0" applyFont="1" applyFill="1" applyBorder="1" applyAlignment="1">
      <alignment horizontal="justify" wrapText="1"/>
    </xf>
    <xf numFmtId="0" fontId="11" fillId="0" borderId="2" xfId="0" applyFont="1" applyFill="1" applyBorder="1"/>
    <xf numFmtId="173" fontId="2" fillId="0" borderId="0" xfId="0" applyNumberFormat="1" applyFont="1" applyFill="1" applyBorder="1" applyAlignment="1">
      <alignment horizontal="right"/>
    </xf>
    <xf numFmtId="173" fontId="2" fillId="0" borderId="0" xfId="0" applyNumberFormat="1" applyFont="1" applyFill="1"/>
    <xf numFmtId="0" fontId="22" fillId="0" borderId="0" xfId="0" applyFont="1" applyFill="1" applyBorder="1" applyAlignment="1">
      <alignment horizontal="center"/>
    </xf>
    <xf numFmtId="1" fontId="22" fillId="0" borderId="0" xfId="0" applyNumberFormat="1" applyFont="1" applyFill="1" applyBorder="1" applyAlignment="1">
      <alignment horizontal="center"/>
    </xf>
    <xf numFmtId="3" fontId="22" fillId="0" borderId="0" xfId="14" applyNumberFormat="1" applyFont="1" applyFill="1"/>
    <xf numFmtId="169" fontId="22" fillId="0" borderId="4" xfId="4" applyNumberFormat="1" applyFont="1" applyFill="1" applyBorder="1"/>
    <xf numFmtId="169" fontId="22" fillId="0" borderId="0" xfId="4" applyNumberFormat="1" applyFont="1" applyFill="1" applyBorder="1"/>
    <xf numFmtId="3" fontId="22" fillId="0" borderId="2" xfId="14" applyNumberFormat="1" applyFont="1" applyFill="1" applyBorder="1"/>
    <xf numFmtId="169" fontId="22" fillId="0" borderId="2" xfId="4" applyNumberFormat="1" applyFont="1" applyFill="1" applyBorder="1"/>
    <xf numFmtId="3" fontId="30" fillId="0" borderId="2" xfId="14" applyNumberFormat="1" applyFont="1" applyFill="1" applyBorder="1"/>
    <xf numFmtId="169" fontId="20" fillId="0" borderId="4" xfId="4" applyNumberFormat="1" applyFont="1" applyFill="1" applyBorder="1"/>
    <xf numFmtId="3" fontId="2" fillId="0" borderId="3" xfId="0" applyNumberFormat="1" applyFont="1" applyFill="1" applyBorder="1"/>
    <xf numFmtId="9" fontId="2" fillId="0" borderId="0" xfId="22" applyFont="1" applyFill="1" applyBorder="1"/>
    <xf numFmtId="0" fontId="22" fillId="0" borderId="0" xfId="0" applyFont="1" applyFill="1" applyAlignment="1">
      <alignment horizontal="justify" vertical="top" wrapText="1"/>
    </xf>
    <xf numFmtId="0" fontId="20" fillId="0" borderId="0" xfId="0" applyFont="1" applyFill="1"/>
    <xf numFmtId="0" fontId="22" fillId="0" borderId="2" xfId="0" applyFont="1" applyFill="1" applyBorder="1" applyAlignment="1">
      <alignment horizontal="justify" vertical="top" wrapText="1"/>
    </xf>
    <xf numFmtId="169" fontId="22" fillId="0" borderId="0" xfId="3" applyNumberFormat="1" applyFont="1" applyFill="1" applyAlignment="1"/>
    <xf numFmtId="169" fontId="54" fillId="0" borderId="2" xfId="3" applyNumberFormat="1" applyFont="1" applyFill="1" applyBorder="1" applyAlignment="1"/>
    <xf numFmtId="0" fontId="54" fillId="0" borderId="2" xfId="0" applyFont="1" applyFill="1" applyBorder="1" applyAlignment="1">
      <alignment horizontal="justify" vertical="top" wrapText="1"/>
    </xf>
    <xf numFmtId="0" fontId="20" fillId="0" borderId="2" xfId="0" applyFont="1" applyFill="1" applyBorder="1"/>
    <xf numFmtId="0" fontId="30" fillId="0" borderId="28" xfId="0" applyFont="1" applyBorder="1" applyAlignment="1">
      <alignment horizontal="center" vertical="center"/>
    </xf>
    <xf numFmtId="0" fontId="30" fillId="0" borderId="29" xfId="0" applyFont="1" applyBorder="1" applyAlignment="1">
      <alignment horizontal="center" vertical="center" wrapText="1"/>
    </xf>
    <xf numFmtId="0" fontId="30" fillId="0" borderId="30" xfId="0" applyFont="1" applyBorder="1" applyAlignment="1">
      <alignment horizontal="center" vertical="center" wrapText="1"/>
    </xf>
    <xf numFmtId="0" fontId="30" fillId="0" borderId="31" xfId="0" applyFont="1" applyBorder="1" applyAlignment="1">
      <alignment horizontal="center" vertical="center" wrapText="1"/>
    </xf>
    <xf numFmtId="0" fontId="10" fillId="0" borderId="3" xfId="0" applyFont="1" applyBorder="1" applyAlignment="1">
      <alignment horizontal="center" vertical="top" wrapText="1"/>
    </xf>
    <xf numFmtId="0" fontId="22" fillId="0" borderId="0" xfId="0" applyFont="1" applyFill="1"/>
    <xf numFmtId="9" fontId="2" fillId="0" borderId="0" xfId="21" applyFont="1" applyFill="1" applyBorder="1" applyAlignment="1">
      <alignment horizontal="right"/>
    </xf>
    <xf numFmtId="0" fontId="4" fillId="0" borderId="0" xfId="15" applyFont="1" applyBorder="1" applyAlignment="1">
      <alignment vertical="center" wrapText="1"/>
    </xf>
    <xf numFmtId="0" fontId="22" fillId="0" borderId="0" xfId="15" applyFont="1" applyBorder="1" applyAlignment="1">
      <alignment vertical="center"/>
    </xf>
    <xf numFmtId="0" fontId="22" fillId="0" borderId="0" xfId="15" applyFont="1"/>
    <xf numFmtId="0" fontId="2" fillId="0" borderId="0" xfId="15" applyFont="1" applyBorder="1" applyAlignment="1">
      <alignment wrapText="1"/>
    </xf>
    <xf numFmtId="0" fontId="2" fillId="0" borderId="0" xfId="15" applyFont="1" applyBorder="1" applyAlignment="1">
      <alignment horizontal="center" wrapText="1"/>
    </xf>
    <xf numFmtId="10" fontId="2" fillId="0" borderId="0" xfId="0" applyNumberFormat="1" applyFont="1" applyBorder="1"/>
    <xf numFmtId="0" fontId="56" fillId="0" borderId="0" xfId="0" applyFont="1" applyFill="1"/>
    <xf numFmtId="0" fontId="56" fillId="0" borderId="0" xfId="0" applyFont="1"/>
    <xf numFmtId="0" fontId="10" fillId="0" borderId="2" xfId="0" applyFont="1" applyFill="1" applyBorder="1" applyAlignment="1">
      <alignment horizontal="justify" wrapText="1"/>
    </xf>
    <xf numFmtId="3" fontId="10" fillId="0" borderId="2" xfId="0" applyNumberFormat="1" applyFont="1" applyFill="1" applyBorder="1" applyAlignment="1">
      <alignment horizontal="justify"/>
    </xf>
    <xf numFmtId="9" fontId="2" fillId="0" borderId="0" xfId="0" applyNumberFormat="1" applyFont="1" applyFill="1" applyBorder="1" applyAlignment="1">
      <alignment horizontal="right"/>
    </xf>
    <xf numFmtId="3" fontId="2" fillId="0" borderId="2" xfId="0" applyNumberFormat="1" applyFont="1" applyFill="1" applyBorder="1" applyAlignment="1">
      <alignment horizontal="right"/>
    </xf>
    <xf numFmtId="9" fontId="2" fillId="0" borderId="2" xfId="21" applyFont="1" applyFill="1" applyBorder="1" applyAlignment="1">
      <alignment horizontal="right"/>
    </xf>
    <xf numFmtId="0" fontId="30" fillId="0" borderId="29" xfId="0" applyFont="1" applyFill="1" applyBorder="1" applyAlignment="1">
      <alignment horizontal="center" vertical="center" wrapText="1"/>
    </xf>
    <xf numFmtId="0" fontId="30" fillId="0" borderId="30" xfId="0" applyFont="1" applyFill="1" applyBorder="1" applyAlignment="1">
      <alignment horizontal="center" vertical="center" wrapText="1"/>
    </xf>
    <xf numFmtId="0" fontId="30" fillId="0" borderId="31" xfId="0" applyFont="1" applyFill="1" applyBorder="1" applyAlignment="1">
      <alignment horizontal="center" vertical="center" wrapText="1"/>
    </xf>
    <xf numFmtId="9" fontId="22" fillId="0" borderId="0" xfId="22" applyNumberFormat="1" applyFont="1" applyFill="1" applyBorder="1" applyAlignment="1">
      <alignment horizontal="right"/>
    </xf>
    <xf numFmtId="9" fontId="22" fillId="0" borderId="2" xfId="22" applyFont="1" applyFill="1" applyBorder="1" applyAlignment="1">
      <alignment horizontal="right"/>
    </xf>
    <xf numFmtId="0" fontId="56" fillId="0" borderId="0" xfId="0" applyFont="1" applyBorder="1"/>
    <xf numFmtId="0" fontId="2" fillId="0" borderId="0" xfId="0" applyFont="1" applyFill="1" applyAlignment="1">
      <alignment horizontal="left" vertical="top" wrapText="1"/>
    </xf>
    <xf numFmtId="9" fontId="2" fillId="0" borderId="0" xfId="22" applyFont="1" applyFill="1"/>
    <xf numFmtId="0" fontId="2" fillId="0" borderId="0" xfId="19" applyFont="1" applyFill="1" applyBorder="1" applyAlignment="1">
      <alignment horizontal="left" vertical="top" wrapText="1"/>
    </xf>
    <xf numFmtId="0" fontId="2" fillId="0" borderId="28" xfId="19" applyFont="1" applyFill="1" applyBorder="1" applyAlignment="1">
      <alignment horizontal="left" vertical="top" wrapText="1"/>
    </xf>
    <xf numFmtId="166" fontId="2" fillId="0" borderId="2" xfId="22" applyNumberFormat="1" applyFont="1" applyFill="1" applyBorder="1"/>
    <xf numFmtId="0" fontId="2" fillId="0" borderId="2" xfId="19" applyFont="1" applyFill="1" applyBorder="1" applyAlignment="1">
      <alignment horizontal="left" vertical="top" wrapText="1"/>
    </xf>
    <xf numFmtId="9" fontId="2" fillId="0" borderId="2" xfId="0" applyNumberFormat="1" applyFont="1" applyBorder="1"/>
    <xf numFmtId="0" fontId="23" fillId="0" borderId="0" xfId="0" applyFont="1"/>
    <xf numFmtId="9" fontId="2" fillId="0" borderId="2" xfId="22" applyFont="1" applyFill="1" applyBorder="1"/>
    <xf numFmtId="0" fontId="2" fillId="0" borderId="3" xfId="19" applyFont="1" applyFill="1" applyBorder="1" applyAlignment="1">
      <alignment horizontal="left" vertical="top" wrapText="1"/>
    </xf>
    <xf numFmtId="9" fontId="2" fillId="0" borderId="2" xfId="0" applyNumberFormat="1" applyFont="1" applyFill="1" applyBorder="1"/>
    <xf numFmtId="0" fontId="2" fillId="0" borderId="0" xfId="19" applyFont="1" applyBorder="1" applyAlignment="1">
      <alignment horizontal="left" vertical="top" wrapText="1"/>
    </xf>
    <xf numFmtId="0" fontId="25" fillId="0" borderId="0" xfId="0" applyFont="1" applyFill="1"/>
    <xf numFmtId="0" fontId="51" fillId="0" borderId="0" xfId="0" applyFont="1"/>
    <xf numFmtId="0" fontId="54" fillId="0" borderId="0" xfId="0" applyFont="1" applyBorder="1"/>
    <xf numFmtId="3" fontId="30" fillId="0" borderId="0" xfId="0" applyNumberFormat="1" applyFont="1" applyBorder="1" applyAlignment="1">
      <alignment horizontal="right" vertical="center"/>
    </xf>
    <xf numFmtId="3" fontId="30" fillId="0" borderId="0" xfId="0" applyNumberFormat="1" applyFont="1" applyFill="1" applyBorder="1" applyAlignment="1">
      <alignment horizontal="right" vertical="center"/>
    </xf>
    <xf numFmtId="3" fontId="30" fillId="0" borderId="0" xfId="0" applyNumberFormat="1" applyFont="1" applyFill="1" applyBorder="1" applyAlignment="1">
      <alignment horizontal="right" vertical="top"/>
    </xf>
    <xf numFmtId="166" fontId="30" fillId="0" borderId="0" xfId="21" applyNumberFormat="1" applyFont="1" applyFill="1" applyBorder="1" applyAlignment="1">
      <alignment horizontal="right" vertical="center"/>
    </xf>
    <xf numFmtId="166" fontId="2" fillId="0" borderId="0" xfId="0" applyNumberFormat="1" applyFont="1"/>
    <xf numFmtId="1" fontId="2" fillId="0" borderId="0" xfId="0" applyNumberFormat="1" applyFont="1"/>
    <xf numFmtId="0" fontId="13" fillId="0" borderId="0" xfId="0" applyFont="1" applyBorder="1" applyAlignment="1">
      <alignment vertical="top"/>
    </xf>
    <xf numFmtId="0" fontId="2" fillId="0" borderId="2" xfId="0" applyFont="1" applyBorder="1" applyAlignment="1">
      <alignment horizontal="center"/>
    </xf>
    <xf numFmtId="0" fontId="13" fillId="0" borderId="2" xfId="0" applyFont="1" applyBorder="1" applyAlignment="1">
      <alignment horizontal="center" wrapText="1"/>
    </xf>
    <xf numFmtId="0" fontId="13" fillId="0" borderId="0" xfId="0" applyFont="1" applyFill="1" applyBorder="1" applyAlignment="1">
      <alignment horizontal="left" wrapText="1"/>
    </xf>
    <xf numFmtId="172" fontId="13" fillId="0" borderId="0" xfId="0" applyNumberFormat="1" applyFont="1" applyFill="1" applyBorder="1" applyAlignment="1">
      <alignment horizontal="center"/>
    </xf>
    <xf numFmtId="9" fontId="13" fillId="0" borderId="0" xfId="21" applyFont="1" applyFill="1" applyBorder="1" applyAlignment="1">
      <alignment horizontal="center"/>
    </xf>
    <xf numFmtId="0" fontId="13" fillId="0" borderId="0" xfId="0" applyFont="1" applyAlignment="1">
      <alignment horizontal="left" vertical="center"/>
    </xf>
    <xf numFmtId="0" fontId="23" fillId="0" borderId="2" xfId="0" applyFont="1" applyBorder="1" applyAlignment="1">
      <alignment horizontal="left" vertical="top"/>
    </xf>
    <xf numFmtId="0" fontId="13" fillId="0" borderId="2" xfId="0" applyFont="1" applyBorder="1" applyAlignment="1">
      <alignment horizontal="center" vertical="top" wrapText="1"/>
    </xf>
    <xf numFmtId="0" fontId="10" fillId="0" borderId="0" xfId="0" applyFont="1" applyBorder="1" applyAlignment="1">
      <alignment horizontal="center" vertical="top" wrapText="1"/>
    </xf>
    <xf numFmtId="0" fontId="13" fillId="0" borderId="0" xfId="0" applyFont="1" applyFill="1" applyAlignment="1">
      <alignment horizontal="left" vertical="center"/>
    </xf>
    <xf numFmtId="0" fontId="23" fillId="0" borderId="2" xfId="0" applyFont="1" applyFill="1" applyBorder="1" applyAlignment="1">
      <alignment horizontal="left" vertical="top"/>
    </xf>
    <xf numFmtId="166" fontId="2" fillId="0" borderId="0" xfId="22" applyNumberFormat="1" applyFont="1" applyFill="1" applyBorder="1"/>
    <xf numFmtId="0" fontId="2" fillId="0" borderId="0" xfId="0" applyFont="1" applyAlignment="1"/>
    <xf numFmtId="0" fontId="2" fillId="0" borderId="0" xfId="0" applyFont="1" applyBorder="1" applyAlignment="1">
      <alignment horizontal="right" vertical="top" wrapText="1"/>
    </xf>
    <xf numFmtId="3" fontId="56" fillId="0" borderId="0" xfId="0" applyNumberFormat="1" applyFont="1" applyFill="1"/>
    <xf numFmtId="171" fontId="2" fillId="0" borderId="0" xfId="0" applyNumberFormat="1" applyFont="1"/>
    <xf numFmtId="0" fontId="13" fillId="0" borderId="3" xfId="10" applyFont="1" applyBorder="1" applyAlignment="1">
      <alignment horizontal="center"/>
    </xf>
    <xf numFmtId="0" fontId="22" fillId="0" borderId="0" xfId="14" applyFont="1" applyAlignment="1"/>
    <xf numFmtId="0" fontId="23" fillId="0" borderId="0" xfId="0" applyFont="1" applyAlignment="1">
      <alignment horizontal="left"/>
    </xf>
    <xf numFmtId="9" fontId="11" fillId="0" borderId="0" xfId="21" applyFont="1" applyBorder="1" applyAlignment="1">
      <alignment horizontal="center" vertical="top"/>
    </xf>
    <xf numFmtId="0" fontId="30" fillId="0" borderId="0" xfId="0" applyFont="1" applyFill="1" applyBorder="1"/>
    <xf numFmtId="0" fontId="23" fillId="0" borderId="0" xfId="0" applyFont="1" applyFill="1" applyBorder="1" applyAlignment="1">
      <alignment horizontal="justify" vertical="top" wrapText="1"/>
    </xf>
    <xf numFmtId="0" fontId="30" fillId="0" borderId="10" xfId="14" applyFont="1" applyBorder="1" applyAlignment="1">
      <alignment horizontal="left"/>
    </xf>
    <xf numFmtId="0" fontId="13" fillId="0" borderId="11" xfId="0" applyFont="1" applyBorder="1" applyAlignment="1">
      <alignment horizontal="center"/>
    </xf>
    <xf numFmtId="9" fontId="2" fillId="0" borderId="0" xfId="23" applyFont="1"/>
    <xf numFmtId="0" fontId="2" fillId="0" borderId="10" xfId="0" applyFont="1" applyFill="1" applyBorder="1"/>
    <xf numFmtId="3" fontId="2" fillId="0" borderId="10" xfId="0" applyNumberFormat="1" applyFont="1" applyFill="1" applyBorder="1"/>
    <xf numFmtId="3" fontId="22" fillId="0" borderId="10" xfId="0" applyNumberFormat="1" applyFont="1" applyFill="1" applyBorder="1"/>
    <xf numFmtId="3" fontId="30" fillId="0" borderId="12" xfId="0" applyNumberFormat="1" applyFont="1" applyBorder="1"/>
    <xf numFmtId="0" fontId="13" fillId="0" borderId="2" xfId="0" applyFont="1" applyBorder="1"/>
    <xf numFmtId="0" fontId="13" fillId="0" borderId="12" xfId="0" applyFont="1" applyBorder="1"/>
    <xf numFmtId="0" fontId="30" fillId="0" borderId="10" xfId="14" applyFont="1" applyFill="1" applyBorder="1" applyAlignment="1">
      <alignment horizontal="left"/>
    </xf>
    <xf numFmtId="0" fontId="13" fillId="0" borderId="12" xfId="0" applyFont="1" applyFill="1" applyBorder="1"/>
    <xf numFmtId="9" fontId="2" fillId="0" borderId="0" xfId="23" applyFont="1" applyFill="1"/>
    <xf numFmtId="3" fontId="30" fillId="0" borderId="12" xfId="0" applyNumberFormat="1" applyFont="1" applyFill="1" applyBorder="1"/>
    <xf numFmtId="0" fontId="11" fillId="0" borderId="0" xfId="0" applyFont="1" applyFill="1" applyBorder="1" applyAlignment="1">
      <alignment horizontal="right" vertical="top"/>
    </xf>
    <xf numFmtId="0" fontId="2" fillId="0" borderId="0" xfId="0" applyFont="1" applyFill="1" applyBorder="1" applyAlignment="1">
      <alignment horizontal="right" vertical="top" wrapText="1"/>
    </xf>
    <xf numFmtId="0" fontId="56" fillId="0" borderId="0" xfId="0" applyFont="1" applyFill="1" applyAlignment="1">
      <alignment vertical="center"/>
    </xf>
    <xf numFmtId="0" fontId="2" fillId="0" borderId="0" xfId="10" applyFont="1" applyFill="1" applyBorder="1"/>
    <xf numFmtId="3" fontId="30" fillId="0" borderId="0" xfId="14" applyNumberFormat="1" applyFont="1" applyFill="1" applyBorder="1"/>
    <xf numFmtId="0" fontId="20" fillId="0" borderId="0" xfId="10" applyFont="1" applyFill="1"/>
    <xf numFmtId="0" fontId="20" fillId="0" borderId="0" xfId="0" applyFont="1" applyFill="1" applyAlignment="1">
      <alignment horizontal="center"/>
    </xf>
    <xf numFmtId="9" fontId="22" fillId="0" borderId="0" xfId="21" applyFont="1" applyFill="1" applyBorder="1"/>
    <xf numFmtId="9" fontId="22" fillId="0" borderId="0" xfId="21" applyNumberFormat="1" applyFont="1" applyFill="1" applyBorder="1"/>
    <xf numFmtId="1" fontId="22" fillId="0" borderId="0" xfId="21" applyNumberFormat="1" applyFont="1" applyFill="1" applyBorder="1"/>
    <xf numFmtId="0" fontId="30" fillId="0" borderId="0" xfId="14" applyFont="1" applyFill="1" applyBorder="1" applyAlignment="1">
      <alignment horizontal="right" wrapText="1"/>
    </xf>
    <xf numFmtId="0" fontId="13" fillId="0" borderId="0" xfId="14" applyFont="1" applyFill="1" applyBorder="1" applyAlignment="1">
      <alignment horizontal="right" wrapText="1"/>
    </xf>
    <xf numFmtId="171" fontId="2" fillId="0" borderId="0" xfId="0" applyNumberFormat="1" applyFont="1" applyFill="1" applyBorder="1"/>
    <xf numFmtId="0" fontId="32" fillId="0" borderId="0" xfId="0" applyFont="1" applyFill="1"/>
    <xf numFmtId="9" fontId="30" fillId="0" borderId="0" xfId="21" applyFont="1" applyFill="1" applyBorder="1"/>
    <xf numFmtId="0" fontId="49" fillId="0" borderId="0" xfId="0" applyFont="1" applyFill="1"/>
    <xf numFmtId="3" fontId="56" fillId="0" borderId="0" xfId="0" applyNumberFormat="1" applyFont="1"/>
    <xf numFmtId="0" fontId="30" fillId="0" borderId="3" xfId="0" applyFont="1" applyFill="1" applyBorder="1"/>
    <xf numFmtId="0" fontId="30" fillId="0" borderId="0" xfId="0" applyFont="1" applyFill="1" applyAlignment="1">
      <alignment horizontal="justify" vertical="top" wrapText="1"/>
    </xf>
    <xf numFmtId="0" fontId="22" fillId="0" borderId="0" xfId="0" applyFont="1" applyFill="1" applyAlignment="1">
      <alignment horizontal="justify" wrapText="1"/>
    </xf>
    <xf numFmtId="0" fontId="13" fillId="0" borderId="3" xfId="0" applyFont="1" applyFill="1" applyBorder="1"/>
    <xf numFmtId="0" fontId="13" fillId="0" borderId="11" xfId="0" applyFont="1" applyFill="1" applyBorder="1" applyAlignment="1">
      <alignment horizontal="center"/>
    </xf>
    <xf numFmtId="0" fontId="13" fillId="0" borderId="2" xfId="0" applyFont="1" applyFill="1" applyBorder="1" applyAlignment="1">
      <alignment horizontal="center"/>
    </xf>
    <xf numFmtId="0" fontId="58" fillId="0" borderId="0" xfId="0" applyFont="1" applyFill="1"/>
    <xf numFmtId="0" fontId="2" fillId="0" borderId="0" xfId="25" applyFont="1" applyFill="1" applyBorder="1" applyAlignment="1">
      <alignment horizontal="left" vertical="top" wrapText="1"/>
    </xf>
    <xf numFmtId="0" fontId="30" fillId="0" borderId="3" xfId="0" applyFont="1" applyFill="1" applyBorder="1" applyAlignment="1">
      <alignment horizontal="center" vertical="top"/>
    </xf>
    <xf numFmtId="0" fontId="62" fillId="0" borderId="0" xfId="0" applyFont="1" applyFill="1" applyBorder="1" applyAlignment="1">
      <alignment horizontal="center" vertical="center" wrapText="1"/>
    </xf>
    <xf numFmtId="0" fontId="54" fillId="0" borderId="0" xfId="0" applyFont="1"/>
    <xf numFmtId="0" fontId="55" fillId="0" borderId="0" xfId="0" applyFont="1"/>
    <xf numFmtId="0" fontId="2" fillId="0" borderId="13" xfId="0" applyFont="1" applyBorder="1"/>
    <xf numFmtId="0" fontId="30" fillId="0" borderId="3" xfId="0" applyFont="1" applyFill="1" applyBorder="1" applyAlignment="1">
      <alignment horizontal="justify" vertical="top"/>
    </xf>
    <xf numFmtId="0" fontId="60" fillId="0" borderId="0" xfId="0" applyFont="1" applyFill="1"/>
    <xf numFmtId="0" fontId="2" fillId="0" borderId="0" xfId="25" applyFont="1" applyFill="1" applyBorder="1" applyAlignment="1">
      <alignment horizontal="left" vertical="center" wrapText="1"/>
    </xf>
    <xf numFmtId="0" fontId="2" fillId="0" borderId="0" xfId="0" applyFont="1" applyFill="1" applyAlignment="1"/>
    <xf numFmtId="9" fontId="20" fillId="0" borderId="0" xfId="21" applyFont="1" applyFill="1" applyBorder="1"/>
    <xf numFmtId="0" fontId="2" fillId="0" borderId="0" xfId="0" applyFont="1" applyFill="1" applyAlignment="1">
      <alignment horizontal="left"/>
    </xf>
    <xf numFmtId="0" fontId="43" fillId="0" borderId="0" xfId="0" applyFont="1" applyFill="1"/>
    <xf numFmtId="0" fontId="2" fillId="0" borderId="0" xfId="0" applyFont="1" applyFill="1" applyBorder="1" applyAlignment="1"/>
    <xf numFmtId="0" fontId="23" fillId="0" borderId="0" xfId="0" applyFont="1" applyFill="1" applyBorder="1" applyAlignment="1">
      <alignment horizontal="left"/>
    </xf>
    <xf numFmtId="0" fontId="23" fillId="0" borderId="0" xfId="0" applyFont="1" applyFill="1" applyAlignment="1">
      <alignment horizontal="left"/>
    </xf>
    <xf numFmtId="0" fontId="2" fillId="0" borderId="0" xfId="0" applyFont="1" applyFill="1" applyBorder="1" applyAlignment="1">
      <alignment horizontal="right" vertical="top"/>
    </xf>
    <xf numFmtId="0" fontId="13" fillId="0" borderId="3" xfId="0" applyFont="1" applyFill="1" applyBorder="1" applyAlignment="1">
      <alignment vertical="center"/>
    </xf>
    <xf numFmtId="164" fontId="26" fillId="0" borderId="0" xfId="0" applyNumberFormat="1" applyFont="1" applyFill="1"/>
    <xf numFmtId="9" fontId="20" fillId="0" borderId="2" xfId="22" applyFont="1" applyFill="1" applyBorder="1"/>
    <xf numFmtId="0" fontId="23" fillId="0" borderId="0" xfId="0" applyFont="1" applyFill="1"/>
    <xf numFmtId="9" fontId="2" fillId="0" borderId="0" xfId="0" applyNumberFormat="1" applyFont="1" applyFill="1" applyAlignment="1">
      <alignment horizontal="center"/>
    </xf>
    <xf numFmtId="9" fontId="2" fillId="0" borderId="2" xfId="0" applyNumberFormat="1" applyFont="1" applyFill="1" applyBorder="1" applyAlignment="1">
      <alignment horizontal="center"/>
    </xf>
    <xf numFmtId="0" fontId="2" fillId="0" borderId="4" xfId="0" applyFont="1" applyFill="1" applyBorder="1"/>
    <xf numFmtId="0" fontId="30" fillId="0" borderId="0" xfId="0" applyFont="1" applyBorder="1" applyAlignment="1">
      <alignment horizontal="center" vertical="top" wrapText="1"/>
    </xf>
    <xf numFmtId="0" fontId="64" fillId="0" borderId="0" xfId="0" applyFont="1"/>
    <xf numFmtId="0" fontId="2" fillId="0" borderId="35" xfId="0" applyFont="1" applyBorder="1"/>
    <xf numFmtId="169" fontId="2" fillId="0" borderId="35" xfId="3" applyNumberFormat="1" applyFont="1" applyFill="1" applyBorder="1" applyAlignment="1">
      <alignment horizontal="right" vertical="top"/>
    </xf>
    <xf numFmtId="169" fontId="22" fillId="0" borderId="35" xfId="3" applyNumberFormat="1" applyFont="1" applyFill="1" applyBorder="1"/>
    <xf numFmtId="169" fontId="30" fillId="0" borderId="35" xfId="3" applyNumberFormat="1" applyFont="1" applyFill="1" applyBorder="1"/>
    <xf numFmtId="165" fontId="2" fillId="0" borderId="1" xfId="12" applyNumberFormat="1" applyFont="1" applyBorder="1" applyAlignment="1">
      <alignment horizontal="left" vertical="top"/>
    </xf>
    <xf numFmtId="0" fontId="54" fillId="0" borderId="0" xfId="0" applyFont="1" applyAlignment="1">
      <alignment horizontal="center"/>
    </xf>
    <xf numFmtId="9" fontId="2" fillId="0" borderId="0" xfId="0" applyNumberFormat="1" applyFont="1" applyFill="1" applyBorder="1"/>
    <xf numFmtId="0" fontId="13" fillId="0" borderId="0" xfId="10" applyFont="1" applyBorder="1" applyAlignment="1">
      <alignment horizontal="center"/>
    </xf>
    <xf numFmtId="169" fontId="20" fillId="0" borderId="0" xfId="4" applyNumberFormat="1" applyFont="1" applyFill="1" applyBorder="1"/>
    <xf numFmtId="0" fontId="2" fillId="0" borderId="0" xfId="0" applyFont="1" applyBorder="1" applyAlignment="1"/>
    <xf numFmtId="0" fontId="30" fillId="0" borderId="0" xfId="0" applyFont="1" applyFill="1" applyBorder="1" applyAlignment="1">
      <alignment wrapText="1"/>
    </xf>
    <xf numFmtId="0" fontId="30" fillId="0" borderId="0" xfId="0" applyFont="1" applyFill="1" applyBorder="1" applyAlignment="1">
      <alignment horizontal="center" vertical="top"/>
    </xf>
    <xf numFmtId="3" fontId="22" fillId="0" borderId="2" xfId="0" applyNumberFormat="1" applyFont="1" applyFill="1" applyBorder="1" applyAlignment="1">
      <alignment horizontal="right"/>
    </xf>
    <xf numFmtId="169" fontId="22" fillId="0" borderId="24" xfId="4" applyNumberFormat="1" applyFont="1" applyFill="1" applyBorder="1" applyAlignment="1">
      <alignment horizontal="right"/>
    </xf>
    <xf numFmtId="169" fontId="22" fillId="0" borderId="0" xfId="4" applyNumberFormat="1" applyFont="1" applyFill="1" applyBorder="1" applyAlignment="1">
      <alignment horizontal="right" vertical="top"/>
    </xf>
    <xf numFmtId="0" fontId="22" fillId="0" borderId="24" xfId="0" applyFont="1" applyFill="1" applyBorder="1" applyAlignment="1">
      <alignment horizontal="right"/>
    </xf>
    <xf numFmtId="0" fontId="22" fillId="0" borderId="26" xfId="0" applyFont="1" applyFill="1" applyBorder="1" applyAlignment="1">
      <alignment horizontal="right"/>
    </xf>
    <xf numFmtId="169" fontId="22" fillId="0" borderId="26" xfId="4" applyNumberFormat="1" applyFont="1" applyFill="1" applyBorder="1" applyAlignment="1">
      <alignment horizontal="right"/>
    </xf>
    <xf numFmtId="169" fontId="22" fillId="0" borderId="2" xfId="4" applyNumberFormat="1" applyFont="1" applyFill="1" applyBorder="1" applyAlignment="1">
      <alignment horizontal="right" vertical="top"/>
    </xf>
    <xf numFmtId="0" fontId="54" fillId="0" borderId="5" xfId="0" applyFont="1" applyFill="1" applyBorder="1" applyAlignment="1">
      <alignment wrapText="1"/>
    </xf>
    <xf numFmtId="0" fontId="54" fillId="0" borderId="6" xfId="0" applyFont="1" applyFill="1" applyBorder="1" applyAlignment="1">
      <alignment wrapText="1"/>
    </xf>
    <xf numFmtId="9" fontId="54" fillId="0" borderId="0" xfId="22" applyFont="1" applyFill="1" applyBorder="1" applyAlignment="1">
      <alignment horizontal="right"/>
    </xf>
    <xf numFmtId="0" fontId="54" fillId="0" borderId="6" xfId="0" applyFont="1" applyFill="1" applyBorder="1"/>
    <xf numFmtId="9" fontId="54" fillId="0" borderId="0" xfId="22" applyFont="1" applyFill="1" applyBorder="1"/>
    <xf numFmtId="0" fontId="54" fillId="0" borderId="0" xfId="0" applyFont="1" applyFill="1" applyBorder="1"/>
    <xf numFmtId="0" fontId="54" fillId="0" borderId="7" xfId="0" applyFont="1" applyFill="1" applyBorder="1" applyAlignment="1">
      <alignment wrapText="1"/>
    </xf>
    <xf numFmtId="0" fontId="54" fillId="0" borderId="2" xfId="0" applyFont="1" applyFill="1" applyBorder="1"/>
    <xf numFmtId="9" fontId="54" fillId="0" borderId="2" xfId="22" applyFont="1" applyFill="1" applyBorder="1"/>
    <xf numFmtId="2" fontId="2" fillId="0" borderId="0" xfId="21" applyNumberFormat="1" applyFont="1"/>
    <xf numFmtId="1" fontId="2" fillId="0" borderId="0" xfId="21" applyNumberFormat="1" applyFont="1"/>
    <xf numFmtId="3" fontId="54" fillId="0" borderId="0" xfId="0" applyNumberFormat="1" applyFont="1" applyFill="1"/>
    <xf numFmtId="0" fontId="54" fillId="0" borderId="0" xfId="0" applyFont="1" applyFill="1"/>
    <xf numFmtId="0" fontId="54" fillId="0" borderId="3" xfId="0" applyFont="1" applyFill="1" applyBorder="1"/>
    <xf numFmtId="3" fontId="54" fillId="0" borderId="3" xfId="0" applyNumberFormat="1" applyFont="1" applyFill="1" applyBorder="1"/>
    <xf numFmtId="3" fontId="67" fillId="0" borderId="3" xfId="0" applyNumberFormat="1" applyFont="1" applyFill="1" applyBorder="1"/>
    <xf numFmtId="0" fontId="54" fillId="0" borderId="3" xfId="0" applyFont="1" applyFill="1" applyBorder="1" applyAlignment="1">
      <alignment horizontal="right"/>
    </xf>
    <xf numFmtId="1" fontId="54" fillId="0" borderId="3" xfId="0" applyNumberFormat="1" applyFont="1" applyFill="1" applyBorder="1"/>
    <xf numFmtId="1" fontId="67" fillId="0" borderId="3" xfId="0" applyNumberFormat="1" applyFont="1" applyFill="1" applyBorder="1"/>
    <xf numFmtId="9" fontId="54" fillId="0" borderId="0" xfId="22" applyFont="1" applyFill="1"/>
    <xf numFmtId="9" fontId="54" fillId="0" borderId="2" xfId="22" applyFont="1" applyFill="1" applyBorder="1" applyAlignment="1">
      <alignment horizontal="center"/>
    </xf>
    <xf numFmtId="0" fontId="22" fillId="0" borderId="1" xfId="12" applyFont="1" applyBorder="1" applyAlignment="1">
      <alignment horizontal="center" vertical="center" wrapText="1"/>
    </xf>
    <xf numFmtId="0" fontId="22" fillId="0" borderId="1" xfId="12" applyFont="1" applyFill="1" applyBorder="1" applyAlignment="1">
      <alignment horizontal="center" vertical="center" wrapText="1"/>
    </xf>
    <xf numFmtId="0" fontId="49" fillId="0" borderId="1" xfId="0" applyFont="1" applyFill="1" applyBorder="1" applyAlignment="1">
      <alignment horizontal="center" vertical="center" wrapText="1"/>
    </xf>
    <xf numFmtId="0" fontId="49" fillId="0" borderId="0" xfId="0" applyFont="1"/>
    <xf numFmtId="0" fontId="68" fillId="0" borderId="0" xfId="0" applyFont="1"/>
    <xf numFmtId="0" fontId="22" fillId="0" borderId="33" xfId="13" applyFont="1" applyFill="1" applyBorder="1" applyAlignment="1">
      <alignment horizontal="center" vertical="center" wrapText="1"/>
    </xf>
    <xf numFmtId="0" fontId="22" fillId="0" borderId="14" xfId="13" applyFont="1" applyFill="1" applyBorder="1" applyAlignment="1">
      <alignment horizontal="center" vertical="center" wrapText="1"/>
    </xf>
    <xf numFmtId="0" fontId="25" fillId="0" borderId="0" xfId="0" applyFont="1" applyBorder="1"/>
    <xf numFmtId="0" fontId="68" fillId="0" borderId="0" xfId="0" applyFont="1" applyFill="1" applyBorder="1"/>
    <xf numFmtId="0" fontId="32" fillId="0" borderId="0" xfId="0" applyFont="1" applyBorder="1"/>
    <xf numFmtId="0" fontId="69" fillId="0" borderId="0" xfId="0" applyFont="1" applyFill="1"/>
    <xf numFmtId="0" fontId="69" fillId="0" borderId="0" xfId="0" applyFont="1"/>
    <xf numFmtId="0" fontId="70" fillId="0" borderId="0" xfId="0" applyFont="1"/>
    <xf numFmtId="9" fontId="22" fillId="0" borderId="0" xfId="21" applyFont="1" applyFill="1" applyBorder="1" applyAlignment="1">
      <alignment horizontal="center" vertical="center" wrapText="1"/>
    </xf>
    <xf numFmtId="9" fontId="44" fillId="0" borderId="0" xfId="21" applyFont="1" applyFill="1" applyBorder="1" applyAlignment="1">
      <alignment horizontal="right" wrapText="1"/>
    </xf>
    <xf numFmtId="0" fontId="54" fillId="0" borderId="0" xfId="0" applyFont="1" applyFill="1" applyAlignment="1">
      <alignment horizontal="center"/>
    </xf>
    <xf numFmtId="173" fontId="2" fillId="0" borderId="2" xfId="0" applyNumberFormat="1" applyFont="1" applyFill="1" applyBorder="1" applyAlignment="1">
      <alignment horizontal="right"/>
    </xf>
    <xf numFmtId="173" fontId="2" fillId="0" borderId="2" xfId="0" applyNumberFormat="1" applyFont="1" applyFill="1" applyBorder="1"/>
    <xf numFmtId="9" fontId="2" fillId="0" borderId="2" xfId="22" applyFont="1" applyFill="1" applyBorder="1" applyAlignment="1">
      <alignment horizontal="right"/>
    </xf>
    <xf numFmtId="0" fontId="71" fillId="0" borderId="0" xfId="0" applyFont="1" applyFill="1" applyBorder="1"/>
    <xf numFmtId="172" fontId="67" fillId="0" borderId="0" xfId="0" applyNumberFormat="1" applyFont="1" applyFill="1" applyBorder="1" applyAlignment="1">
      <alignment horizontal="center"/>
    </xf>
    <xf numFmtId="1" fontId="22" fillId="0" borderId="2" xfId="0" applyNumberFormat="1" applyFont="1" applyFill="1" applyBorder="1" applyAlignment="1">
      <alignment horizontal="center"/>
    </xf>
    <xf numFmtId="1" fontId="54" fillId="0" borderId="2" xfId="0" applyNumberFormat="1" applyFont="1" applyFill="1" applyBorder="1" applyAlignment="1">
      <alignment horizontal="center"/>
    </xf>
    <xf numFmtId="0" fontId="71" fillId="0" borderId="0" xfId="0" applyFont="1"/>
    <xf numFmtId="0" fontId="73" fillId="0" borderId="0" xfId="0" applyFont="1" applyBorder="1"/>
    <xf numFmtId="0" fontId="67" fillId="0" borderId="0" xfId="0" applyFont="1" applyBorder="1" applyAlignment="1">
      <alignment vertical="top"/>
    </xf>
    <xf numFmtId="0" fontId="67" fillId="0" borderId="0" xfId="0" applyFont="1" applyAlignment="1">
      <alignment vertical="top"/>
    </xf>
    <xf numFmtId="0" fontId="67" fillId="0" borderId="2" xfId="0" applyFont="1" applyBorder="1" applyAlignment="1">
      <alignment horizontal="center"/>
    </xf>
    <xf numFmtId="0" fontId="67" fillId="0" borderId="2" xfId="0" applyFont="1" applyBorder="1" applyAlignment="1">
      <alignment horizontal="center" wrapText="1"/>
    </xf>
    <xf numFmtId="0" fontId="71" fillId="0" borderId="0" xfId="0" applyFont="1" applyBorder="1"/>
    <xf numFmtId="0" fontId="67" fillId="0" borderId="2" xfId="0" applyFont="1" applyBorder="1" applyAlignment="1">
      <alignment horizontal="center" vertical="top" wrapText="1"/>
    </xf>
    <xf numFmtId="0" fontId="76" fillId="0" borderId="0" xfId="0" applyFont="1"/>
    <xf numFmtId="0" fontId="76" fillId="0" borderId="0" xfId="0" applyFont="1" applyBorder="1"/>
    <xf numFmtId="0" fontId="71" fillId="0" borderId="0" xfId="0" applyFont="1" applyFill="1"/>
    <xf numFmtId="0" fontId="77" fillId="0" borderId="0" xfId="0" applyFont="1"/>
    <xf numFmtId="0" fontId="77" fillId="0" borderId="0" xfId="0" applyFont="1" applyBorder="1"/>
    <xf numFmtId="0" fontId="59" fillId="0" borderId="0" xfId="0" applyFont="1" applyFill="1" applyBorder="1"/>
    <xf numFmtId="0" fontId="67" fillId="0" borderId="0" xfId="0" applyFont="1" applyBorder="1"/>
    <xf numFmtId="0" fontId="67" fillId="0" borderId="0" xfId="0" applyFont="1"/>
    <xf numFmtId="0" fontId="59" fillId="0" borderId="2" xfId="0" applyFont="1" applyBorder="1" applyAlignment="1">
      <alignment horizontal="left" vertical="top"/>
    </xf>
    <xf numFmtId="0" fontId="67" fillId="0" borderId="3" xfId="0" applyFont="1" applyBorder="1" applyAlignment="1">
      <alignment horizontal="center" vertical="top" wrapText="1"/>
    </xf>
    <xf numFmtId="0" fontId="67" fillId="0" borderId="30" xfId="0" applyFont="1" applyBorder="1" applyAlignment="1">
      <alignment horizontal="center" vertical="center" wrapText="1"/>
    </xf>
    <xf numFmtId="9" fontId="22" fillId="0" borderId="38" xfId="22" applyFont="1" applyFill="1" applyBorder="1" applyAlignment="1">
      <alignment horizontal="right"/>
    </xf>
    <xf numFmtId="0" fontId="77" fillId="0" borderId="0" xfId="0" applyFont="1" applyFill="1"/>
    <xf numFmtId="0" fontId="67" fillId="0" borderId="3" xfId="0" applyFont="1" applyFill="1" applyBorder="1" applyAlignment="1">
      <alignment horizontal="center"/>
    </xf>
    <xf numFmtId="0" fontId="67" fillId="0" borderId="3" xfId="0" applyFont="1" applyFill="1" applyBorder="1" applyAlignment="1">
      <alignment horizontal="center" vertical="top" wrapText="1"/>
    </xf>
    <xf numFmtId="3" fontId="54" fillId="0" borderId="0" xfId="0" applyNumberFormat="1" applyFont="1" applyFill="1" applyBorder="1" applyAlignment="1">
      <alignment horizontal="right"/>
    </xf>
    <xf numFmtId="0" fontId="59" fillId="0" borderId="0" xfId="14" applyFont="1" applyFill="1" applyBorder="1" applyAlignment="1">
      <alignment horizontal="left"/>
    </xf>
    <xf numFmtId="3" fontId="59" fillId="0" borderId="0" xfId="14" applyNumberFormat="1" applyFont="1" applyFill="1" applyBorder="1"/>
    <xf numFmtId="169" fontId="59" fillId="0" borderId="4" xfId="4" applyNumberFormat="1" applyFont="1" applyFill="1" applyBorder="1"/>
    <xf numFmtId="9" fontId="59" fillId="0" borderId="0" xfId="21" applyFont="1" applyFill="1" applyBorder="1"/>
    <xf numFmtId="0" fontId="59" fillId="0" borderId="0" xfId="0" applyFont="1" applyFill="1" applyAlignment="1">
      <alignment horizontal="right"/>
    </xf>
    <xf numFmtId="0" fontId="67" fillId="0" borderId="0" xfId="0" applyFont="1" applyFill="1" applyBorder="1" applyAlignment="1">
      <alignment horizontal="center" vertical="center"/>
    </xf>
    <xf numFmtId="0" fontId="67" fillId="0" borderId="3" xfId="0" applyFont="1" applyFill="1" applyBorder="1"/>
    <xf numFmtId="0" fontId="67" fillId="0" borderId="3" xfId="0" applyFont="1" applyFill="1" applyBorder="1" applyAlignment="1">
      <alignment horizontal="center" vertical="center" wrapText="1"/>
    </xf>
    <xf numFmtId="0" fontId="67" fillId="0" borderId="3" xfId="0" applyFont="1" applyFill="1" applyBorder="1" applyAlignment="1">
      <alignment horizontal="center" vertical="center"/>
    </xf>
    <xf numFmtId="0" fontId="67" fillId="0" borderId="0" xfId="0" applyFont="1" applyFill="1" applyBorder="1"/>
    <xf numFmtId="0" fontId="67" fillId="0" borderId="0" xfId="10" applyFont="1" applyFill="1" applyBorder="1" applyAlignment="1">
      <alignment horizontal="center" vertical="center" wrapText="1"/>
    </xf>
    <xf numFmtId="0" fontId="67" fillId="0" borderId="3" xfId="10" applyFont="1" applyFill="1" applyBorder="1" applyAlignment="1">
      <alignment horizontal="center"/>
    </xf>
    <xf numFmtId="9" fontId="54" fillId="0" borderId="3" xfId="22" applyFont="1" applyFill="1" applyBorder="1"/>
    <xf numFmtId="0" fontId="54" fillId="0" borderId="0" xfId="10" applyFont="1" applyFill="1" applyBorder="1"/>
    <xf numFmtId="0" fontId="54" fillId="0" borderId="0" xfId="14" applyFont="1" applyFill="1" applyBorder="1" applyAlignment="1">
      <alignment horizontal="left"/>
    </xf>
    <xf numFmtId="0" fontId="54" fillId="0" borderId="2" xfId="14" applyFont="1" applyFill="1" applyBorder="1" applyAlignment="1">
      <alignment horizontal="left"/>
    </xf>
    <xf numFmtId="0" fontId="54" fillId="0" borderId="3" xfId="10" applyFont="1" applyFill="1" applyBorder="1"/>
    <xf numFmtId="0" fontId="59" fillId="0" borderId="0" xfId="10" applyFont="1" applyFill="1" applyBorder="1" applyAlignment="1">
      <alignment horizontal="justify" vertical="top" wrapText="1"/>
    </xf>
    <xf numFmtId="165" fontId="59" fillId="0" borderId="0" xfId="34" applyNumberFormat="1" applyFont="1" applyFill="1" applyBorder="1" applyAlignment="1">
      <alignment horizontal="right" vertical="top"/>
    </xf>
    <xf numFmtId="0" fontId="59" fillId="0" borderId="0" xfId="10" applyFont="1" applyFill="1" applyBorder="1"/>
    <xf numFmtId="0" fontId="56" fillId="0" borderId="0" xfId="10" applyFont="1" applyFill="1"/>
    <xf numFmtId="9" fontId="54" fillId="0" borderId="0" xfId="21" applyFont="1" applyFill="1"/>
    <xf numFmtId="0" fontId="59" fillId="0" borderId="0" xfId="10" applyFont="1" applyFill="1" applyBorder="1" applyAlignment="1">
      <alignment horizontal="right"/>
    </xf>
    <xf numFmtId="0" fontId="67" fillId="0" borderId="3" xfId="10" applyFont="1" applyFill="1" applyBorder="1"/>
    <xf numFmtId="0" fontId="71" fillId="0" borderId="0" xfId="10" applyFont="1" applyFill="1"/>
    <xf numFmtId="0" fontId="77" fillId="0" borderId="0" xfId="10" applyFont="1" applyFill="1"/>
    <xf numFmtId="0" fontId="78" fillId="0" borderId="0" xfId="10" applyFont="1" applyFill="1"/>
    <xf numFmtId="0" fontId="67" fillId="0" borderId="0" xfId="10" applyFont="1" applyFill="1"/>
    <xf numFmtId="0" fontId="59" fillId="0" borderId="0" xfId="10" applyFont="1" applyFill="1" applyAlignment="1">
      <alignment horizontal="right"/>
    </xf>
    <xf numFmtId="0" fontId="67" fillId="0" borderId="0" xfId="10" applyFont="1" applyFill="1" applyBorder="1"/>
    <xf numFmtId="0" fontId="78" fillId="0" borderId="0" xfId="0" applyFont="1" applyFill="1"/>
    <xf numFmtId="0" fontId="67" fillId="0" borderId="0" xfId="10" applyFont="1" applyFill="1" applyBorder="1" applyAlignment="1">
      <alignment horizontal="center"/>
    </xf>
    <xf numFmtId="0" fontId="67" fillId="0" borderId="0" xfId="0" applyFont="1" applyFill="1" applyBorder="1" applyAlignment="1">
      <alignment horizontal="center"/>
    </xf>
    <xf numFmtId="9" fontId="56" fillId="0" borderId="0" xfId="10" applyNumberFormat="1" applyFont="1" applyFill="1"/>
    <xf numFmtId="0" fontId="67" fillId="0" borderId="2" xfId="14" applyFont="1" applyFill="1" applyBorder="1" applyAlignment="1">
      <alignment horizontal="left"/>
    </xf>
    <xf numFmtId="0" fontId="67" fillId="0" borderId="0" xfId="14" applyFont="1" applyFill="1" applyBorder="1" applyAlignment="1">
      <alignment horizontal="right"/>
    </xf>
    <xf numFmtId="0" fontId="54" fillId="0" borderId="0" xfId="14" applyFont="1" applyFill="1" applyBorder="1" applyAlignment="1">
      <alignment horizontal="right"/>
    </xf>
    <xf numFmtId="0" fontId="54" fillId="0" borderId="0" xfId="10" applyFont="1" applyFill="1"/>
    <xf numFmtId="0" fontId="54" fillId="0" borderId="4" xfId="14" applyFont="1" applyFill="1" applyBorder="1" applyAlignment="1">
      <alignment horizontal="left"/>
    </xf>
    <xf numFmtId="0" fontId="67" fillId="0" borderId="0" xfId="10" applyFont="1" applyFill="1" applyBorder="1" applyAlignment="1"/>
    <xf numFmtId="0" fontId="54" fillId="0" borderId="10" xfId="14" applyFont="1" applyFill="1" applyBorder="1" applyAlignment="1">
      <alignment horizontal="left"/>
    </xf>
    <xf numFmtId="0" fontId="67" fillId="0" borderId="10" xfId="14" applyFont="1" applyFill="1" applyBorder="1" applyAlignment="1">
      <alignment horizontal="center"/>
    </xf>
    <xf numFmtId="0" fontId="67" fillId="0" borderId="10" xfId="14" quotePrefix="1" applyFont="1" applyFill="1" applyBorder="1" applyAlignment="1">
      <alignment horizontal="center"/>
    </xf>
    <xf numFmtId="0" fontId="67" fillId="0" borderId="10" xfId="10" applyFont="1" applyFill="1" applyBorder="1" applyAlignment="1">
      <alignment horizontal="center"/>
    </xf>
    <xf numFmtId="3" fontId="54" fillId="0" borderId="0" xfId="14" applyNumberFormat="1" applyFont="1" applyFill="1" applyBorder="1"/>
    <xf numFmtId="9" fontId="54" fillId="0" borderId="0" xfId="24" applyFont="1" applyFill="1" applyBorder="1"/>
    <xf numFmtId="0" fontId="67" fillId="0" borderId="12" xfId="14" applyFont="1" applyFill="1" applyBorder="1" applyAlignment="1">
      <alignment horizontal="left"/>
    </xf>
    <xf numFmtId="3" fontId="67" fillId="0" borderId="12" xfId="14" applyNumberFormat="1" applyFont="1" applyFill="1" applyBorder="1"/>
    <xf numFmtId="0" fontId="54" fillId="0" borderId="12" xfId="10" applyFont="1" applyFill="1" applyBorder="1"/>
    <xf numFmtId="3" fontId="54" fillId="0" borderId="0" xfId="10" applyNumberFormat="1" applyFont="1" applyFill="1"/>
    <xf numFmtId="0" fontId="67" fillId="0" borderId="0" xfId="14" applyFont="1" applyFill="1" applyBorder="1" applyAlignment="1">
      <alignment horizontal="left"/>
    </xf>
    <xf numFmtId="0" fontId="56" fillId="0" borderId="0" xfId="10" applyFont="1" applyFill="1" applyBorder="1"/>
    <xf numFmtId="3" fontId="54" fillId="0" borderId="10" xfId="14" applyNumberFormat="1" applyFont="1" applyFill="1" applyBorder="1"/>
    <xf numFmtId="0" fontId="67" fillId="0" borderId="4" xfId="14" applyFont="1" applyFill="1" applyBorder="1" applyAlignment="1">
      <alignment horizontal="left" vertical="center"/>
    </xf>
    <xf numFmtId="0" fontId="67" fillId="0" borderId="10" xfId="10" applyFont="1" applyFill="1" applyBorder="1" applyAlignment="1">
      <alignment horizontal="left" vertical="center"/>
    </xf>
    <xf numFmtId="171" fontId="54" fillId="0" borderId="12" xfId="10" applyNumberFormat="1" applyFont="1" applyFill="1" applyBorder="1"/>
    <xf numFmtId="171" fontId="54" fillId="0" borderId="0" xfId="10" applyNumberFormat="1" applyFont="1" applyFill="1" applyBorder="1"/>
    <xf numFmtId="3" fontId="54" fillId="0" borderId="0" xfId="10" applyNumberFormat="1" applyFont="1" applyFill="1" applyBorder="1"/>
    <xf numFmtId="9" fontId="54" fillId="0" borderId="0" xfId="24" applyFont="1" applyFill="1"/>
    <xf numFmtId="0" fontId="56" fillId="0" borderId="0" xfId="0" applyFont="1" applyFill="1" applyBorder="1"/>
    <xf numFmtId="0" fontId="80" fillId="0" borderId="0" xfId="10" applyFont="1" applyFill="1"/>
    <xf numFmtId="3" fontId="23" fillId="0" borderId="0" xfId="0" applyNumberFormat="1" applyFont="1" applyFill="1" applyBorder="1"/>
    <xf numFmtId="0" fontId="30" fillId="0" borderId="0" xfId="10" applyFont="1" applyFill="1" applyBorder="1" applyAlignment="1">
      <alignment horizontal="center" vertical="center" wrapText="1"/>
    </xf>
    <xf numFmtId="0" fontId="30" fillId="0" borderId="0" xfId="10" applyFont="1" applyBorder="1" applyAlignment="1">
      <alignment horizontal="center" vertical="center" wrapText="1"/>
    </xf>
    <xf numFmtId="0" fontId="30" fillId="0" borderId="2" xfId="10" applyFont="1" applyFill="1" applyBorder="1" applyAlignment="1">
      <alignment horizontal="center" vertical="top" wrapText="1"/>
    </xf>
    <xf numFmtId="9" fontId="22" fillId="0" borderId="0" xfId="0" applyNumberFormat="1" applyFont="1" applyFill="1"/>
    <xf numFmtId="0" fontId="20" fillId="0" borderId="0" xfId="10" applyFont="1" applyFill="1" applyBorder="1" applyAlignment="1">
      <alignment horizontal="justify" vertical="top" wrapText="1"/>
    </xf>
    <xf numFmtId="165" fontId="20" fillId="0" borderId="0" xfId="34" applyNumberFormat="1" applyFont="1" applyFill="1" applyBorder="1" applyAlignment="1">
      <alignment horizontal="right" vertical="top"/>
    </xf>
    <xf numFmtId="0" fontId="20" fillId="0" borderId="0" xfId="10" applyFont="1" applyFill="1" applyBorder="1"/>
    <xf numFmtId="3" fontId="20" fillId="0" borderId="0" xfId="0" applyNumberFormat="1" applyFont="1" applyFill="1" applyBorder="1" applyAlignment="1">
      <alignment horizontal="right"/>
    </xf>
    <xf numFmtId="165" fontId="20" fillId="0" borderId="0" xfId="29" applyNumberFormat="1" applyFont="1" applyBorder="1" applyAlignment="1">
      <alignment horizontal="right" vertical="top"/>
    </xf>
    <xf numFmtId="0" fontId="43" fillId="0" borderId="0" xfId="0" applyFont="1" applyFill="1" applyAlignment="1">
      <alignment wrapText="1"/>
    </xf>
    <xf numFmtId="0" fontId="2" fillId="0" borderId="0" xfId="0" applyFont="1" applyFill="1" applyBorder="1" applyAlignment="1">
      <alignment horizontal="left" vertical="top" wrapText="1"/>
    </xf>
    <xf numFmtId="0" fontId="22" fillId="0" borderId="0" xfId="0" applyFont="1" applyFill="1" applyBorder="1" applyAlignment="1">
      <alignment vertical="center" wrapText="1"/>
    </xf>
    <xf numFmtId="0" fontId="13" fillId="0" borderId="0" xfId="0" applyFont="1" applyBorder="1" applyAlignment="1">
      <alignment horizontal="justify" vertical="top" wrapText="1"/>
    </xf>
    <xf numFmtId="0" fontId="30" fillId="0" borderId="0" xfId="0" applyFont="1" applyFill="1" applyBorder="1" applyAlignment="1">
      <alignment horizontal="center" vertical="center" wrapText="1"/>
    </xf>
    <xf numFmtId="165" fontId="23" fillId="0" borderId="0" xfId="35" applyNumberFormat="1" applyFont="1" applyBorder="1" applyAlignment="1">
      <alignment horizontal="right" vertical="top"/>
    </xf>
    <xf numFmtId="3" fontId="44" fillId="0" borderId="12" xfId="14" applyNumberFormat="1" applyFont="1" applyFill="1" applyBorder="1"/>
    <xf numFmtId="3" fontId="30" fillId="0" borderId="3" xfId="14" applyNumberFormat="1" applyFont="1" applyFill="1" applyBorder="1"/>
    <xf numFmtId="165" fontId="23" fillId="0" borderId="0" xfId="36" applyNumberFormat="1" applyFont="1" applyFill="1" applyBorder="1" applyAlignment="1">
      <alignment horizontal="right" vertical="top"/>
    </xf>
    <xf numFmtId="3" fontId="23" fillId="0" borderId="0" xfId="3" applyNumberFormat="1" applyFont="1" applyFill="1" applyBorder="1"/>
    <xf numFmtId="9" fontId="22" fillId="0" borderId="2" xfId="21" applyFont="1" applyFill="1" applyBorder="1"/>
    <xf numFmtId="0" fontId="22" fillId="0" borderId="0" xfId="0" applyFont="1" applyFill="1" applyBorder="1" applyAlignment="1">
      <alignment vertical="center"/>
    </xf>
    <xf numFmtId="165" fontId="2" fillId="0" borderId="0" xfId="0" applyNumberFormat="1" applyFont="1" applyFill="1" applyBorder="1"/>
    <xf numFmtId="0" fontId="23" fillId="0" borderId="0" xfId="10" applyFont="1" applyFill="1" applyBorder="1"/>
    <xf numFmtId="0" fontId="22" fillId="0" borderId="0" xfId="9" applyFont="1" applyFill="1" applyBorder="1" applyAlignment="1">
      <alignment horizontal="left"/>
    </xf>
    <xf numFmtId="0" fontId="0" fillId="0" borderId="0" xfId="0" applyFont="1" applyFill="1"/>
    <xf numFmtId="0" fontId="67" fillId="0" borderId="0" xfId="0" applyFont="1" applyFill="1" applyBorder="1" applyAlignment="1">
      <alignment horizontal="center" vertical="top" wrapText="1"/>
    </xf>
    <xf numFmtId="0" fontId="67" fillId="0" borderId="2" xfId="0" applyFont="1" applyFill="1" applyBorder="1"/>
    <xf numFmtId="0" fontId="59" fillId="0" borderId="0" xfId="0" applyFont="1" applyFill="1"/>
    <xf numFmtId="9" fontId="54" fillId="0" borderId="0" xfId="21" applyFont="1" applyFill="1" applyBorder="1" applyAlignment="1">
      <alignment horizontal="right"/>
    </xf>
    <xf numFmtId="0" fontId="59" fillId="0" borderId="0" xfId="0" applyFont="1" applyFill="1" applyAlignment="1">
      <alignment horizontal="center"/>
    </xf>
    <xf numFmtId="3" fontId="23" fillId="0" borderId="0" xfId="0" applyNumberFormat="1" applyFont="1"/>
    <xf numFmtId="0" fontId="67" fillId="0" borderId="0" xfId="0" applyFont="1" applyFill="1"/>
    <xf numFmtId="9" fontId="30" fillId="0" borderId="3" xfId="21" applyFont="1" applyFill="1" applyBorder="1"/>
    <xf numFmtId="9" fontId="2" fillId="0" borderId="3" xfId="22" applyFont="1" applyFill="1" applyBorder="1"/>
    <xf numFmtId="0" fontId="81" fillId="0" borderId="0" xfId="20" applyFont="1" applyBorder="1" applyAlignment="1">
      <alignment horizontal="center" vertical="center" wrapText="1"/>
    </xf>
    <xf numFmtId="0" fontId="59" fillId="0" borderId="0" xfId="0" applyFont="1" applyBorder="1" applyAlignment="1">
      <alignment horizontal="right"/>
    </xf>
    <xf numFmtId="0" fontId="67" fillId="0" borderId="3" xfId="0" applyFont="1" applyFill="1" applyBorder="1" applyAlignment="1">
      <alignment vertical="center"/>
    </xf>
    <xf numFmtId="0" fontId="67" fillId="0" borderId="3" xfId="0" applyFont="1" applyFill="1" applyBorder="1" applyAlignment="1">
      <alignment horizontal="center" vertical="top"/>
    </xf>
    <xf numFmtId="0" fontId="67" fillId="0" borderId="2" xfId="0" applyFont="1" applyFill="1" applyBorder="1" applyAlignment="1">
      <alignment horizontal="justify" vertical="top"/>
    </xf>
    <xf numFmtId="0" fontId="3" fillId="0" borderId="0" xfId="37"/>
    <xf numFmtId="165" fontId="23" fillId="0" borderId="0" xfId="37" applyNumberFormat="1" applyFont="1" applyBorder="1" applyAlignment="1">
      <alignment horizontal="right" vertical="top"/>
    </xf>
    <xf numFmtId="0" fontId="30" fillId="0" borderId="0" xfId="0" applyFont="1"/>
    <xf numFmtId="169" fontId="22" fillId="0" borderId="0" xfId="3" applyNumberFormat="1" applyFont="1" applyFill="1" applyAlignment="1">
      <alignment wrapText="1"/>
    </xf>
    <xf numFmtId="169" fontId="22" fillId="0" borderId="2" xfId="3" applyNumberFormat="1" applyFont="1" applyFill="1" applyBorder="1" applyAlignment="1">
      <alignment wrapText="1"/>
    </xf>
    <xf numFmtId="169" fontId="54" fillId="0" borderId="2" xfId="3" applyNumberFormat="1" applyFont="1" applyFill="1" applyBorder="1" applyAlignment="1">
      <alignment wrapText="1"/>
    </xf>
    <xf numFmtId="0" fontId="54" fillId="0" borderId="0" xfId="0" applyFont="1" applyFill="1" applyAlignment="1">
      <alignment horizontal="justify" vertical="top" wrapText="1"/>
    </xf>
    <xf numFmtId="1" fontId="22" fillId="0" borderId="0" xfId="38" applyNumberFormat="1" applyFont="1"/>
    <xf numFmtId="1" fontId="22" fillId="0" borderId="2" xfId="38" applyNumberFormat="1" applyFont="1" applyBorder="1"/>
    <xf numFmtId="9" fontId="20" fillId="0" borderId="0" xfId="21" applyFont="1"/>
    <xf numFmtId="9" fontId="23" fillId="0" borderId="0" xfId="21" applyFont="1" applyFill="1"/>
    <xf numFmtId="9" fontId="23" fillId="0" borderId="2" xfId="21" applyFont="1" applyBorder="1"/>
    <xf numFmtId="9" fontId="22" fillId="0" borderId="0" xfId="22" applyFont="1" applyFill="1"/>
    <xf numFmtId="9" fontId="22" fillId="0" borderId="0" xfId="22" applyNumberFormat="1" applyFont="1" applyFill="1"/>
    <xf numFmtId="9" fontId="22" fillId="0" borderId="2" xfId="22" applyFont="1" applyFill="1" applyBorder="1"/>
    <xf numFmtId="9" fontId="23" fillId="0" borderId="2" xfId="21" applyFont="1" applyFill="1" applyBorder="1"/>
    <xf numFmtId="0" fontId="82" fillId="0" borderId="0" xfId="0" applyFont="1"/>
    <xf numFmtId="9" fontId="83" fillId="0" borderId="0" xfId="21" applyFont="1" applyBorder="1"/>
    <xf numFmtId="9" fontId="54" fillId="0" borderId="0" xfId="21" applyFont="1" applyBorder="1"/>
    <xf numFmtId="0" fontId="67" fillId="0" borderId="3" xfId="0" applyFont="1" applyFill="1" applyBorder="1" applyAlignment="1">
      <alignment horizontal="justify" vertical="top" wrapText="1"/>
    </xf>
    <xf numFmtId="1" fontId="54" fillId="0" borderId="0" xfId="0" applyNumberFormat="1" applyFont="1" applyFill="1" applyBorder="1" applyAlignment="1">
      <alignment horizontal="center"/>
    </xf>
    <xf numFmtId="0" fontId="67" fillId="0" borderId="2" xfId="0" applyFont="1" applyFill="1" applyBorder="1" applyAlignment="1">
      <alignment horizontal="center" wrapText="1"/>
    </xf>
    <xf numFmtId="0" fontId="67" fillId="0" borderId="3" xfId="0" applyFont="1" applyFill="1" applyBorder="1" applyAlignment="1">
      <alignment horizontal="center" wrapText="1"/>
    </xf>
    <xf numFmtId="9" fontId="54" fillId="0" borderId="0" xfId="21" applyFont="1" applyFill="1" applyAlignment="1">
      <alignment horizontal="center"/>
    </xf>
    <xf numFmtId="9" fontId="23" fillId="0" borderId="0" xfId="21" applyFont="1" applyFill="1" applyBorder="1" applyAlignment="1">
      <alignment horizontal="right" vertical="top"/>
    </xf>
    <xf numFmtId="9" fontId="20" fillId="0" borderId="0" xfId="21" applyFont="1" applyFill="1" applyBorder="1" applyAlignment="1">
      <alignment horizontal="right" vertical="center"/>
    </xf>
    <xf numFmtId="9" fontId="20" fillId="0" borderId="0" xfId="21" applyFont="1" applyFill="1" applyBorder="1" applyAlignment="1">
      <alignment vertical="center"/>
    </xf>
    <xf numFmtId="9" fontId="22" fillId="0" borderId="25" xfId="22" applyFont="1" applyFill="1" applyBorder="1" applyAlignment="1">
      <alignment horizontal="right"/>
    </xf>
    <xf numFmtId="9" fontId="22" fillId="0" borderId="27" xfId="22" applyFont="1" applyFill="1" applyBorder="1" applyAlignment="1">
      <alignment horizontal="right"/>
    </xf>
    <xf numFmtId="9" fontId="22" fillId="0" borderId="0" xfId="0" applyNumberFormat="1" applyFont="1" applyFill="1" applyBorder="1"/>
    <xf numFmtId="9" fontId="22" fillId="0" borderId="2" xfId="0" applyNumberFormat="1" applyFont="1" applyFill="1" applyBorder="1"/>
    <xf numFmtId="9" fontId="20" fillId="0" borderId="0" xfId="22" applyFont="1" applyFill="1" applyBorder="1" applyAlignment="1">
      <alignment horizontal="right" vertical="center"/>
    </xf>
    <xf numFmtId="3" fontId="20" fillId="0" borderId="0" xfId="0" applyNumberFormat="1" applyFont="1" applyFill="1" applyBorder="1" applyAlignment="1">
      <alignment horizontal="right" vertical="center"/>
    </xf>
    <xf numFmtId="0" fontId="20" fillId="0" borderId="0" xfId="0" applyFont="1" applyFill="1" applyBorder="1" applyAlignment="1">
      <alignment vertical="center"/>
    </xf>
    <xf numFmtId="3" fontId="30" fillId="0" borderId="39" xfId="0" applyNumberFormat="1" applyFont="1" applyFill="1" applyBorder="1" applyAlignment="1">
      <alignment horizontal="right"/>
    </xf>
    <xf numFmtId="9" fontId="30" fillId="0" borderId="3" xfId="22" applyFont="1" applyFill="1" applyBorder="1" applyAlignment="1">
      <alignment horizontal="right"/>
    </xf>
    <xf numFmtId="169" fontId="30" fillId="0" borderId="3" xfId="4" applyNumberFormat="1" applyFont="1" applyFill="1" applyBorder="1" applyAlignment="1">
      <alignment horizontal="right" vertical="top"/>
    </xf>
    <xf numFmtId="9" fontId="30" fillId="0" borderId="3" xfId="0" applyNumberFormat="1" applyFont="1" applyFill="1" applyBorder="1" applyAlignment="1">
      <alignment horizontal="right"/>
    </xf>
    <xf numFmtId="0" fontId="71" fillId="0" borderId="0" xfId="0" applyFont="1" applyAlignment="1"/>
    <xf numFmtId="0" fontId="77" fillId="0" borderId="0" xfId="0" applyFont="1" applyAlignment="1"/>
    <xf numFmtId="0" fontId="55" fillId="0" borderId="0" xfId="32" applyFont="1"/>
    <xf numFmtId="9" fontId="54" fillId="0" borderId="0" xfId="0" applyNumberFormat="1" applyFont="1" applyFill="1" applyAlignment="1">
      <alignment horizontal="center"/>
    </xf>
    <xf numFmtId="9" fontId="54" fillId="0" borderId="2" xfId="0" applyNumberFormat="1" applyFont="1" applyFill="1" applyBorder="1" applyAlignment="1">
      <alignment horizontal="center"/>
    </xf>
    <xf numFmtId="0" fontId="30" fillId="0" borderId="40" xfId="0" applyFont="1" applyFill="1" applyBorder="1" applyAlignment="1">
      <alignment horizontal="center" vertical="center" wrapText="1"/>
    </xf>
    <xf numFmtId="0" fontId="22" fillId="0" borderId="42" xfId="13" applyFont="1" applyFill="1" applyBorder="1" applyAlignment="1">
      <alignment horizontal="center" vertical="center" wrapText="1"/>
    </xf>
    <xf numFmtId="0" fontId="22" fillId="0" borderId="37" xfId="13" applyFont="1" applyFill="1" applyBorder="1" applyAlignment="1">
      <alignment horizontal="center" vertical="center" wrapText="1"/>
    </xf>
    <xf numFmtId="1" fontId="22" fillId="0" borderId="26" xfId="0" applyNumberFormat="1" applyFont="1" applyFill="1" applyBorder="1" applyAlignment="1">
      <alignment horizontal="right"/>
    </xf>
    <xf numFmtId="1" fontId="22" fillId="0" borderId="24" xfId="0" applyNumberFormat="1" applyFont="1" applyFill="1" applyBorder="1" applyAlignment="1">
      <alignment horizontal="right"/>
    </xf>
    <xf numFmtId="0" fontId="62" fillId="0" borderId="0" xfId="0" applyFont="1" applyFill="1" applyBorder="1"/>
    <xf numFmtId="9" fontId="20" fillId="0" borderId="0" xfId="22" applyNumberFormat="1" applyFont="1" applyFill="1" applyBorder="1" applyAlignment="1">
      <alignment horizontal="right"/>
    </xf>
    <xf numFmtId="0" fontId="55" fillId="0" borderId="0" xfId="0" applyFont="1" applyFill="1" applyBorder="1"/>
    <xf numFmtId="0" fontId="2" fillId="0" borderId="0" xfId="0" applyFont="1" applyFill="1" applyBorder="1" applyAlignment="1">
      <alignment wrapText="1"/>
    </xf>
    <xf numFmtId="0" fontId="56" fillId="0" borderId="0" xfId="0" applyFont="1" applyFill="1" applyAlignment="1">
      <alignment horizontal="left" wrapText="1"/>
    </xf>
    <xf numFmtId="0" fontId="30" fillId="0" borderId="0" xfId="14" applyFont="1" applyFill="1" applyBorder="1" applyAlignment="1">
      <alignment horizontal="right"/>
    </xf>
    <xf numFmtId="3" fontId="23" fillId="0" borderId="0" xfId="14" applyNumberFormat="1" applyFont="1" applyFill="1" applyBorder="1"/>
    <xf numFmtId="3" fontId="2" fillId="0" borderId="0" xfId="14" applyNumberFormat="1" applyFont="1" applyFill="1" applyBorder="1"/>
    <xf numFmtId="0" fontId="2" fillId="0" borderId="4" xfId="14" applyFont="1" applyFill="1" applyBorder="1" applyAlignment="1">
      <alignment horizontal="left"/>
    </xf>
    <xf numFmtId="0" fontId="43" fillId="0" borderId="0" xfId="0" applyFont="1" applyFill="1" applyBorder="1"/>
    <xf numFmtId="3" fontId="43" fillId="0" borderId="0" xfId="0" applyNumberFormat="1" applyFont="1" applyFill="1" applyBorder="1"/>
    <xf numFmtId="0" fontId="29" fillId="0" borderId="0" xfId="0" applyFont="1" applyFill="1" applyBorder="1"/>
    <xf numFmtId="165" fontId="59" fillId="0" borderId="0" xfId="10" applyNumberFormat="1" applyFont="1" applyFill="1" applyBorder="1"/>
    <xf numFmtId="9" fontId="22" fillId="0" borderId="0" xfId="21" applyFont="1"/>
    <xf numFmtId="9" fontId="22" fillId="0" borderId="2" xfId="21" applyFont="1" applyBorder="1"/>
    <xf numFmtId="0" fontId="30" fillId="0" borderId="0" xfId="0" applyFont="1" applyBorder="1" applyAlignment="1">
      <alignment horizontal="center" vertical="center" wrapText="1"/>
    </xf>
    <xf numFmtId="0" fontId="67" fillId="0" borderId="0" xfId="0" applyFont="1" applyBorder="1" applyAlignment="1">
      <alignment horizontal="center" vertical="center" wrapText="1"/>
    </xf>
    <xf numFmtId="0" fontId="13" fillId="0" borderId="2" xfId="0" applyFont="1" applyBorder="1" applyAlignment="1">
      <alignment horizontal="center" vertical="center" wrapText="1"/>
    </xf>
    <xf numFmtId="0" fontId="67" fillId="0" borderId="0" xfId="0" applyFont="1" applyBorder="1" applyAlignment="1">
      <alignment horizontal="center" vertical="top" wrapText="1"/>
    </xf>
    <xf numFmtId="0" fontId="67" fillId="0" borderId="2" xfId="0" applyFont="1" applyFill="1" applyBorder="1" applyAlignment="1">
      <alignment horizontal="center" vertical="center" wrapText="1"/>
    </xf>
    <xf numFmtId="0" fontId="30" fillId="0" borderId="2" xfId="0" applyFont="1" applyBorder="1" applyAlignment="1">
      <alignment horizontal="center" vertical="center" wrapText="1"/>
    </xf>
    <xf numFmtId="0" fontId="30" fillId="0" borderId="2" xfId="0" applyFont="1" applyFill="1" applyBorder="1" applyAlignment="1">
      <alignment horizontal="center" vertical="center" wrapText="1"/>
    </xf>
    <xf numFmtId="0" fontId="30" fillId="0" borderId="11" xfId="0" applyFont="1" applyFill="1" applyBorder="1" applyAlignment="1">
      <alignment horizontal="center"/>
    </xf>
    <xf numFmtId="0" fontId="67" fillId="0" borderId="0" xfId="0" applyFont="1" applyBorder="1" applyAlignment="1">
      <alignment horizontal="justify" vertical="top" wrapText="1"/>
    </xf>
    <xf numFmtId="0" fontId="13" fillId="0" borderId="2" xfId="0" applyFont="1" applyFill="1" applyBorder="1" applyAlignment="1">
      <alignment horizontal="center" vertical="center" wrapText="1"/>
    </xf>
    <xf numFmtId="0" fontId="67" fillId="0" borderId="0" xfId="0" applyFont="1" applyFill="1" applyBorder="1" applyAlignment="1">
      <alignment horizontal="justify" vertical="top" wrapText="1"/>
    </xf>
    <xf numFmtId="0" fontId="67" fillId="0" borderId="2" xfId="0" applyFont="1" applyFill="1" applyBorder="1" applyAlignment="1">
      <alignment horizontal="center" vertical="top" wrapText="1"/>
    </xf>
    <xf numFmtId="0" fontId="67" fillId="0" borderId="0" xfId="0" applyFont="1" applyFill="1" applyBorder="1" applyAlignment="1">
      <alignment horizontal="center" vertical="center" wrapText="1"/>
    </xf>
    <xf numFmtId="0" fontId="30" fillId="0" borderId="2" xfId="0" applyFont="1" applyFill="1" applyBorder="1" applyAlignment="1">
      <alignment horizontal="center" vertical="top" wrapText="1"/>
    </xf>
    <xf numFmtId="0" fontId="67" fillId="0" borderId="0" xfId="0" applyFont="1" applyFill="1" applyAlignment="1">
      <alignment horizontal="left" vertical="center"/>
    </xf>
    <xf numFmtId="0" fontId="38" fillId="0" borderId="0" xfId="0" applyFont="1" applyFill="1" applyAlignment="1">
      <alignment horizontal="center" wrapText="1"/>
    </xf>
    <xf numFmtId="0" fontId="25" fillId="0" borderId="0" xfId="0" applyFont="1" applyAlignment="1"/>
    <xf numFmtId="0" fontId="2" fillId="0" borderId="0" xfId="12" applyFont="1" applyFill="1" applyBorder="1" applyAlignment="1">
      <alignment horizontal="left" vertical="top" wrapText="1"/>
    </xf>
    <xf numFmtId="9" fontId="43" fillId="0" borderId="0" xfId="21" applyFont="1" applyFill="1"/>
    <xf numFmtId="0" fontId="51" fillId="0" borderId="0" xfId="0" applyFont="1" applyFill="1"/>
    <xf numFmtId="0" fontId="23" fillId="0" borderId="0" xfId="0" applyFont="1" applyBorder="1"/>
    <xf numFmtId="0" fontId="51" fillId="0" borderId="0" xfId="0" applyFont="1" applyFill="1" applyBorder="1"/>
    <xf numFmtId="0" fontId="65" fillId="0" borderId="0" xfId="0" applyFont="1" applyFill="1" applyBorder="1"/>
    <xf numFmtId="0" fontId="49" fillId="0" borderId="0" xfId="0" applyFont="1" applyFill="1" applyBorder="1"/>
    <xf numFmtId="0" fontId="22" fillId="0" borderId="0" xfId="9" applyFont="1" applyFill="1" applyAlignment="1">
      <alignment horizontal="left"/>
    </xf>
    <xf numFmtId="0" fontId="13" fillId="0" borderId="0" xfId="0" applyFont="1"/>
    <xf numFmtId="0" fontId="22" fillId="0" borderId="0" xfId="26" applyFont="1"/>
    <xf numFmtId="0" fontId="22" fillId="0" borderId="0" xfId="18" applyFont="1" applyFill="1" applyBorder="1" applyAlignment="1">
      <alignment vertical="center"/>
    </xf>
    <xf numFmtId="0" fontId="22" fillId="0" borderId="0" xfId="33" applyFont="1" applyFill="1"/>
    <xf numFmtId="0" fontId="86" fillId="0" borderId="0" xfId="0" applyFont="1" applyFill="1" applyBorder="1"/>
    <xf numFmtId="0" fontId="2" fillId="0" borderId="0" xfId="18" applyFont="1" applyFill="1" applyBorder="1" applyAlignment="1">
      <alignment horizontal="center"/>
    </xf>
    <xf numFmtId="168" fontId="86" fillId="0" borderId="0" xfId="18" applyNumberFormat="1" applyFont="1" applyFill="1" applyBorder="1" applyAlignment="1">
      <alignment horizontal="right" vertical="top"/>
    </xf>
    <xf numFmtId="165" fontId="2" fillId="0" borderId="0" xfId="18" applyNumberFormat="1" applyFont="1" applyFill="1" applyBorder="1" applyAlignment="1">
      <alignment horizontal="right" vertical="top"/>
    </xf>
    <xf numFmtId="2" fontId="86" fillId="0" borderId="0" xfId="16" applyNumberFormat="1" applyFont="1" applyFill="1" applyBorder="1"/>
    <xf numFmtId="2" fontId="86" fillId="0" borderId="0" xfId="0" applyNumberFormat="1" applyFont="1" applyFill="1" applyBorder="1"/>
    <xf numFmtId="0" fontId="13" fillId="0" borderId="0" xfId="0" applyFont="1" applyBorder="1"/>
    <xf numFmtId="9" fontId="2" fillId="0" borderId="0" xfId="0" applyNumberFormat="1" applyFont="1" applyFill="1"/>
    <xf numFmtId="0" fontId="22" fillId="0" borderId="0" xfId="27" applyFont="1"/>
    <xf numFmtId="165" fontId="56" fillId="0" borderId="0" xfId="0" applyNumberFormat="1" applyFont="1" applyFill="1"/>
    <xf numFmtId="0" fontId="56" fillId="0" borderId="0" xfId="0" applyFont="1" applyFill="1" applyAlignment="1">
      <alignment wrapText="1"/>
    </xf>
    <xf numFmtId="0" fontId="59" fillId="0" borderId="0" xfId="10" applyFont="1" applyFill="1"/>
    <xf numFmtId="0" fontId="22" fillId="0" borderId="0" xfId="29" applyFont="1"/>
    <xf numFmtId="9" fontId="11" fillId="0" borderId="0" xfId="21" applyFont="1" applyFill="1" applyBorder="1" applyAlignment="1">
      <alignment horizontal="center" vertical="top"/>
    </xf>
    <xf numFmtId="1" fontId="11" fillId="0" borderId="0" xfId="0" applyNumberFormat="1" applyFont="1" applyFill="1" applyBorder="1" applyAlignment="1">
      <alignment horizontal="center" vertical="top"/>
    </xf>
    <xf numFmtId="0" fontId="43" fillId="0" borderId="0" xfId="10" applyFont="1" applyFill="1"/>
    <xf numFmtId="0" fontId="43" fillId="0" borderId="0" xfId="10" applyFont="1" applyFill="1" applyAlignment="1"/>
    <xf numFmtId="0" fontId="59" fillId="0" borderId="0" xfId="0" applyFont="1"/>
    <xf numFmtId="0" fontId="22" fillId="0" borderId="0" xfId="40" applyFont="1"/>
    <xf numFmtId="0" fontId="22" fillId="0" borderId="0" xfId="30" applyFont="1"/>
    <xf numFmtId="0" fontId="22" fillId="0" borderId="0" xfId="0" applyFont="1" applyFill="1" applyAlignment="1">
      <alignment vertical="center" wrapText="1"/>
    </xf>
    <xf numFmtId="0" fontId="2" fillId="0" borderId="0" xfId="0" applyFont="1" applyFill="1" applyAlignment="1">
      <alignment wrapText="1"/>
    </xf>
    <xf numFmtId="1" fontId="2" fillId="0" borderId="0" xfId="0" applyNumberFormat="1" applyFont="1" applyFill="1" applyBorder="1" applyAlignment="1">
      <alignment horizontal="right"/>
    </xf>
    <xf numFmtId="9" fontId="43" fillId="0" borderId="0" xfId="21" applyFont="1"/>
    <xf numFmtId="0" fontId="31" fillId="0" borderId="0" xfId="14" applyFont="1" applyFill="1" applyAlignment="1">
      <alignment horizontal="center"/>
    </xf>
    <xf numFmtId="0" fontId="22" fillId="0" borderId="0" xfId="14" applyFont="1" applyFill="1"/>
    <xf numFmtId="0" fontId="22" fillId="0" borderId="0" xfId="37" applyFont="1"/>
    <xf numFmtId="0" fontId="22" fillId="0" borderId="0" xfId="38" applyFont="1"/>
    <xf numFmtId="166" fontId="2" fillId="0" borderId="0" xfId="21" applyNumberFormat="1" applyFont="1"/>
    <xf numFmtId="0" fontId="67" fillId="0" borderId="0" xfId="0" applyFont="1" applyAlignment="1">
      <alignment horizontal="left" vertical="center"/>
    </xf>
    <xf numFmtId="0" fontId="59" fillId="0" borderId="2" xfId="0" applyFont="1" applyFill="1" applyBorder="1" applyAlignment="1">
      <alignment horizontal="left" vertical="top"/>
    </xf>
    <xf numFmtId="0" fontId="2" fillId="0" borderId="0" xfId="0" applyFont="1" applyFill="1" applyAlignment="1">
      <alignment horizontal="left" vertical="top"/>
    </xf>
    <xf numFmtId="9" fontId="56" fillId="0" borderId="0" xfId="21" applyFont="1"/>
    <xf numFmtId="9" fontId="56" fillId="0" borderId="0" xfId="0" applyNumberFormat="1" applyFont="1"/>
    <xf numFmtId="9" fontId="56" fillId="0" borderId="2" xfId="21" applyFont="1" applyBorder="1"/>
    <xf numFmtId="0" fontId="22" fillId="0" borderId="0" xfId="31" applyFont="1"/>
    <xf numFmtId="0" fontId="22" fillId="0" borderId="0" xfId="39" applyFont="1"/>
    <xf numFmtId="166" fontId="2" fillId="0" borderId="0" xfId="21" applyNumberFormat="1" applyFont="1" applyFill="1" applyBorder="1"/>
    <xf numFmtId="0" fontId="2" fillId="0" borderId="6" xfId="0" applyFont="1" applyFill="1" applyBorder="1"/>
    <xf numFmtId="176" fontId="54" fillId="0" borderId="0" xfId="21" applyNumberFormat="1" applyFont="1" applyFill="1"/>
    <xf numFmtId="0" fontId="67" fillId="0" borderId="0" xfId="0" applyFont="1" applyAlignment="1">
      <alignment horizontal="center"/>
    </xf>
    <xf numFmtId="0" fontId="54" fillId="0" borderId="0" xfId="32" applyFont="1"/>
    <xf numFmtId="0" fontId="67" fillId="0" borderId="2" xfId="0" applyFont="1" applyBorder="1"/>
    <xf numFmtId="0" fontId="67" fillId="0" borderId="0" xfId="0" applyFont="1" applyFill="1" applyAlignment="1"/>
    <xf numFmtId="0" fontId="67" fillId="0" borderId="0" xfId="0" applyFont="1" applyFill="1" applyAlignment="1">
      <alignment horizontal="left"/>
    </xf>
    <xf numFmtId="0" fontId="67" fillId="0" borderId="2" xfId="0" applyFont="1" applyFill="1" applyBorder="1" applyAlignment="1">
      <alignment horizontal="center"/>
    </xf>
    <xf numFmtId="9" fontId="2" fillId="0" borderId="0" xfId="21" applyNumberFormat="1" applyFont="1" applyFill="1"/>
    <xf numFmtId="0" fontId="2" fillId="0" borderId="0" xfId="0" applyFont="1" applyFill="1" applyAlignment="1">
      <alignment vertical="top"/>
    </xf>
    <xf numFmtId="0" fontId="67" fillId="0" borderId="0" xfId="0" applyFont="1" applyFill="1" applyBorder="1" applyAlignment="1">
      <alignment horizontal="center" vertical="center" wrapText="1"/>
    </xf>
    <xf numFmtId="0" fontId="90" fillId="0" borderId="0" xfId="0" applyFont="1"/>
    <xf numFmtId="9" fontId="2" fillId="0" borderId="0" xfId="21" applyFont="1" applyFill="1" applyBorder="1" applyAlignment="1">
      <alignment horizontal="right" vertical="top"/>
    </xf>
    <xf numFmtId="9" fontId="2" fillId="0" borderId="2" xfId="21" applyFont="1" applyFill="1" applyBorder="1" applyAlignment="1">
      <alignment horizontal="right" vertical="top"/>
    </xf>
    <xf numFmtId="0" fontId="91" fillId="0" borderId="0" xfId="41" applyFill="1"/>
    <xf numFmtId="0" fontId="90" fillId="0" borderId="0" xfId="0" applyFont="1" applyFill="1" applyAlignment="1">
      <alignment vertical="center"/>
    </xf>
    <xf numFmtId="0" fontId="3" fillId="0" borderId="0" xfId="42" applyFill="1"/>
    <xf numFmtId="0" fontId="90" fillId="0" borderId="0" xfId="0" applyFont="1" applyAlignment="1">
      <alignment vertical="center"/>
    </xf>
    <xf numFmtId="0" fontId="3" fillId="0" borderId="0" xfId="43"/>
    <xf numFmtId="0" fontId="3" fillId="0" borderId="0" xfId="32"/>
    <xf numFmtId="0" fontId="68" fillId="0" borderId="0" xfId="0" applyFont="1" applyBorder="1"/>
    <xf numFmtId="0" fontId="89" fillId="0" borderId="0" xfId="0" applyFont="1" applyBorder="1"/>
    <xf numFmtId="0" fontId="74" fillId="0" borderId="0" xfId="0" applyFont="1" applyBorder="1"/>
    <xf numFmtId="169" fontId="30" fillId="0" borderId="1" xfId="4" applyNumberFormat="1" applyFont="1" applyFill="1" applyBorder="1"/>
    <xf numFmtId="0" fontId="92" fillId="0" borderId="0" xfId="0" applyFont="1" applyAlignment="1">
      <alignment vertical="center"/>
    </xf>
    <xf numFmtId="169" fontId="89" fillId="0" borderId="0" xfId="0" applyNumberFormat="1" applyFont="1" applyBorder="1"/>
    <xf numFmtId="0" fontId="3" fillId="0" borderId="0" xfId="27"/>
    <xf numFmtId="9" fontId="2" fillId="0" borderId="0" xfId="21" applyFont="1" applyBorder="1" applyAlignment="1">
      <alignment horizontal="right" vertical="top"/>
    </xf>
    <xf numFmtId="9" fontId="2" fillId="0" borderId="2" xfId="21" applyFont="1" applyBorder="1" applyAlignment="1">
      <alignment horizontal="right" vertical="top"/>
    </xf>
    <xf numFmtId="0" fontId="13" fillId="0" borderId="3" xfId="0" applyFont="1" applyBorder="1" applyAlignment="1">
      <alignment horizontal="center" vertical="top" wrapText="1"/>
    </xf>
    <xf numFmtId="0" fontId="3" fillId="0" borderId="0" xfId="39"/>
    <xf numFmtId="9" fontId="2" fillId="0" borderId="0" xfId="22" applyNumberFormat="1" applyFont="1" applyFill="1"/>
    <xf numFmtId="9" fontId="54" fillId="0" borderId="0" xfId="21" applyFont="1"/>
    <xf numFmtId="0" fontId="93" fillId="0" borderId="0" xfId="0" applyFont="1"/>
    <xf numFmtId="0" fontId="94" fillId="0" borderId="0" xfId="0" applyFont="1" applyFill="1"/>
    <xf numFmtId="0" fontId="96" fillId="0" borderId="0" xfId="0" applyFont="1" applyFill="1"/>
    <xf numFmtId="0" fontId="96" fillId="0" borderId="0" xfId="0" applyFont="1" applyAlignment="1">
      <alignment vertical="top"/>
    </xf>
    <xf numFmtId="0" fontId="97" fillId="0" borderId="0" xfId="0" applyFont="1" applyFill="1"/>
    <xf numFmtId="0" fontId="97" fillId="0" borderId="43" xfId="0" applyFont="1" applyBorder="1" applyAlignment="1">
      <alignment horizontal="center"/>
    </xf>
    <xf numFmtId="0" fontId="96" fillId="0" borderId="43" xfId="0" applyFont="1" applyBorder="1" applyAlignment="1">
      <alignment horizontal="center" wrapText="1"/>
    </xf>
    <xf numFmtId="0" fontId="99" fillId="0" borderId="0" xfId="0" applyFont="1"/>
    <xf numFmtId="177" fontId="97" fillId="0" borderId="0" xfId="0" applyNumberFormat="1" applyFont="1" applyAlignment="1">
      <alignment horizontal="right"/>
    </xf>
    <xf numFmtId="177" fontId="97" fillId="0" borderId="0" xfId="0" applyNumberFormat="1" applyFont="1" applyFill="1"/>
    <xf numFmtId="9" fontId="97" fillId="0" borderId="0" xfId="21" applyFont="1" applyFill="1"/>
    <xf numFmtId="0" fontId="96" fillId="0" borderId="0" xfId="0" applyFont="1" applyFill="1" applyAlignment="1">
      <alignment horizontal="left" wrapText="1"/>
    </xf>
    <xf numFmtId="9" fontId="97" fillId="0" borderId="0" xfId="21" applyFont="1" applyFill="1" applyAlignment="1">
      <alignment horizontal="center"/>
    </xf>
    <xf numFmtId="178" fontId="96" fillId="0" borderId="0" xfId="0" applyNumberFormat="1" applyFont="1" applyFill="1" applyAlignment="1">
      <alignment horizontal="center"/>
    </xf>
    <xf numFmtId="0" fontId="96" fillId="0" borderId="43" xfId="0" applyFont="1" applyFill="1" applyBorder="1" applyAlignment="1">
      <alignment horizontal="justify" vertical="top"/>
    </xf>
    <xf numFmtId="0" fontId="96" fillId="0" borderId="43" xfId="0" applyFont="1" applyFill="1" applyBorder="1" applyAlignment="1">
      <alignment horizontal="center" vertical="center" wrapText="1"/>
    </xf>
    <xf numFmtId="9" fontId="97" fillId="0" borderId="0" xfId="22" applyFont="1" applyFill="1" applyAlignment="1">
      <alignment horizontal="right"/>
    </xf>
    <xf numFmtId="0" fontId="102" fillId="0" borderId="0" xfId="44" applyFont="1" applyFill="1" applyAlignment="1">
      <alignment vertical="center"/>
    </xf>
    <xf numFmtId="0" fontId="97" fillId="0" borderId="0" xfId="0" applyFont="1" applyFill="1" applyAlignment="1">
      <alignment horizontal="justify" wrapText="1"/>
    </xf>
    <xf numFmtId="0" fontId="97" fillId="0" borderId="0" xfId="44" applyFont="1" applyFill="1" applyAlignment="1">
      <alignment vertical="center"/>
    </xf>
    <xf numFmtId="177" fontId="97" fillId="0" borderId="0" xfId="0" applyNumberFormat="1" applyFont="1" applyFill="1" applyAlignment="1">
      <alignment horizontal="center"/>
    </xf>
    <xf numFmtId="9" fontId="97" fillId="0" borderId="0" xfId="21" applyFont="1" applyFill="1" applyAlignment="1">
      <alignment horizontal="right"/>
    </xf>
    <xf numFmtId="0" fontId="101" fillId="0" borderId="0" xfId="0" applyFont="1" applyFill="1" applyAlignment="1">
      <alignment horizontal="left"/>
    </xf>
    <xf numFmtId="178" fontId="103" fillId="0" borderId="0" xfId="0" applyNumberFormat="1" applyFont="1" applyFill="1" applyAlignment="1">
      <alignment horizontal="center"/>
    </xf>
    <xf numFmtId="9" fontId="103" fillId="0" borderId="0" xfId="21" applyFont="1" applyFill="1" applyAlignment="1">
      <alignment horizontal="center"/>
    </xf>
    <xf numFmtId="0" fontId="101" fillId="0" borderId="0" xfId="0" applyFont="1" applyFill="1"/>
    <xf numFmtId="2" fontId="104" fillId="0" borderId="0" xfId="0" applyNumberFormat="1" applyFont="1" applyFill="1"/>
    <xf numFmtId="1" fontId="101" fillId="0" borderId="0" xfId="0" applyNumberFormat="1" applyFont="1" applyFill="1"/>
    <xf numFmtId="1" fontId="97" fillId="0" borderId="0" xfId="44" applyNumberFormat="1" applyFont="1" applyFill="1" applyAlignment="1">
      <alignment horizontal="right" vertical="top"/>
    </xf>
    <xf numFmtId="0" fontId="97" fillId="0" borderId="0" xfId="0" applyFont="1" applyFill="1" applyBorder="1"/>
    <xf numFmtId="0" fontId="97" fillId="0" borderId="0" xfId="0" applyFont="1" applyFill="1" applyBorder="1" applyAlignment="1">
      <alignment horizontal="justify" wrapText="1"/>
    </xf>
    <xf numFmtId="177" fontId="97" fillId="0" borderId="0" xfId="0" applyNumberFormat="1" applyFont="1" applyFill="1" applyBorder="1"/>
    <xf numFmtId="177" fontId="97" fillId="0" borderId="2" xfId="0" applyNumberFormat="1" applyFont="1" applyFill="1" applyBorder="1"/>
    <xf numFmtId="9" fontId="97" fillId="0" borderId="2" xfId="22" applyFont="1" applyFill="1" applyBorder="1" applyAlignment="1">
      <alignment horizontal="right"/>
    </xf>
    <xf numFmtId="0" fontId="97" fillId="0" borderId="0" xfId="44" applyFont="1" applyFill="1" applyBorder="1" applyAlignment="1">
      <alignment vertical="center"/>
    </xf>
    <xf numFmtId="0" fontId="54" fillId="0" borderId="2" xfId="0" applyFont="1" applyFill="1" applyBorder="1" applyAlignment="1">
      <alignment horizontal="justify" wrapText="1"/>
    </xf>
    <xf numFmtId="177" fontId="97" fillId="0" borderId="2" xfId="0" applyNumberFormat="1" applyFont="1" applyBorder="1" applyAlignment="1">
      <alignment horizontal="right"/>
    </xf>
    <xf numFmtId="0" fontId="105" fillId="0" borderId="0" xfId="0" applyFont="1" applyFill="1"/>
    <xf numFmtId="9" fontId="13" fillId="0" borderId="0" xfId="21" applyFont="1" applyFill="1" applyBorder="1" applyAlignment="1">
      <alignment horizontal="right" vertical="top"/>
    </xf>
    <xf numFmtId="0" fontId="67" fillId="0" borderId="2" xfId="0" applyFont="1" applyFill="1" applyBorder="1" applyAlignment="1">
      <alignment horizontal="center" vertical="center" wrapText="1"/>
    </xf>
    <xf numFmtId="0" fontId="30" fillId="0" borderId="2" xfId="0" applyFont="1" applyBorder="1" applyAlignment="1">
      <alignment horizontal="center" vertical="center" wrapText="1"/>
    </xf>
    <xf numFmtId="0" fontId="67" fillId="0" borderId="2" xfId="10" applyFont="1" applyFill="1" applyBorder="1" applyAlignment="1">
      <alignment horizontal="center" vertical="center" wrapText="1"/>
    </xf>
    <xf numFmtId="0" fontId="67" fillId="0" borderId="0" xfId="0" applyFont="1" applyFill="1" applyBorder="1" applyAlignment="1">
      <alignment horizontal="center" vertical="center" wrapText="1"/>
    </xf>
    <xf numFmtId="0" fontId="56" fillId="0" borderId="0" xfId="0" applyFont="1" applyFill="1" applyAlignment="1">
      <alignment wrapText="1"/>
    </xf>
    <xf numFmtId="0" fontId="43" fillId="0" borderId="0" xfId="0" applyFont="1" applyFill="1" applyAlignment="1">
      <alignment wrapText="1"/>
    </xf>
    <xf numFmtId="9" fontId="2" fillId="0" borderId="0" xfId="21" applyNumberFormat="1" applyFont="1"/>
    <xf numFmtId="173" fontId="48" fillId="0" borderId="0" xfId="0" applyNumberFormat="1" applyFont="1" applyFill="1" applyBorder="1"/>
    <xf numFmtId="173" fontId="48" fillId="0" borderId="0" xfId="0" applyNumberFormat="1" applyFont="1" applyFill="1" applyBorder="1" applyAlignment="1"/>
    <xf numFmtId="177" fontId="101" fillId="0" borderId="0" xfId="0" applyNumberFormat="1" applyFont="1" applyFill="1"/>
    <xf numFmtId="177" fontId="103" fillId="0" borderId="0" xfId="21" applyNumberFormat="1" applyFont="1" applyFill="1" applyAlignment="1">
      <alignment horizontal="center"/>
    </xf>
    <xf numFmtId="9" fontId="2" fillId="0" borderId="0" xfId="0" applyNumberFormat="1" applyFont="1"/>
    <xf numFmtId="9" fontId="3" fillId="0" borderId="0" xfId="27" applyNumberFormat="1"/>
    <xf numFmtId="9" fontId="54" fillId="0" borderId="0" xfId="0" applyNumberFormat="1" applyFont="1" applyFill="1"/>
    <xf numFmtId="3" fontId="2" fillId="0" borderId="0" xfId="0" applyNumberFormat="1" applyFont="1" applyFill="1" applyAlignment="1"/>
    <xf numFmtId="0" fontId="67" fillId="0" borderId="2" xfId="0" applyFont="1" applyFill="1" applyBorder="1" applyAlignment="1">
      <alignment vertical="center" wrapText="1"/>
    </xf>
    <xf numFmtId="0" fontId="67" fillId="0" borderId="0" xfId="0" applyFont="1" applyFill="1" applyBorder="1" applyAlignment="1">
      <alignment vertical="center" wrapText="1"/>
    </xf>
    <xf numFmtId="9" fontId="54" fillId="0" borderId="0" xfId="21" applyFont="1" applyFill="1" applyBorder="1"/>
    <xf numFmtId="0" fontId="67" fillId="0" borderId="3" xfId="10" applyFont="1" applyFill="1" applyBorder="1" applyAlignment="1">
      <alignment horizontal="center" vertical="center" wrapText="1"/>
    </xf>
    <xf numFmtId="3" fontId="49" fillId="0" borderId="0" xfId="0" applyNumberFormat="1" applyFont="1" applyFill="1"/>
    <xf numFmtId="9" fontId="49" fillId="0" borderId="0" xfId="0" applyNumberFormat="1" applyFont="1" applyFill="1"/>
    <xf numFmtId="3" fontId="43" fillId="0" borderId="0" xfId="0" applyNumberFormat="1" applyFont="1" applyFill="1" applyAlignment="1">
      <alignment wrapText="1"/>
    </xf>
    <xf numFmtId="165" fontId="2" fillId="0" borderId="0" xfId="36" applyNumberFormat="1" applyFont="1" applyFill="1" applyBorder="1" applyAlignment="1">
      <alignment horizontal="right" vertical="top"/>
    </xf>
    <xf numFmtId="9" fontId="56" fillId="0" borderId="0" xfId="0" applyNumberFormat="1" applyFont="1" applyFill="1"/>
    <xf numFmtId="0" fontId="67" fillId="0" borderId="3" xfId="0" applyFont="1" applyBorder="1" applyAlignment="1">
      <alignment horizontal="center" vertical="center" wrapText="1"/>
    </xf>
    <xf numFmtId="0" fontId="67" fillId="0" borderId="3" xfId="0" applyFont="1" applyBorder="1" applyAlignment="1">
      <alignment horizontal="center" vertical="center"/>
    </xf>
    <xf numFmtId="3" fontId="22" fillId="0" borderId="0" xfId="40" applyNumberFormat="1" applyFont="1"/>
    <xf numFmtId="3" fontId="22" fillId="0" borderId="0" xfId="37" applyNumberFormat="1" applyFont="1"/>
    <xf numFmtId="169" fontId="2" fillId="0" borderId="0" xfId="0" applyNumberFormat="1" applyFont="1" applyFill="1"/>
    <xf numFmtId="169" fontId="3" fillId="0" borderId="0" xfId="43" applyNumberFormat="1"/>
    <xf numFmtId="9" fontId="3" fillId="0" borderId="0" xfId="43" applyNumberFormat="1"/>
    <xf numFmtId="9" fontId="56" fillId="0" borderId="2" xfId="0" applyNumberFormat="1" applyFont="1" applyBorder="1"/>
    <xf numFmtId="9" fontId="2" fillId="0" borderId="2" xfId="22" applyNumberFormat="1" applyFont="1" applyFill="1" applyBorder="1"/>
    <xf numFmtId="9" fontId="54" fillId="0" borderId="0" xfId="0" applyNumberFormat="1" applyFont="1" applyFill="1" applyBorder="1"/>
    <xf numFmtId="9" fontId="12" fillId="0" borderId="0" xfId="0" applyNumberFormat="1" applyFont="1"/>
    <xf numFmtId="0" fontId="67" fillId="0" borderId="0" xfId="10" applyFont="1" applyBorder="1" applyAlignment="1">
      <alignment horizontal="center" vertical="center" wrapText="1"/>
    </xf>
    <xf numFmtId="9" fontId="56" fillId="0" borderId="0" xfId="21" applyFont="1" applyFill="1"/>
    <xf numFmtId="9" fontId="54" fillId="0" borderId="0" xfId="22" applyNumberFormat="1" applyFont="1" applyFill="1"/>
    <xf numFmtId="0" fontId="54" fillId="0" borderId="0" xfId="0" applyFont="1" applyFill="1" applyBorder="1" applyAlignment="1">
      <alignment vertical="center" wrapText="1"/>
    </xf>
    <xf numFmtId="0" fontId="54" fillId="0" borderId="2" xfId="0" applyFont="1" applyFill="1" applyBorder="1" applyAlignment="1">
      <alignment vertical="center"/>
    </xf>
    <xf numFmtId="9" fontId="6" fillId="0" borderId="0" xfId="0" applyNumberFormat="1" applyFont="1"/>
    <xf numFmtId="3" fontId="22" fillId="0" borderId="47" xfId="0" applyNumberFormat="1" applyFont="1" applyBorder="1" applyAlignment="1">
      <alignment horizontal="right"/>
    </xf>
    <xf numFmtId="3" fontId="22" fillId="0" borderId="48" xfId="0" applyNumberFormat="1" applyFont="1" applyBorder="1" applyAlignment="1">
      <alignment horizontal="right"/>
    </xf>
    <xf numFmtId="9" fontId="22" fillId="0" borderId="47" xfId="22" applyFont="1" applyBorder="1" applyAlignment="1">
      <alignment horizontal="center"/>
    </xf>
    <xf numFmtId="9" fontId="22" fillId="0" borderId="48" xfId="22" applyFont="1" applyBorder="1" applyAlignment="1">
      <alignment horizontal="center"/>
    </xf>
    <xf numFmtId="0" fontId="22" fillId="0" borderId="0" xfId="0" applyFont="1" applyFill="1" applyBorder="1" applyAlignment="1">
      <alignment wrapText="1"/>
    </xf>
    <xf numFmtId="0" fontId="3" fillId="0" borderId="0" xfId="0" applyFont="1" applyFill="1"/>
    <xf numFmtId="0" fontId="3" fillId="0" borderId="0" xfId="0" applyFont="1" applyFill="1" applyBorder="1"/>
    <xf numFmtId="0" fontId="27" fillId="0" borderId="0" xfId="0" applyFont="1" applyFill="1" applyBorder="1"/>
    <xf numFmtId="0" fontId="27" fillId="0" borderId="0" xfId="0" applyFont="1" applyFill="1"/>
    <xf numFmtId="0" fontId="19" fillId="0" borderId="0" xfId="0" applyFont="1" applyFill="1" applyAlignment="1">
      <alignment horizontal="left" vertical="top" wrapText="1"/>
    </xf>
    <xf numFmtId="0" fontId="41" fillId="0" borderId="0" xfId="0" applyFont="1" applyFill="1" applyBorder="1"/>
    <xf numFmtId="0" fontId="27" fillId="0" borderId="0" xfId="9" applyFont="1" applyFill="1" applyAlignment="1">
      <alignment horizontal="left"/>
    </xf>
    <xf numFmtId="0" fontId="22" fillId="0" borderId="0" xfId="0" applyFont="1" applyFill="1" applyAlignment="1">
      <alignment horizontal="left" vertical="top"/>
    </xf>
    <xf numFmtId="0" fontId="20" fillId="0" borderId="0" xfId="0" applyFont="1" applyFill="1" applyAlignment="1">
      <alignment horizontal="left" vertical="top" wrapText="1"/>
    </xf>
    <xf numFmtId="0" fontId="97" fillId="0" borderId="0" xfId="0" applyFont="1" applyFill="1" applyAlignment="1">
      <alignment wrapText="1"/>
    </xf>
    <xf numFmtId="0" fontId="107" fillId="0" borderId="0" xfId="0" applyFont="1" applyFill="1"/>
    <xf numFmtId="0" fontId="84" fillId="0" borderId="0" xfId="0" applyFont="1" applyFill="1"/>
    <xf numFmtId="0" fontId="22" fillId="0" borderId="0" xfId="0" applyFont="1" applyFill="1" applyAlignment="1">
      <alignment vertical="top" wrapText="1"/>
    </xf>
    <xf numFmtId="0" fontId="22" fillId="0" borderId="0" xfId="0" applyFont="1" applyFill="1" applyAlignment="1">
      <alignment horizontal="left" vertical="top" wrapText="1"/>
    </xf>
    <xf numFmtId="0" fontId="22" fillId="0" borderId="0" xfId="12" applyFont="1" applyFill="1" applyBorder="1" applyAlignment="1">
      <alignment horizontal="left" vertical="top" wrapText="1"/>
    </xf>
    <xf numFmtId="0" fontId="38" fillId="0" borderId="0" xfId="0" applyFont="1" applyFill="1"/>
    <xf numFmtId="0" fontId="20" fillId="0" borderId="0" xfId="0" quotePrefix="1" applyFont="1" applyFill="1"/>
    <xf numFmtId="169" fontId="2" fillId="0" borderId="34" xfId="4" applyNumberFormat="1" applyFont="1" applyFill="1" applyBorder="1"/>
    <xf numFmtId="169" fontId="2" fillId="0" borderId="35" xfId="4" applyNumberFormat="1" applyFont="1" applyFill="1" applyBorder="1"/>
    <xf numFmtId="3" fontId="2" fillId="0" borderId="1" xfId="0" applyNumberFormat="1" applyFont="1" applyFill="1" applyBorder="1" applyAlignment="1">
      <alignment horizontal="right"/>
    </xf>
    <xf numFmtId="3" fontId="13" fillId="0" borderId="1" xfId="0" applyNumberFormat="1" applyFont="1" applyFill="1" applyBorder="1" applyAlignment="1">
      <alignment horizontal="right"/>
    </xf>
    <xf numFmtId="9" fontId="23" fillId="0" borderId="0" xfId="22" applyFont="1" applyFill="1" applyBorder="1" applyAlignment="1">
      <alignment horizontal="right" vertical="top"/>
    </xf>
    <xf numFmtId="9" fontId="44" fillId="0" borderId="0" xfId="22" applyFont="1" applyFill="1" applyBorder="1" applyAlignment="1">
      <alignment horizontal="right" wrapText="1"/>
    </xf>
    <xf numFmtId="9" fontId="20" fillId="0" borderId="0" xfId="22" applyFont="1" applyFill="1" applyBorder="1" applyAlignment="1">
      <alignment vertical="center"/>
    </xf>
    <xf numFmtId="0" fontId="22" fillId="0" borderId="0" xfId="0" applyFont="1" applyFill="1" applyAlignment="1">
      <alignment horizontal="left" wrapText="1"/>
    </xf>
    <xf numFmtId="9" fontId="30" fillId="0" borderId="2" xfId="22" applyFont="1" applyFill="1" applyBorder="1" applyAlignment="1">
      <alignment horizontal="right" vertical="center"/>
    </xf>
    <xf numFmtId="0" fontId="87" fillId="0" borderId="0" xfId="7" applyFont="1" applyFill="1" applyBorder="1" applyAlignment="1" applyProtection="1"/>
    <xf numFmtId="0" fontId="2" fillId="0" borderId="0" xfId="17" applyFont="1" applyFill="1" applyBorder="1" applyAlignment="1">
      <alignment horizontal="right" vertical="top" wrapText="1"/>
    </xf>
    <xf numFmtId="168" fontId="2" fillId="0" borderId="0" xfId="17" applyNumberFormat="1" applyFont="1" applyFill="1" applyBorder="1" applyAlignment="1">
      <alignment horizontal="right" vertical="top"/>
    </xf>
    <xf numFmtId="177" fontId="96" fillId="0" borderId="0" xfId="21" applyNumberFormat="1" applyFont="1" applyFill="1" applyAlignment="1">
      <alignment horizontal="center"/>
    </xf>
    <xf numFmtId="0" fontId="97" fillId="0" borderId="0" xfId="0" applyFont="1" applyFill="1" applyAlignment="1">
      <alignment horizontal="left" wrapText="1"/>
    </xf>
    <xf numFmtId="166" fontId="23" fillId="0" borderId="0" xfId="21" applyNumberFormat="1" applyFont="1"/>
    <xf numFmtId="0" fontId="2" fillId="0" borderId="4" xfId="19" applyFont="1" applyFill="1" applyBorder="1" applyAlignment="1">
      <alignment horizontal="left" vertical="top" wrapText="1"/>
    </xf>
    <xf numFmtId="0" fontId="2" fillId="0" borderId="3" xfId="25" applyFont="1" applyFill="1" applyBorder="1" applyAlignment="1">
      <alignment horizontal="left" vertical="center" wrapText="1"/>
    </xf>
    <xf numFmtId="9" fontId="22" fillId="0" borderId="50" xfId="22" applyFont="1" applyFill="1" applyBorder="1" applyAlignment="1">
      <alignment horizontal="right"/>
    </xf>
    <xf numFmtId="166" fontId="2" fillId="0" borderId="0" xfId="22" applyNumberFormat="1" applyFont="1" applyFill="1"/>
    <xf numFmtId="166" fontId="23" fillId="0" borderId="0" xfId="22" applyNumberFormat="1" applyFont="1" applyFill="1" applyBorder="1"/>
    <xf numFmtId="3" fontId="54" fillId="0" borderId="2" xfId="0" applyNumberFormat="1" applyFont="1" applyFill="1" applyBorder="1" applyAlignment="1">
      <alignment horizontal="right"/>
    </xf>
    <xf numFmtId="3" fontId="54" fillId="0" borderId="3" xfId="0" applyNumberFormat="1" applyFont="1" applyFill="1" applyBorder="1" applyAlignment="1">
      <alignment horizontal="right"/>
    </xf>
    <xf numFmtId="0" fontId="54" fillId="0" borderId="4" xfId="0" applyFont="1" applyFill="1" applyBorder="1"/>
    <xf numFmtId="3" fontId="54" fillId="0" borderId="4" xfId="0" applyNumberFormat="1" applyFont="1" applyFill="1" applyBorder="1" applyAlignment="1">
      <alignment horizontal="right"/>
    </xf>
    <xf numFmtId="3" fontId="22" fillId="0" borderId="4" xfId="14" applyNumberFormat="1" applyFont="1" applyFill="1" applyBorder="1"/>
    <xf numFmtId="165" fontId="2" fillId="0" borderId="4" xfId="28" applyNumberFormat="1" applyFont="1" applyFill="1" applyBorder="1" applyAlignment="1">
      <alignment horizontal="right" vertical="top"/>
    </xf>
    <xf numFmtId="165" fontId="2" fillId="0" borderId="0" xfId="28" applyNumberFormat="1" applyFont="1" applyFill="1" applyBorder="1" applyAlignment="1">
      <alignment horizontal="right" vertical="top"/>
    </xf>
    <xf numFmtId="165" fontId="2" fillId="0" borderId="2" xfId="28" applyNumberFormat="1" applyFont="1" applyFill="1" applyBorder="1" applyAlignment="1">
      <alignment horizontal="right" vertical="top"/>
    </xf>
    <xf numFmtId="0" fontId="22" fillId="0" borderId="4" xfId="0" applyFont="1" applyFill="1" applyBorder="1"/>
    <xf numFmtId="0" fontId="85" fillId="0" borderId="0" xfId="0" applyFont="1" applyFill="1"/>
    <xf numFmtId="0" fontId="54" fillId="0" borderId="4" xfId="10" applyFont="1" applyFill="1" applyBorder="1"/>
    <xf numFmtId="175" fontId="22" fillId="0" borderId="16" xfId="3" applyNumberFormat="1" applyFont="1" applyFill="1" applyBorder="1" applyAlignment="1">
      <alignment horizontal="right"/>
    </xf>
    <xf numFmtId="175" fontId="22" fillId="0" borderId="18" xfId="3" applyNumberFormat="1" applyFont="1" applyFill="1" applyBorder="1" applyAlignment="1">
      <alignment horizontal="right"/>
    </xf>
    <xf numFmtId="175" fontId="59" fillId="0" borderId="0" xfId="3" applyNumberFormat="1" applyFont="1" applyFill="1" applyBorder="1" applyAlignment="1">
      <alignment horizontal="right" vertical="top"/>
    </xf>
    <xf numFmtId="0" fontId="54" fillId="0" borderId="0" xfId="10" applyFont="1" applyFill="1" applyBorder="1" applyAlignment="1">
      <alignment horizontal="left" vertical="top"/>
    </xf>
    <xf numFmtId="0" fontId="22" fillId="0" borderId="4" xfId="0" applyFont="1" applyFill="1" applyBorder="1" applyAlignment="1">
      <alignment horizontal="justify" vertical="top" wrapText="1"/>
    </xf>
    <xf numFmtId="0" fontId="22" fillId="0" borderId="0" xfId="0" applyFont="1" applyFill="1" applyBorder="1" applyAlignment="1">
      <alignment horizontal="justify" vertical="top" wrapText="1"/>
    </xf>
    <xf numFmtId="0" fontId="30" fillId="0" borderId="0" xfId="0" applyFont="1" applyFill="1" applyBorder="1" applyAlignment="1">
      <alignment horizontal="justify" vertical="top" wrapText="1"/>
    </xf>
    <xf numFmtId="0" fontId="22" fillId="0" borderId="0" xfId="0" applyFont="1" applyFill="1" applyBorder="1" applyAlignment="1">
      <alignment horizontal="justify" wrapText="1"/>
    </xf>
    <xf numFmtId="3" fontId="22" fillId="0" borderId="4" xfId="0" applyNumberFormat="1" applyFont="1" applyFill="1" applyBorder="1" applyAlignment="1">
      <alignment horizontal="right"/>
    </xf>
    <xf numFmtId="0" fontId="2" fillId="0" borderId="51" xfId="0" applyFont="1" applyFill="1" applyBorder="1" applyAlignment="1">
      <alignment horizontal="justify" vertical="top" wrapText="1"/>
    </xf>
    <xf numFmtId="0" fontId="13" fillId="0" borderId="0" xfId="0" applyFont="1" applyFill="1" applyBorder="1" applyAlignment="1">
      <alignment horizontal="justify" vertical="top" wrapText="1"/>
    </xf>
    <xf numFmtId="3" fontId="22" fillId="0" borderId="51" xfId="0" applyNumberFormat="1" applyFont="1" applyFill="1" applyBorder="1" applyAlignment="1">
      <alignment horizontal="right"/>
    </xf>
    <xf numFmtId="10" fontId="2" fillId="0" borderId="0" xfId="0" applyNumberFormat="1" applyFont="1" applyFill="1" applyBorder="1"/>
    <xf numFmtId="0" fontId="2" fillId="0" borderId="0" xfId="10" applyFont="1" applyFill="1" applyBorder="1" applyAlignment="1">
      <alignment horizontal="left" wrapText="1"/>
    </xf>
    <xf numFmtId="164" fontId="2" fillId="0" borderId="0" xfId="0" applyNumberFormat="1" applyFont="1" applyFill="1"/>
    <xf numFmtId="0" fontId="97" fillId="0" borderId="0" xfId="0" applyFont="1" applyFill="1" applyAlignment="1">
      <alignment horizontal="right"/>
    </xf>
    <xf numFmtId="3" fontId="97" fillId="0" borderId="0" xfId="0" applyNumberFormat="1" applyFont="1" applyFill="1" applyAlignment="1">
      <alignment horizontal="right"/>
    </xf>
    <xf numFmtId="179" fontId="97" fillId="0" borderId="0" xfId="3" applyNumberFormat="1" applyFont="1" applyFill="1" applyAlignment="1">
      <alignment horizontal="right"/>
    </xf>
    <xf numFmtId="0" fontId="67" fillId="0" borderId="18" xfId="0" applyFont="1" applyBorder="1" applyAlignment="1">
      <alignment horizontal="center"/>
    </xf>
    <xf numFmtId="9" fontId="2" fillId="0" borderId="16" xfId="0" applyNumberFormat="1" applyFont="1" applyFill="1" applyBorder="1" applyAlignment="1">
      <alignment horizontal="center"/>
    </xf>
    <xf numFmtId="9" fontId="2" fillId="0" borderId="18" xfId="0" applyNumberFormat="1" applyFont="1" applyFill="1" applyBorder="1" applyAlignment="1">
      <alignment horizontal="center"/>
    </xf>
    <xf numFmtId="166" fontId="59" fillId="0" borderId="0" xfId="21" applyNumberFormat="1" applyFont="1" applyFill="1"/>
    <xf numFmtId="3" fontId="54" fillId="0" borderId="2" xfId="14" applyNumberFormat="1" applyFont="1" applyFill="1" applyBorder="1"/>
    <xf numFmtId="3" fontId="54" fillId="0" borderId="0" xfId="0" applyNumberFormat="1" applyFont="1"/>
    <xf numFmtId="3" fontId="54" fillId="0" borderId="2" xfId="0" applyNumberFormat="1" applyFont="1" applyFill="1" applyBorder="1"/>
    <xf numFmtId="3" fontId="54" fillId="0" borderId="0" xfId="0" applyNumberFormat="1" applyFont="1" applyFill="1" applyBorder="1"/>
    <xf numFmtId="0" fontId="52" fillId="0" borderId="0" xfId="7" applyFill="1" applyAlignment="1" applyProtection="1"/>
    <xf numFmtId="0" fontId="61" fillId="4" borderId="0" xfId="0" applyFont="1" applyFill="1"/>
    <xf numFmtId="0" fontId="50" fillId="4" borderId="0" xfId="0" applyFont="1" applyFill="1"/>
    <xf numFmtId="0" fontId="25" fillId="4" borderId="0" xfId="0" applyFont="1" applyFill="1"/>
    <xf numFmtId="0" fontId="25" fillId="4" borderId="0" xfId="0" applyFont="1" applyFill="1" applyAlignment="1">
      <alignment wrapText="1"/>
    </xf>
    <xf numFmtId="0" fontId="110" fillId="0" borderId="0" xfId="0" applyFont="1" applyFill="1" applyAlignment="1">
      <alignment horizontal="left" vertical="top"/>
    </xf>
    <xf numFmtId="0" fontId="49" fillId="0" borderId="0" xfId="0" applyFont="1" applyFill="1" applyAlignment="1">
      <alignment horizontal="left" vertical="top"/>
    </xf>
    <xf numFmtId="9" fontId="20" fillId="0" borderId="0" xfId="21" applyNumberFormat="1" applyFont="1" applyFill="1" applyBorder="1"/>
    <xf numFmtId="9" fontId="97" fillId="0" borderId="44" xfId="21" applyFont="1" applyFill="1" applyBorder="1"/>
    <xf numFmtId="9" fontId="97" fillId="0" borderId="43" xfId="21" applyFont="1" applyFill="1" applyBorder="1"/>
    <xf numFmtId="9" fontId="54" fillId="0" borderId="0" xfId="22" applyFont="1" applyFill="1" applyBorder="1" applyAlignment="1">
      <alignment horizontal="center"/>
    </xf>
    <xf numFmtId="9" fontId="97" fillId="0" borderId="0" xfId="22" applyFont="1" applyFill="1"/>
    <xf numFmtId="9" fontId="97" fillId="0" borderId="43" xfId="22" applyFont="1" applyFill="1" applyBorder="1"/>
    <xf numFmtId="9" fontId="22" fillId="0" borderId="52" xfId="22" applyFont="1" applyFill="1" applyBorder="1" applyAlignment="1">
      <alignment horizontal="right"/>
    </xf>
    <xf numFmtId="9" fontId="22" fillId="0" borderId="48" xfId="22" applyFont="1" applyFill="1" applyBorder="1" applyAlignment="1">
      <alignment horizontal="right"/>
    </xf>
    <xf numFmtId="9" fontId="22" fillId="0" borderId="49" xfId="22" applyFont="1" applyFill="1" applyBorder="1" applyAlignment="1">
      <alignment horizontal="right"/>
    </xf>
    <xf numFmtId="3" fontId="30" fillId="0" borderId="3" xfId="0" applyNumberFormat="1" applyFont="1" applyFill="1" applyBorder="1" applyAlignment="1">
      <alignment horizontal="right"/>
    </xf>
    <xf numFmtId="9" fontId="30" fillId="0" borderId="53" xfId="22" applyFont="1" applyFill="1" applyBorder="1" applyAlignment="1">
      <alignment horizontal="right"/>
    </xf>
    <xf numFmtId="165" fontId="2" fillId="0" borderId="54" xfId="26" applyNumberFormat="1" applyFont="1" applyFill="1" applyBorder="1" applyAlignment="1">
      <alignment horizontal="right" vertical="top"/>
    </xf>
    <xf numFmtId="165" fontId="2" fillId="0" borderId="55" xfId="26" applyNumberFormat="1" applyFont="1" applyFill="1" applyBorder="1" applyAlignment="1">
      <alignment horizontal="right" vertical="top"/>
    </xf>
    <xf numFmtId="3" fontId="22" fillId="0" borderId="55" xfId="0" applyNumberFormat="1" applyFont="1" applyFill="1" applyBorder="1" applyAlignment="1">
      <alignment horizontal="right"/>
    </xf>
    <xf numFmtId="165" fontId="2" fillId="0" borderId="56" xfId="26" applyNumberFormat="1" applyFont="1" applyFill="1" applyBorder="1" applyAlignment="1">
      <alignment horizontal="right" vertical="top"/>
    </xf>
    <xf numFmtId="166" fontId="22" fillId="0" borderId="0" xfId="22" applyNumberFormat="1" applyFont="1" applyFill="1" applyBorder="1"/>
    <xf numFmtId="9" fontId="2" fillId="0" borderId="4" xfId="22" applyFont="1" applyBorder="1" applyAlignment="1">
      <alignment horizontal="right" vertical="top"/>
    </xf>
    <xf numFmtId="9" fontId="2" fillId="0" borderId="2" xfId="22" applyFont="1" applyBorder="1" applyAlignment="1">
      <alignment horizontal="right" vertical="top"/>
    </xf>
    <xf numFmtId="9" fontId="2" fillId="0" borderId="28" xfId="22" applyFont="1" applyBorder="1" applyAlignment="1">
      <alignment horizontal="right" vertical="top"/>
    </xf>
    <xf numFmtId="9" fontId="22" fillId="0" borderId="0" xfId="22" applyFont="1" applyFill="1" applyBorder="1"/>
    <xf numFmtId="9" fontId="22" fillId="0" borderId="3" xfId="22" applyNumberFormat="1" applyFont="1" applyFill="1" applyBorder="1"/>
    <xf numFmtId="3" fontId="30" fillId="0" borderId="11" xfId="0" applyNumberFormat="1" applyFont="1" applyFill="1" applyBorder="1"/>
    <xf numFmtId="9" fontId="13" fillId="0" borderId="0" xfId="22" applyFont="1" applyFill="1"/>
    <xf numFmtId="175" fontId="23" fillId="0" borderId="0" xfId="3" applyNumberFormat="1" applyFont="1" applyFill="1" applyBorder="1" applyAlignment="1">
      <alignment horizontal="right" vertical="top"/>
    </xf>
    <xf numFmtId="9" fontId="2" fillId="0" borderId="0" xfId="21" applyNumberFormat="1" applyFont="1" applyFill="1" applyBorder="1"/>
    <xf numFmtId="9" fontId="2" fillId="0" borderId="0" xfId="22" applyNumberFormat="1" applyFont="1" applyFill="1" applyBorder="1"/>
    <xf numFmtId="9" fontId="56" fillId="0" borderId="0" xfId="22" applyFont="1"/>
    <xf numFmtId="9" fontId="2" fillId="0" borderId="0" xfId="21" applyFont="1" applyFill="1" applyAlignment="1">
      <alignment horizontal="center"/>
    </xf>
    <xf numFmtId="9" fontId="2" fillId="0" borderId="19" xfId="21" applyFont="1" applyFill="1" applyBorder="1" applyAlignment="1">
      <alignment horizontal="center"/>
    </xf>
    <xf numFmtId="9" fontId="2" fillId="0" borderId="16" xfId="21" applyFont="1" applyFill="1" applyBorder="1" applyAlignment="1">
      <alignment horizontal="center"/>
    </xf>
    <xf numFmtId="0" fontId="67" fillId="0" borderId="0" xfId="0" applyFont="1" applyFill="1" applyBorder="1" applyAlignment="1">
      <alignment horizontal="center" vertical="center" wrapText="1"/>
    </xf>
    <xf numFmtId="0" fontId="67" fillId="0" borderId="0" xfId="10" applyFont="1" applyFill="1" applyBorder="1" applyAlignment="1">
      <alignment horizontal="center" vertical="center"/>
    </xf>
    <xf numFmtId="3" fontId="109" fillId="0" borderId="0" xfId="0" applyNumberFormat="1" applyFont="1" applyFill="1" applyBorder="1" applyAlignment="1">
      <alignment horizontal="right"/>
    </xf>
    <xf numFmtId="0" fontId="13" fillId="0" borderId="2" xfId="0" applyFont="1" applyBorder="1" applyAlignment="1">
      <alignment horizontal="center" vertical="center" wrapText="1"/>
    </xf>
    <xf numFmtId="0" fontId="67" fillId="0" borderId="2" xfId="0" applyFont="1" applyBorder="1" applyAlignment="1">
      <alignment horizontal="center" vertical="center" wrapText="1"/>
    </xf>
    <xf numFmtId="0" fontId="67" fillId="0"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3" fontId="2" fillId="0" borderId="2" xfId="0" applyNumberFormat="1" applyFont="1" applyFill="1" applyBorder="1" applyAlignment="1">
      <alignment horizontal="center"/>
    </xf>
    <xf numFmtId="9" fontId="2" fillId="0" borderId="2" xfId="21" applyFont="1" applyFill="1" applyBorder="1" applyAlignment="1">
      <alignment horizontal="center"/>
    </xf>
    <xf numFmtId="166" fontId="2" fillId="0" borderId="2" xfId="0" applyNumberFormat="1" applyFont="1" applyFill="1" applyBorder="1"/>
    <xf numFmtId="3" fontId="22" fillId="0" borderId="0" xfId="0" applyNumberFormat="1" applyFont="1" applyFill="1" applyBorder="1" applyAlignment="1"/>
    <xf numFmtId="3" fontId="22" fillId="0" borderId="48" xfId="0" applyNumberFormat="1" applyFont="1" applyFill="1" applyBorder="1" applyAlignment="1"/>
    <xf numFmtId="3" fontId="22" fillId="0" borderId="16" xfId="0" applyNumberFormat="1" applyFont="1" applyFill="1" applyBorder="1" applyAlignment="1"/>
    <xf numFmtId="3" fontId="22" fillId="0" borderId="15" xfId="0" applyNumberFormat="1" applyFont="1" applyFill="1" applyBorder="1" applyAlignment="1"/>
    <xf numFmtId="0" fontId="22" fillId="0" borderId="48" xfId="22" applyNumberFormat="1" applyFont="1" applyFill="1" applyBorder="1" applyAlignment="1"/>
    <xf numFmtId="3" fontId="22" fillId="0" borderId="46" xfId="0" applyNumberFormat="1" applyFont="1" applyFill="1" applyBorder="1" applyAlignment="1"/>
    <xf numFmtId="3" fontId="2" fillId="0" borderId="0" xfId="0" applyNumberFormat="1" applyFont="1" applyFill="1" applyBorder="1" applyAlignment="1"/>
    <xf numFmtId="3" fontId="2" fillId="0" borderId="16" xfId="0" applyNumberFormat="1" applyFont="1" applyFill="1" applyBorder="1" applyAlignment="1"/>
    <xf numFmtId="3" fontId="2" fillId="0" borderId="15" xfId="0" applyNumberFormat="1" applyFont="1" applyFill="1" applyBorder="1" applyAlignment="1"/>
    <xf numFmtId="3" fontId="22" fillId="0" borderId="2" xfId="0" applyNumberFormat="1" applyFont="1" applyFill="1" applyBorder="1" applyAlignment="1"/>
    <xf numFmtId="3" fontId="22" fillId="0" borderId="49" xfId="0" applyNumberFormat="1" applyFont="1" applyFill="1" applyBorder="1" applyAlignment="1"/>
    <xf numFmtId="3" fontId="22" fillId="0" borderId="18" xfId="0" applyNumberFormat="1" applyFont="1" applyFill="1" applyBorder="1" applyAlignment="1"/>
    <xf numFmtId="3" fontId="22" fillId="0" borderId="17" xfId="0" applyNumberFormat="1" applyFont="1" applyFill="1" applyBorder="1" applyAlignment="1"/>
    <xf numFmtId="0" fontId="22" fillId="0" borderId="49" xfId="22" applyNumberFormat="1" applyFont="1" applyFill="1" applyBorder="1" applyAlignment="1"/>
    <xf numFmtId="3" fontId="22" fillId="0" borderId="45" xfId="0" applyNumberFormat="1" applyFont="1" applyFill="1" applyBorder="1" applyAlignment="1"/>
    <xf numFmtId="3" fontId="22" fillId="0" borderId="22" xfId="0" applyNumberFormat="1" applyFont="1" applyFill="1" applyBorder="1" applyAlignment="1"/>
    <xf numFmtId="0" fontId="30" fillId="0" borderId="32" xfId="13" applyFont="1" applyFill="1" applyBorder="1" applyAlignment="1">
      <alignment horizontal="center" vertical="center"/>
    </xf>
    <xf numFmtId="0" fontId="30" fillId="0" borderId="11" xfId="0" applyFont="1" applyBorder="1" applyAlignment="1">
      <alignment horizontal="center" vertical="center"/>
    </xf>
    <xf numFmtId="0" fontId="13" fillId="0" borderId="11" xfId="0" applyFont="1" applyBorder="1" applyAlignment="1">
      <alignment horizontal="center" vertical="center" wrapText="1"/>
    </xf>
    <xf numFmtId="0" fontId="30" fillId="0" borderId="11" xfId="0" applyFont="1" applyBorder="1" applyAlignment="1">
      <alignment horizontal="center" vertical="center" wrapText="1"/>
    </xf>
    <xf numFmtId="0" fontId="54" fillId="0" borderId="0" xfId="10" applyFont="1" applyFill="1" applyBorder="1" applyAlignment="1">
      <alignment vertical="top" wrapText="1"/>
    </xf>
    <xf numFmtId="0" fontId="10" fillId="0" borderId="3" xfId="0" applyFont="1" applyBorder="1" applyAlignment="1">
      <alignment horizontal="center" vertical="center" wrapText="1"/>
    </xf>
    <xf numFmtId="0" fontId="10" fillId="0" borderId="3" xfId="0" applyFont="1" applyFill="1" applyBorder="1" applyAlignment="1">
      <alignment horizontal="center" vertical="center" wrapText="1"/>
    </xf>
    <xf numFmtId="0" fontId="67" fillId="0" borderId="2" xfId="0" applyFont="1" applyFill="1" applyBorder="1" applyAlignment="1">
      <alignment horizontal="left" vertical="center" wrapText="1"/>
    </xf>
    <xf numFmtId="171" fontId="22" fillId="0" borderId="0" xfId="0" applyNumberFormat="1" applyFont="1" applyFill="1" applyAlignment="1">
      <alignment horizontal="right"/>
    </xf>
    <xf numFmtId="0" fontId="18" fillId="5" borderId="5" xfId="0" applyFont="1" applyFill="1" applyBorder="1" applyAlignment="1">
      <alignment vertical="center"/>
    </xf>
    <xf numFmtId="0" fontId="18" fillId="5" borderId="4" xfId="0" applyFont="1" applyFill="1" applyBorder="1" applyAlignment="1">
      <alignment horizontal="center" vertical="center"/>
    </xf>
    <xf numFmtId="0" fontId="52" fillId="5" borderId="57" xfId="7" applyFill="1" applyBorder="1" applyAlignment="1" applyProtection="1">
      <alignment vertical="center"/>
    </xf>
    <xf numFmtId="0" fontId="61" fillId="5" borderId="6" xfId="0" applyFont="1" applyFill="1" applyBorder="1" applyAlignment="1">
      <alignment vertical="center"/>
    </xf>
    <xf numFmtId="0" fontId="18" fillId="5" borderId="0" xfId="0" applyFont="1" applyFill="1" applyBorder="1" applyAlignment="1">
      <alignment horizontal="center" vertical="center"/>
    </xf>
    <xf numFmtId="0" fontId="52" fillId="5" borderId="58" xfId="7" applyFill="1" applyBorder="1" applyAlignment="1" applyProtection="1">
      <alignment vertical="center"/>
    </xf>
    <xf numFmtId="0" fontId="18" fillId="6" borderId="6" xfId="0" applyFont="1" applyFill="1" applyBorder="1" applyAlignment="1">
      <alignment vertical="center"/>
    </xf>
    <xf numFmtId="0" fontId="18" fillId="6" borderId="0" xfId="0" applyFont="1" applyFill="1" applyBorder="1" applyAlignment="1">
      <alignment horizontal="center" vertical="center"/>
    </xf>
    <xf numFmtId="0" fontId="52" fillId="6" borderId="58" xfId="7" applyFill="1" applyBorder="1" applyAlignment="1" applyProtection="1">
      <alignment vertical="center"/>
    </xf>
    <xf numFmtId="0" fontId="61" fillId="6" borderId="6" xfId="0" applyFont="1" applyFill="1" applyBorder="1" applyAlignment="1">
      <alignment vertical="center"/>
    </xf>
    <xf numFmtId="0" fontId="61" fillId="6" borderId="0" xfId="0" applyFont="1" applyFill="1" applyBorder="1" applyAlignment="1">
      <alignment horizontal="center" vertical="center"/>
    </xf>
    <xf numFmtId="0" fontId="52" fillId="6" borderId="58" xfId="7" quotePrefix="1" applyFill="1" applyBorder="1" applyAlignment="1" applyProtection="1">
      <alignment vertical="center"/>
    </xf>
    <xf numFmtId="0" fontId="52" fillId="6" borderId="6" xfId="7" quotePrefix="1" applyFill="1" applyBorder="1" applyAlignment="1" applyProtection="1">
      <alignment vertical="center"/>
    </xf>
    <xf numFmtId="0" fontId="18" fillId="7" borderId="6" xfId="0" applyFont="1" applyFill="1" applyBorder="1" applyAlignment="1">
      <alignment vertical="center"/>
    </xf>
    <xf numFmtId="0" fontId="18" fillId="7" borderId="0" xfId="0" applyFont="1" applyFill="1" applyBorder="1" applyAlignment="1">
      <alignment horizontal="center" vertical="center"/>
    </xf>
    <xf numFmtId="0" fontId="52" fillId="7" borderId="58" xfId="7" applyFill="1" applyBorder="1" applyAlignment="1" applyProtection="1">
      <alignment vertical="center"/>
    </xf>
    <xf numFmtId="0" fontId="61" fillId="7" borderId="6" xfId="0" applyFont="1" applyFill="1" applyBorder="1" applyAlignment="1">
      <alignment vertical="center"/>
    </xf>
    <xf numFmtId="0" fontId="61" fillId="7" borderId="0" xfId="0" applyFont="1" applyFill="1" applyBorder="1" applyAlignment="1">
      <alignment horizontal="center" vertical="center"/>
    </xf>
    <xf numFmtId="0" fontId="18" fillId="8" borderId="6" xfId="0" applyFont="1" applyFill="1" applyBorder="1" applyAlignment="1">
      <alignment vertical="center"/>
    </xf>
    <xf numFmtId="0" fontId="18" fillId="8" borderId="0" xfId="0" applyFont="1" applyFill="1" applyBorder="1" applyAlignment="1">
      <alignment horizontal="center" vertical="center"/>
    </xf>
    <xf numFmtId="0" fontId="52" fillId="8" borderId="58" xfId="7" applyFill="1" applyBorder="1" applyAlignment="1" applyProtection="1">
      <alignment vertical="center"/>
    </xf>
    <xf numFmtId="0" fontId="61" fillId="8" borderId="6" xfId="0" applyFont="1" applyFill="1" applyBorder="1" applyAlignment="1">
      <alignment vertical="center"/>
    </xf>
    <xf numFmtId="0" fontId="61" fillId="8" borderId="0" xfId="0" applyFont="1" applyFill="1" applyBorder="1" applyAlignment="1">
      <alignment horizontal="center" vertical="center"/>
    </xf>
    <xf numFmtId="0" fontId="52" fillId="8" borderId="58" xfId="7" applyFill="1" applyBorder="1" applyAlignment="1" applyProtection="1">
      <alignment horizontal="left" vertical="center"/>
    </xf>
    <xf numFmtId="0" fontId="61" fillId="8" borderId="7" xfId="0" applyFont="1" applyFill="1" applyBorder="1" applyAlignment="1">
      <alignment vertical="center"/>
    </xf>
    <xf numFmtId="0" fontId="61" fillId="8" borderId="2" xfId="0" applyFont="1" applyFill="1" applyBorder="1" applyAlignment="1">
      <alignment horizontal="center" vertical="center"/>
    </xf>
    <xf numFmtId="0" fontId="52" fillId="8" borderId="59" xfId="7" applyFill="1" applyBorder="1" applyAlignment="1" applyProtection="1">
      <alignment vertical="center"/>
    </xf>
    <xf numFmtId="0" fontId="22" fillId="0" borderId="0" xfId="0" applyFont="1" applyFill="1" applyAlignment="1">
      <alignment horizontal="left" vertical="top" wrapText="1"/>
    </xf>
    <xf numFmtId="166" fontId="2" fillId="0" borderId="2" xfId="22" applyNumberFormat="1" applyFont="1" applyFill="1" applyBorder="1" applyAlignment="1">
      <alignment horizontal="right"/>
    </xf>
    <xf numFmtId="0" fontId="27" fillId="0" borderId="0" xfId="0" applyFont="1" applyFill="1" applyAlignment="1">
      <alignment wrapText="1"/>
    </xf>
    <xf numFmtId="0" fontId="39" fillId="0" borderId="0" xfId="0" applyFont="1" applyFill="1" applyAlignment="1">
      <alignment wrapText="1"/>
    </xf>
    <xf numFmtId="0" fontId="0" fillId="0" borderId="0" xfId="0" applyFill="1" applyAlignment="1">
      <alignment wrapText="1"/>
    </xf>
    <xf numFmtId="0" fontId="19" fillId="0" borderId="0" xfId="0" applyFont="1" applyFill="1" applyAlignment="1">
      <alignment wrapText="1"/>
    </xf>
    <xf numFmtId="0" fontId="30" fillId="0" borderId="17" xfId="0" applyFont="1" applyBorder="1" applyAlignment="1">
      <alignment horizontal="center"/>
    </xf>
    <xf numFmtId="0" fontId="30" fillId="0" borderId="2" xfId="0" applyFont="1" applyBorder="1" applyAlignment="1">
      <alignment horizontal="center"/>
    </xf>
    <xf numFmtId="0" fontId="49" fillId="0" borderId="18" xfId="0" applyFont="1" applyBorder="1" applyAlignment="1">
      <alignment horizontal="center"/>
    </xf>
    <xf numFmtId="0" fontId="71" fillId="0" borderId="0" xfId="0" applyFont="1" applyBorder="1" applyAlignment="1">
      <alignment horizontal="left" wrapText="1"/>
    </xf>
    <xf numFmtId="0" fontId="57" fillId="0" borderId="0" xfId="0" applyFont="1" applyAlignment="1">
      <alignment wrapText="1"/>
    </xf>
    <xf numFmtId="0" fontId="20" fillId="0" borderId="0" xfId="0" applyFont="1" applyFill="1" applyAlignment="1">
      <alignment horizontal="left" vertical="top" wrapText="1"/>
    </xf>
    <xf numFmtId="0" fontId="49" fillId="0" borderId="2" xfId="0" applyFont="1" applyBorder="1" applyAlignment="1">
      <alignment horizontal="center"/>
    </xf>
    <xf numFmtId="0" fontId="22" fillId="0" borderId="0" xfId="0" applyFont="1" applyFill="1" applyAlignment="1">
      <alignment horizontal="left" vertical="top" wrapText="1"/>
    </xf>
    <xf numFmtId="0" fontId="22" fillId="0" borderId="0" xfId="0" applyFont="1" applyFill="1" applyAlignment="1">
      <alignment wrapText="1"/>
    </xf>
    <xf numFmtId="0" fontId="49" fillId="0" borderId="0" xfId="0" applyFont="1" applyFill="1" applyAlignment="1">
      <alignment wrapText="1"/>
    </xf>
    <xf numFmtId="0" fontId="67" fillId="0" borderId="0" xfId="0" applyFont="1" applyFill="1" applyAlignment="1">
      <alignment horizontal="left" wrapText="1"/>
    </xf>
    <xf numFmtId="0" fontId="56" fillId="0" borderId="0" xfId="0" applyFont="1" applyFill="1" applyAlignment="1">
      <alignment wrapText="1"/>
    </xf>
    <xf numFmtId="0" fontId="97" fillId="0" borderId="0" xfId="0" applyFont="1" applyFill="1" applyAlignment="1">
      <alignment wrapText="1"/>
    </xf>
    <xf numFmtId="0" fontId="97" fillId="0" borderId="0" xfId="0" applyFont="1" applyFill="1" applyAlignment="1">
      <alignment horizontal="left" vertical="top" wrapText="1"/>
    </xf>
    <xf numFmtId="0" fontId="97" fillId="0" borderId="0" xfId="0" applyFont="1" applyFill="1" applyAlignment="1">
      <alignment horizontal="left" wrapText="1"/>
    </xf>
    <xf numFmtId="0" fontId="22" fillId="0" borderId="1" xfId="12" applyFont="1" applyBorder="1" applyAlignment="1">
      <alignment horizontal="center" vertical="center"/>
    </xf>
    <xf numFmtId="0" fontId="51" fillId="0" borderId="0" xfId="0" applyFont="1" applyBorder="1" applyAlignment="1">
      <alignment horizontal="center" wrapText="1"/>
    </xf>
    <xf numFmtId="0" fontId="51" fillId="0" borderId="0" xfId="0" applyFont="1" applyFill="1" applyBorder="1" applyAlignment="1">
      <alignment horizontal="center" wrapText="1"/>
    </xf>
    <xf numFmtId="0" fontId="13" fillId="0" borderId="1" xfId="12" applyFont="1" applyBorder="1" applyAlignment="1">
      <alignment horizontal="center" wrapText="1"/>
    </xf>
    <xf numFmtId="0" fontId="13" fillId="0" borderId="1" xfId="12" applyFont="1" applyFill="1" applyBorder="1" applyAlignment="1">
      <alignment horizontal="center" wrapText="1"/>
    </xf>
    <xf numFmtId="0" fontId="30" fillId="0" borderId="1" xfId="12" applyFont="1" applyFill="1" applyBorder="1" applyAlignment="1">
      <alignment horizontal="center" vertical="center" wrapText="1"/>
    </xf>
    <xf numFmtId="0" fontId="13" fillId="0" borderId="1" xfId="0" applyFont="1" applyFill="1" applyBorder="1" applyAlignment="1">
      <alignment wrapText="1"/>
    </xf>
    <xf numFmtId="0" fontId="22" fillId="0" borderId="36" xfId="13" applyFont="1" applyBorder="1" applyAlignment="1">
      <alignment horizontal="center" vertical="center"/>
    </xf>
    <xf numFmtId="0" fontId="67" fillId="0" borderId="8" xfId="13" applyFont="1" applyFill="1" applyBorder="1" applyAlignment="1">
      <alignment horizontal="center" wrapText="1"/>
    </xf>
    <xf numFmtId="0" fontId="67" fillId="0" borderId="8" xfId="13" applyFont="1" applyFill="1" applyBorder="1" applyAlignment="1">
      <alignment horizontal="center" vertical="center" wrapText="1"/>
    </xf>
    <xf numFmtId="0" fontId="67" fillId="0" borderId="8" xfId="0" applyFont="1" applyFill="1" applyBorder="1" applyAlignment="1">
      <alignment wrapText="1"/>
    </xf>
    <xf numFmtId="0" fontId="67" fillId="0" borderId="41" xfId="13" applyFont="1" applyFill="1" applyBorder="1" applyAlignment="1">
      <alignment horizontal="center" wrapText="1"/>
    </xf>
    <xf numFmtId="0" fontId="67" fillId="0" borderId="12" xfId="13" applyFont="1" applyFill="1" applyBorder="1" applyAlignment="1">
      <alignment horizontal="center" wrapText="1"/>
    </xf>
    <xf numFmtId="0" fontId="89" fillId="0" borderId="13" xfId="0" applyFont="1" applyBorder="1" applyAlignment="1"/>
    <xf numFmtId="0" fontId="30" fillId="0" borderId="0" xfId="0" applyFont="1" applyBorder="1" applyAlignment="1">
      <alignment horizontal="center" vertical="center" wrapText="1"/>
    </xf>
    <xf numFmtId="0" fontId="30" fillId="0" borderId="28" xfId="0" applyFont="1" applyBorder="1" applyAlignment="1">
      <alignment horizontal="center" vertical="center" wrapText="1"/>
    </xf>
    <xf numFmtId="0" fontId="22" fillId="0" borderId="28" xfId="0" applyFont="1" applyBorder="1" applyAlignment="1">
      <alignment horizontal="center" vertical="center" wrapText="1"/>
    </xf>
    <xf numFmtId="0" fontId="22" fillId="0" borderId="0" xfId="0" applyFont="1" applyAlignment="1">
      <alignment horizontal="center" vertical="center" wrapText="1"/>
    </xf>
    <xf numFmtId="0" fontId="67" fillId="0" borderId="0" xfId="0" applyFont="1" applyBorder="1" applyAlignment="1">
      <alignment horizontal="center" vertical="center" wrapText="1"/>
    </xf>
    <xf numFmtId="0" fontId="67" fillId="0" borderId="28" xfId="0" applyFont="1" applyBorder="1" applyAlignment="1">
      <alignment horizontal="center" vertical="center" wrapText="1"/>
    </xf>
    <xf numFmtId="0" fontId="2" fillId="0" borderId="0" xfId="0" applyFont="1" applyFill="1" applyAlignment="1">
      <alignment horizontal="left" wrapText="1"/>
    </xf>
    <xf numFmtId="173" fontId="2" fillId="0" borderId="0" xfId="0" applyNumberFormat="1" applyFont="1" applyFill="1" applyBorder="1" applyAlignment="1">
      <alignment horizontal="center"/>
    </xf>
    <xf numFmtId="173" fontId="2" fillId="0" borderId="2" xfId="0" applyNumberFormat="1" applyFont="1" applyFill="1" applyBorder="1" applyAlignment="1">
      <alignment horizontal="center"/>
    </xf>
    <xf numFmtId="0" fontId="13" fillId="0" borderId="2" xfId="0" applyFont="1" applyBorder="1" applyAlignment="1">
      <alignment horizontal="center" vertical="center" wrapText="1"/>
    </xf>
    <xf numFmtId="0" fontId="2" fillId="0" borderId="2" xfId="0" applyFont="1" applyBorder="1" applyAlignment="1">
      <alignment horizontal="center" vertical="center" wrapText="1"/>
    </xf>
    <xf numFmtId="173" fontId="2" fillId="0" borderId="4" xfId="0" applyNumberFormat="1" applyFont="1" applyFill="1" applyBorder="1" applyAlignment="1">
      <alignment horizontal="center"/>
    </xf>
    <xf numFmtId="177" fontId="97" fillId="0" borderId="2" xfId="0" applyNumberFormat="1" applyFont="1" applyFill="1" applyBorder="1" applyAlignment="1">
      <alignment horizontal="center"/>
    </xf>
    <xf numFmtId="177" fontId="97" fillId="0" borderId="0" xfId="0" applyNumberFormat="1" applyFont="1" applyFill="1" applyBorder="1" applyAlignment="1">
      <alignment horizontal="center"/>
    </xf>
    <xf numFmtId="177" fontId="97" fillId="0" borderId="0" xfId="0" applyNumberFormat="1" applyFont="1" applyFill="1" applyAlignment="1">
      <alignment horizontal="center"/>
    </xf>
    <xf numFmtId="0" fontId="96" fillId="0" borderId="43" xfId="0" applyFont="1" applyFill="1" applyBorder="1" applyAlignment="1">
      <alignment horizontal="center" vertical="center" wrapText="1"/>
    </xf>
    <xf numFmtId="177" fontId="97" fillId="0" borderId="44" xfId="0" applyNumberFormat="1" applyFont="1" applyFill="1" applyBorder="1" applyAlignment="1">
      <alignment horizontal="center"/>
    </xf>
    <xf numFmtId="0" fontId="67" fillId="0" borderId="2" xfId="0" applyFont="1" applyBorder="1" applyAlignment="1">
      <alignment horizontal="center" vertical="center" wrapText="1"/>
    </xf>
    <xf numFmtId="0" fontId="67" fillId="0" borderId="0" xfId="0" applyFont="1" applyBorder="1" applyAlignment="1">
      <alignment horizontal="center" vertical="top" wrapText="1"/>
    </xf>
    <xf numFmtId="0" fontId="67" fillId="0" borderId="2" xfId="0" applyFont="1" applyFill="1" applyBorder="1" applyAlignment="1">
      <alignment horizontal="center" vertical="center" wrapText="1"/>
    </xf>
    <xf numFmtId="0" fontId="30" fillId="0" borderId="2" xfId="0" applyFont="1" applyBorder="1" applyAlignment="1">
      <alignment horizontal="center" vertical="center" wrapText="1"/>
    </xf>
    <xf numFmtId="0" fontId="30" fillId="0" borderId="2" xfId="0" applyFont="1" applyFill="1" applyBorder="1" applyAlignment="1">
      <alignment horizontal="center" vertical="center" wrapText="1"/>
    </xf>
    <xf numFmtId="0" fontId="67" fillId="0" borderId="0" xfId="0" applyFont="1" applyBorder="1" applyAlignment="1">
      <alignment horizontal="left" vertical="center"/>
    </xf>
    <xf numFmtId="0" fontId="67" fillId="0" borderId="2" xfId="0" applyFont="1" applyBorder="1" applyAlignment="1">
      <alignment horizontal="left" vertical="center"/>
    </xf>
    <xf numFmtId="0" fontId="13" fillId="0" borderId="0" xfId="0" applyFont="1" applyAlignment="1">
      <alignment horizontal="center" wrapText="1"/>
    </xf>
    <xf numFmtId="0" fontId="67" fillId="0" borderId="11" xfId="10" applyFont="1" applyFill="1" applyBorder="1" applyAlignment="1">
      <alignment horizontal="center"/>
    </xf>
    <xf numFmtId="0" fontId="67" fillId="0" borderId="2" xfId="10" applyFont="1" applyFill="1" applyBorder="1" applyAlignment="1">
      <alignment horizontal="center" vertical="center" wrapText="1"/>
    </xf>
    <xf numFmtId="0" fontId="67" fillId="0" borderId="0" xfId="10" applyFont="1" applyFill="1" applyAlignment="1">
      <alignment horizontal="center" wrapText="1"/>
    </xf>
    <xf numFmtId="0" fontId="54" fillId="0" borderId="0" xfId="10" applyFont="1" applyFill="1" applyBorder="1" applyAlignment="1">
      <alignment horizontal="left" vertical="top" wrapText="1"/>
    </xf>
    <xf numFmtId="0" fontId="54" fillId="0" borderId="0" xfId="10" applyFont="1" applyFill="1" applyBorder="1" applyAlignment="1">
      <alignment wrapText="1"/>
    </xf>
    <xf numFmtId="0" fontId="54" fillId="0" borderId="0" xfId="10" applyFont="1" applyFill="1" applyAlignment="1">
      <alignment wrapText="1"/>
    </xf>
    <xf numFmtId="0" fontId="56" fillId="0" borderId="0" xfId="10" applyFont="1" applyFill="1" applyAlignment="1">
      <alignment wrapText="1"/>
    </xf>
    <xf numFmtId="0" fontId="54" fillId="0" borderId="0" xfId="10" applyFont="1" applyFill="1" applyAlignment="1">
      <alignment horizontal="left" vertical="top" wrapText="1"/>
    </xf>
    <xf numFmtId="0" fontId="30" fillId="0" borderId="11" xfId="0" applyFont="1" applyFill="1" applyBorder="1" applyAlignment="1">
      <alignment horizontal="center" wrapText="1"/>
    </xf>
    <xf numFmtId="0" fontId="30" fillId="0" borderId="11" xfId="0" applyFont="1" applyFill="1" applyBorder="1" applyAlignment="1">
      <alignment horizontal="center"/>
    </xf>
    <xf numFmtId="0" fontId="2" fillId="0" borderId="11" xfId="0" applyFont="1" applyFill="1" applyBorder="1" applyAlignment="1">
      <alignment horizontal="center"/>
    </xf>
    <xf numFmtId="0" fontId="13" fillId="0" borderId="0" xfId="0" applyFont="1" applyFill="1" applyBorder="1" applyAlignment="1">
      <alignment horizontal="center"/>
    </xf>
    <xf numFmtId="0" fontId="2" fillId="0" borderId="0" xfId="0" applyFont="1" applyFill="1" applyBorder="1" applyAlignment="1">
      <alignment horizontal="left" vertical="top" wrapText="1"/>
    </xf>
    <xf numFmtId="0" fontId="2" fillId="0" borderId="0" xfId="10" applyFont="1" applyFill="1" applyBorder="1" applyAlignment="1">
      <alignment horizontal="left" vertical="top" wrapText="1"/>
    </xf>
    <xf numFmtId="0" fontId="67" fillId="0" borderId="0" xfId="0" applyFont="1" applyBorder="1" applyAlignment="1">
      <alignment horizontal="justify" vertical="top" wrapText="1"/>
    </xf>
    <xf numFmtId="0" fontId="13" fillId="0" borderId="2" xfId="0" applyFont="1" applyFill="1" applyBorder="1" applyAlignment="1">
      <alignment horizontal="center" vertical="center" wrapText="1"/>
    </xf>
    <xf numFmtId="0" fontId="2" fillId="0" borderId="0" xfId="10" applyFont="1" applyFill="1" applyBorder="1" applyAlignment="1">
      <alignment horizontal="left" wrapText="1"/>
    </xf>
    <xf numFmtId="0" fontId="67" fillId="0" borderId="0" xfId="0" applyFont="1" applyFill="1" applyBorder="1" applyAlignment="1">
      <alignment horizontal="justify" vertical="top" wrapText="1"/>
    </xf>
    <xf numFmtId="0" fontId="67" fillId="0" borderId="0" xfId="0" applyFont="1" applyFill="1" applyBorder="1" applyAlignment="1">
      <alignment horizontal="center" vertical="center" wrapText="1"/>
    </xf>
    <xf numFmtId="0" fontId="2" fillId="0" borderId="0" xfId="0" applyFont="1" applyFill="1" applyAlignment="1">
      <alignment horizontal="left" vertical="top" wrapText="1"/>
    </xf>
    <xf numFmtId="0" fontId="30" fillId="0" borderId="2" xfId="0" applyFont="1" applyFill="1" applyBorder="1" applyAlignment="1">
      <alignment horizontal="center" vertical="top" wrapText="1"/>
    </xf>
    <xf numFmtId="0" fontId="54" fillId="0" borderId="0" xfId="0" applyFont="1" applyFill="1" applyAlignment="1">
      <alignment horizontal="left" vertical="top" wrapText="1"/>
    </xf>
    <xf numFmtId="0" fontId="67" fillId="0" borderId="0" xfId="0" applyFont="1" applyFill="1" applyAlignment="1">
      <alignment horizontal="left" vertical="center"/>
    </xf>
    <xf numFmtId="0" fontId="67" fillId="0" borderId="2" xfId="0" applyFont="1" applyFill="1" applyBorder="1" applyAlignment="1">
      <alignment horizontal="left" vertical="center"/>
    </xf>
    <xf numFmtId="0" fontId="43" fillId="0" borderId="0" xfId="0" applyFont="1" applyFill="1" applyAlignment="1">
      <alignment wrapText="1"/>
    </xf>
    <xf numFmtId="0" fontId="30" fillId="0" borderId="0" xfId="0" applyNumberFormat="1" applyFont="1" applyFill="1" applyBorder="1" applyAlignment="1">
      <alignment horizontal="center" wrapText="1"/>
    </xf>
    <xf numFmtId="0" fontId="38" fillId="0" borderId="0" xfId="0" applyFont="1" applyFill="1" applyAlignment="1">
      <alignment horizontal="center" wrapText="1"/>
    </xf>
    <xf numFmtId="0" fontId="67" fillId="0" borderId="0" xfId="0" applyFont="1" applyFill="1" applyAlignment="1">
      <alignment horizontal="center" wrapText="1"/>
    </xf>
    <xf numFmtId="0" fontId="13" fillId="0" borderId="0" xfId="0" applyFont="1" applyFill="1" applyAlignment="1">
      <alignment horizontal="center" wrapText="1"/>
    </xf>
    <xf numFmtId="0" fontId="13" fillId="0" borderId="0" xfId="0" applyFont="1" applyFill="1" applyBorder="1" applyAlignment="1">
      <alignment horizontal="center" wrapText="1"/>
    </xf>
  </cellXfs>
  <cellStyles count="45">
    <cellStyle name="CellNationName" xfId="1"/>
    <cellStyle name="CellRegionName" xfId="2"/>
    <cellStyle name="Comma" xfId="3" builtinId="3"/>
    <cellStyle name="Comma 2" xfId="4"/>
    <cellStyle name="Comma 2 2" xfId="5"/>
    <cellStyle name="Comma 3" xfId="6"/>
    <cellStyle name="Hyperlink" xfId="7" builtinId="8"/>
    <cellStyle name="Hyperlink 2" xfId="8"/>
    <cellStyle name="Normal" xfId="0" builtinId="0"/>
    <cellStyle name="Normal 2" xfId="9"/>
    <cellStyle name="Normal 3" xfId="10"/>
    <cellStyle name="Normal 4" xfId="11"/>
    <cellStyle name="Normal_3J Revised" xfId="41"/>
    <cellStyle name="Normal_3J Revised_1" xfId="42"/>
    <cellStyle name="Normal_Sheet1" xfId="12"/>
    <cellStyle name="Normal_Sheet1_Lettings - CORE 2012-13 Stats Release Supporting Tables v4" xfId="13"/>
    <cellStyle name="Normal_Sheet2" xfId="14"/>
    <cellStyle name="Normal_Table 1b and Figure 1a" xfId="15"/>
    <cellStyle name="Normal_Table 2a" xfId="26"/>
    <cellStyle name="Normal_Table 2b" xfId="16"/>
    <cellStyle name="Normal_Table 2c&amp;d" xfId="17"/>
    <cellStyle name="Normal_Table 2c&amp;d_1" xfId="18"/>
    <cellStyle name="Normal_Table 2c&amp;d_2" xfId="33"/>
    <cellStyle name="Normal_Table 2f" xfId="19"/>
    <cellStyle name="Normal_Table 2f 2" xfId="25"/>
    <cellStyle name="Normal_Table 2f, Table 2g" xfId="27"/>
    <cellStyle name="Normal_Table 3a, Figure 3a" xfId="28"/>
    <cellStyle name="Normal_Table 3b, Figure 3b" xfId="34"/>
    <cellStyle name="Normal_Table 3b, Figure 3b_1" xfId="35"/>
    <cellStyle name="Normal_Table 3c, Figure 3c" xfId="29"/>
    <cellStyle name="Normal_Table 3d, Figure 3d" xfId="36"/>
    <cellStyle name="Normal_Table 3e, Figure 3e" xfId="30"/>
    <cellStyle name="Normal_Table 3e, Figure 3e_1" xfId="40"/>
    <cellStyle name="Normal_Table 3f (2)_Revised table 3a to 3f 2012-13 Stats Release Supporting Tables" xfId="20"/>
    <cellStyle name="Normal_Table 3f_1" xfId="37"/>
    <cellStyle name="Normal_Table 3g" xfId="43"/>
    <cellStyle name="Normal_Table 3g_1" xfId="38"/>
    <cellStyle name="Normal_Table 3h, Table 3i" xfId="31"/>
    <cellStyle name="Normal_Table 3h, Table 3i_1" xfId="39"/>
    <cellStyle name="Normal_Table 4b-4d" xfId="32"/>
    <cellStyle name="Normal_Table2c&amp;d (London)" xfId="44"/>
    <cellStyle name="Percent" xfId="21" builtinId="5"/>
    <cellStyle name="Percent 2" xfId="22"/>
    <cellStyle name="Percent 2 2" xfId="23"/>
    <cellStyle name="Percent 3" xfId="24"/>
  </cellStyles>
  <dxfs count="12">
    <dxf>
      <fill>
        <patternFill>
          <bgColor indexed="55"/>
        </patternFill>
      </fill>
    </dxf>
    <dxf>
      <fill>
        <patternFill>
          <bgColor indexed="22"/>
        </patternFill>
      </fill>
    </dxf>
    <dxf>
      <fill>
        <patternFill>
          <bgColor indexed="23"/>
        </patternFill>
      </fill>
    </dxf>
    <dxf>
      <fill>
        <patternFill>
          <bgColor indexed="22"/>
        </patternFill>
      </fill>
    </dxf>
    <dxf>
      <fill>
        <patternFill>
          <bgColor indexed="23"/>
        </patternFill>
      </fill>
    </dxf>
    <dxf>
      <fill>
        <patternFill>
          <bgColor indexed="55"/>
        </patternFill>
      </fill>
    </dxf>
    <dxf>
      <fill>
        <patternFill>
          <bgColor indexed="55"/>
        </patternFill>
      </fill>
    </dxf>
    <dxf>
      <fill>
        <patternFill>
          <bgColor indexed="55"/>
        </patternFill>
      </fill>
    </dxf>
    <dxf>
      <fill>
        <patternFill>
          <bgColor indexed="22"/>
        </patternFill>
      </fill>
    </dxf>
    <dxf>
      <fill>
        <patternFill>
          <bgColor indexed="23"/>
        </patternFill>
      </fill>
    </dxf>
    <dxf>
      <fill>
        <patternFill>
          <bgColor indexed="22"/>
        </patternFill>
      </fill>
    </dxf>
    <dxf>
      <fill>
        <patternFill>
          <bgColor indexed="23"/>
        </patternFill>
      </fill>
    </dxf>
  </dxfs>
  <tableStyles count="0" defaultTableStyle="TableStyleMedium9" defaultPivotStyle="PivotStyleLight16"/>
  <colors>
    <mruColors>
      <color rgb="FFF8F8F8"/>
      <color rgb="FFB1A0C7"/>
      <color rgb="FFDA9694"/>
      <color rgb="FFFFC000"/>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10596026490065"/>
          <c:y val="6.8047337278106509E-2"/>
          <c:w val="0.76986754966887416"/>
          <c:h val="0.76923076923076927"/>
        </c:manualLayout>
      </c:layout>
      <c:lineChart>
        <c:grouping val="standard"/>
        <c:varyColors val="0"/>
        <c:ser>
          <c:idx val="0"/>
          <c:order val="0"/>
          <c:spPr>
            <a:ln w="25400">
              <a:solidFill>
                <a:srgbClr val="008000"/>
              </a:solidFill>
              <a:prstDash val="solid"/>
            </a:ln>
          </c:spPr>
          <c:marker>
            <c:symbol val="none"/>
          </c:marker>
          <c:cat>
            <c:strLit>
              <c:ptCount val="11"/>
              <c:pt idx="0">
                <c:v>2004-05</c:v>
              </c:pt>
              <c:pt idx="1">
                <c:v>2005-06</c:v>
              </c:pt>
              <c:pt idx="2">
                <c:v>2006-07</c:v>
              </c:pt>
              <c:pt idx="3">
                <c:v>2007-08</c:v>
              </c:pt>
              <c:pt idx="4">
                <c:v>2008-09</c:v>
              </c:pt>
              <c:pt idx="5">
                <c:v>2009-10</c:v>
              </c:pt>
              <c:pt idx="6">
                <c:v>2010-11</c:v>
              </c:pt>
              <c:pt idx="7">
                <c:v>2011-12</c:v>
              </c:pt>
              <c:pt idx="8">
                <c:v>2012-13</c:v>
              </c:pt>
              <c:pt idx="9">
                <c:v>2013-14</c:v>
              </c:pt>
              <c:pt idx="10">
                <c:v>2014-15</c:v>
              </c:pt>
            </c:strLit>
          </c:cat>
          <c:val>
            <c:numRef>
              <c:f>'Table 1b and Figure 1a'!$B$5:$B$15</c:f>
              <c:numCache>
                <c:formatCode>#,##0</c:formatCode>
                <c:ptCount val="11"/>
                <c:pt idx="0">
                  <c:v>220224</c:v>
                </c:pt>
                <c:pt idx="1">
                  <c:v>220645</c:v>
                </c:pt>
                <c:pt idx="2">
                  <c:v>222615</c:v>
                </c:pt>
                <c:pt idx="3">
                  <c:v>221417</c:v>
                </c:pt>
                <c:pt idx="4">
                  <c:v>239554</c:v>
                </c:pt>
                <c:pt idx="5">
                  <c:v>226586</c:v>
                </c:pt>
                <c:pt idx="6">
                  <c:v>259562</c:v>
                </c:pt>
                <c:pt idx="7">
                  <c:v>267206</c:v>
                </c:pt>
                <c:pt idx="8">
                  <c:v>258731</c:v>
                </c:pt>
                <c:pt idx="9">
                  <c:v>270659</c:v>
                </c:pt>
                <c:pt idx="10">
                  <c:v>268273</c:v>
                </c:pt>
              </c:numCache>
            </c:numRef>
          </c:val>
          <c:smooth val="0"/>
        </c:ser>
        <c:ser>
          <c:idx val="1"/>
          <c:order val="1"/>
          <c:spPr>
            <a:ln w="25400">
              <a:solidFill>
                <a:schemeClr val="accent5">
                  <a:lumMod val="75000"/>
                </a:schemeClr>
              </a:solidFill>
              <a:prstDash val="solid"/>
            </a:ln>
          </c:spPr>
          <c:marker>
            <c:symbol val="none"/>
          </c:marker>
          <c:dPt>
            <c:idx val="1"/>
            <c:bubble3D val="0"/>
            <c:spPr>
              <a:ln w="25400">
                <a:solidFill>
                  <a:srgbClr val="FFFFFF"/>
                </a:solidFill>
                <a:prstDash val="solid"/>
              </a:ln>
            </c:spPr>
          </c:dPt>
          <c:dPt>
            <c:idx val="2"/>
            <c:bubble3D val="0"/>
            <c:spPr>
              <a:ln w="28575">
                <a:noFill/>
              </a:ln>
            </c:spPr>
          </c:dPt>
          <c:dPt>
            <c:idx val="3"/>
            <c:bubble3D val="0"/>
            <c:spPr>
              <a:ln w="28575">
                <a:noFill/>
              </a:ln>
            </c:spPr>
          </c:dPt>
          <c:cat>
            <c:strLit>
              <c:ptCount val="11"/>
              <c:pt idx="0">
                <c:v>2004-05</c:v>
              </c:pt>
              <c:pt idx="1">
                <c:v>2005-06</c:v>
              </c:pt>
              <c:pt idx="2">
                <c:v>2006-07</c:v>
              </c:pt>
              <c:pt idx="3">
                <c:v>2007-08</c:v>
              </c:pt>
              <c:pt idx="4">
                <c:v>2008-09</c:v>
              </c:pt>
              <c:pt idx="5">
                <c:v>2009-10</c:v>
              </c:pt>
              <c:pt idx="6">
                <c:v>2010-11</c:v>
              </c:pt>
              <c:pt idx="7">
                <c:v>2011-12</c:v>
              </c:pt>
              <c:pt idx="8">
                <c:v>2012-13</c:v>
              </c:pt>
              <c:pt idx="9">
                <c:v>2013-14</c:v>
              </c:pt>
              <c:pt idx="10">
                <c:v>2014-15</c:v>
              </c:pt>
            </c:strLit>
          </c:cat>
          <c:val>
            <c:numRef>
              <c:f>'Table 1b and Figure 1a'!$C$5:$C$15</c:f>
              <c:numCache>
                <c:formatCode>#,##0</c:formatCode>
                <c:ptCount val="11"/>
                <c:pt idx="0">
                  <c:v>19245</c:v>
                </c:pt>
                <c:pt idx="1">
                  <c:v>32546</c:v>
                </c:pt>
                <c:pt idx="2">
                  <c:v>72004</c:v>
                </c:pt>
                <c:pt idx="3">
                  <c:v>145403</c:v>
                </c:pt>
                <c:pt idx="4">
                  <c:v>139528</c:v>
                </c:pt>
                <c:pt idx="5">
                  <c:v>141169</c:v>
                </c:pt>
                <c:pt idx="6">
                  <c:v>134063</c:v>
                </c:pt>
                <c:pt idx="7">
                  <c:v>127278</c:v>
                </c:pt>
                <c:pt idx="8">
                  <c:v>119312</c:v>
                </c:pt>
                <c:pt idx="9">
                  <c:v>125812</c:v>
                </c:pt>
                <c:pt idx="10">
                  <c:v>116581</c:v>
                </c:pt>
              </c:numCache>
            </c:numRef>
          </c:val>
          <c:smooth val="0"/>
        </c:ser>
        <c:dLbls>
          <c:showLegendKey val="0"/>
          <c:showVal val="0"/>
          <c:showCatName val="0"/>
          <c:showSerName val="0"/>
          <c:showPercent val="0"/>
          <c:showBubbleSize val="0"/>
        </c:dLbls>
        <c:marker val="1"/>
        <c:smooth val="0"/>
        <c:axId val="325284608"/>
        <c:axId val="325286144"/>
      </c:lineChart>
      <c:lineChart>
        <c:grouping val="standard"/>
        <c:varyColors val="0"/>
        <c:ser>
          <c:idx val="2"/>
          <c:order val="2"/>
          <c:spPr>
            <a:ln w="25400">
              <a:solidFill>
                <a:srgbClr val="339966"/>
              </a:solidFill>
              <a:prstDash val="sysDash"/>
            </a:ln>
          </c:spPr>
          <c:marker>
            <c:symbol val="none"/>
          </c:marker>
          <c:cat>
            <c:strRef>
              <c:f>'Table 1b and Figure 1a'!$A$5:$A$15</c:f>
              <c:strCache>
                <c:ptCount val="11"/>
                <c:pt idx="0">
                  <c:v>2004-051</c:v>
                </c:pt>
                <c:pt idx="1">
                  <c:v>2005-061</c:v>
                </c:pt>
                <c:pt idx="2">
                  <c:v>2006-071</c:v>
                </c:pt>
                <c:pt idx="3">
                  <c:v>2007-08</c:v>
                </c:pt>
                <c:pt idx="4">
                  <c:v>2008-09</c:v>
                </c:pt>
                <c:pt idx="5">
                  <c:v>2009-102</c:v>
                </c:pt>
                <c:pt idx="6">
                  <c:v>2010-11</c:v>
                </c:pt>
                <c:pt idx="7">
                  <c:v>2011-123</c:v>
                </c:pt>
                <c:pt idx="8">
                  <c:v>2012-133</c:v>
                </c:pt>
                <c:pt idx="9">
                  <c:v>2013-143R</c:v>
                </c:pt>
                <c:pt idx="10">
                  <c:v>2014-153P</c:v>
                </c:pt>
              </c:strCache>
            </c:strRef>
          </c:cat>
          <c:val>
            <c:numRef>
              <c:f>'Table 1b and Figure 1a'!$E$5:$E$15</c:f>
              <c:numCache>
                <c:formatCode>General</c:formatCode>
                <c:ptCount val="11"/>
                <c:pt idx="0">
                  <c:v>716</c:v>
                </c:pt>
                <c:pt idx="1">
                  <c:v>690</c:v>
                </c:pt>
                <c:pt idx="2">
                  <c:v>703</c:v>
                </c:pt>
                <c:pt idx="3">
                  <c:v>688</c:v>
                </c:pt>
                <c:pt idx="4">
                  <c:v>685</c:v>
                </c:pt>
                <c:pt idx="5">
                  <c:v>644</c:v>
                </c:pt>
                <c:pt idx="6">
                  <c:v>675</c:v>
                </c:pt>
                <c:pt idx="7">
                  <c:v>659</c:v>
                </c:pt>
                <c:pt idx="8" formatCode="#,##0">
                  <c:v>626</c:v>
                </c:pt>
                <c:pt idx="9" formatCode="#,##0">
                  <c:v>616</c:v>
                </c:pt>
                <c:pt idx="10">
                  <c:v>621</c:v>
                </c:pt>
              </c:numCache>
            </c:numRef>
          </c:val>
          <c:smooth val="0"/>
        </c:ser>
        <c:ser>
          <c:idx val="3"/>
          <c:order val="3"/>
          <c:spPr>
            <a:ln w="25400">
              <a:solidFill>
                <a:srgbClr val="00FFFF"/>
              </a:solidFill>
              <a:prstDash val="sysDash"/>
            </a:ln>
          </c:spPr>
          <c:marker>
            <c:symbol val="none"/>
          </c:marker>
          <c:dPt>
            <c:idx val="1"/>
            <c:bubble3D val="0"/>
            <c:spPr>
              <a:ln w="28575">
                <a:noFill/>
              </a:ln>
            </c:spPr>
          </c:dPt>
          <c:dPt>
            <c:idx val="2"/>
            <c:bubble3D val="0"/>
            <c:spPr>
              <a:ln w="28575">
                <a:noFill/>
              </a:ln>
            </c:spPr>
          </c:dPt>
          <c:dPt>
            <c:idx val="3"/>
            <c:bubble3D val="0"/>
            <c:spPr>
              <a:ln w="28575">
                <a:noFill/>
              </a:ln>
            </c:spPr>
          </c:dPt>
          <c:cat>
            <c:strRef>
              <c:f>'Table 1b and Figure 1a'!$A$5:$A$15</c:f>
              <c:strCache>
                <c:ptCount val="11"/>
                <c:pt idx="0">
                  <c:v>2004-051</c:v>
                </c:pt>
                <c:pt idx="1">
                  <c:v>2005-061</c:v>
                </c:pt>
                <c:pt idx="2">
                  <c:v>2006-071</c:v>
                </c:pt>
                <c:pt idx="3">
                  <c:v>2007-08</c:v>
                </c:pt>
                <c:pt idx="4">
                  <c:v>2008-09</c:v>
                </c:pt>
                <c:pt idx="5">
                  <c:v>2009-102</c:v>
                </c:pt>
                <c:pt idx="6">
                  <c:v>2010-11</c:v>
                </c:pt>
                <c:pt idx="7">
                  <c:v>2011-123</c:v>
                </c:pt>
                <c:pt idx="8">
                  <c:v>2012-133</c:v>
                </c:pt>
                <c:pt idx="9">
                  <c:v>2013-143R</c:v>
                </c:pt>
                <c:pt idx="10">
                  <c:v>2014-153P</c:v>
                </c:pt>
              </c:strCache>
            </c:strRef>
          </c:cat>
          <c:val>
            <c:numRef>
              <c:f>'Table 1b and Figure 1a'!$F$5:$F$15</c:f>
              <c:numCache>
                <c:formatCode>0</c:formatCode>
                <c:ptCount val="11"/>
                <c:pt idx="0">
                  <c:v>0</c:v>
                </c:pt>
                <c:pt idx="1">
                  <c:v>0</c:v>
                </c:pt>
                <c:pt idx="2">
                  <c:v>0</c:v>
                </c:pt>
                <c:pt idx="3" formatCode="General">
                  <c:v>205</c:v>
                </c:pt>
                <c:pt idx="4" formatCode="General">
                  <c:v>187</c:v>
                </c:pt>
                <c:pt idx="5" formatCode="General">
                  <c:v>177</c:v>
                </c:pt>
                <c:pt idx="6" formatCode="General">
                  <c:v>174</c:v>
                </c:pt>
                <c:pt idx="7" formatCode="General">
                  <c:v>171</c:v>
                </c:pt>
                <c:pt idx="8" formatCode="#,##0">
                  <c:v>168</c:v>
                </c:pt>
                <c:pt idx="9" formatCode="#,##0">
                  <c:v>170</c:v>
                </c:pt>
                <c:pt idx="10" formatCode="General">
                  <c:v>172</c:v>
                </c:pt>
              </c:numCache>
            </c:numRef>
          </c:val>
          <c:smooth val="0"/>
        </c:ser>
        <c:dLbls>
          <c:showLegendKey val="0"/>
          <c:showVal val="0"/>
          <c:showCatName val="0"/>
          <c:showSerName val="0"/>
          <c:showPercent val="0"/>
          <c:showBubbleSize val="0"/>
        </c:dLbls>
        <c:marker val="1"/>
        <c:smooth val="0"/>
        <c:axId val="325304704"/>
        <c:axId val="325306240"/>
      </c:lineChart>
      <c:catAx>
        <c:axId val="32528460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25" b="0" i="0" u="none" strike="noStrike" baseline="0">
                <a:solidFill>
                  <a:srgbClr val="000000"/>
                </a:solidFill>
                <a:latin typeface="Arial"/>
                <a:ea typeface="Arial"/>
                <a:cs typeface="Arial"/>
              </a:defRPr>
            </a:pPr>
            <a:endParaRPr lang="en-US"/>
          </a:p>
        </c:txPr>
        <c:crossAx val="325286144"/>
        <c:crosses val="autoZero"/>
        <c:auto val="1"/>
        <c:lblAlgn val="ctr"/>
        <c:lblOffset val="100"/>
        <c:tickLblSkip val="1"/>
        <c:tickMarkSkip val="1"/>
        <c:noMultiLvlLbl val="0"/>
      </c:catAx>
      <c:valAx>
        <c:axId val="325286144"/>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GB"/>
                  <a:t>Number of Lettings</a:t>
                </a:r>
              </a:p>
            </c:rich>
          </c:tx>
          <c:layout>
            <c:manualLayout>
              <c:xMode val="edge"/>
              <c:yMode val="edge"/>
              <c:x val="8.2781050970027348E-3"/>
              <c:y val="0.30177545854105514"/>
            </c:manualLayout>
          </c:layout>
          <c:overlay val="0"/>
          <c:spPr>
            <a:noFill/>
            <a:ln w="25400">
              <a:noFill/>
            </a:ln>
          </c:spPr>
        </c:title>
        <c:numFmt formatCode="#,##0" sourceLinked="1"/>
        <c:majorTickMark val="out"/>
        <c:minorTickMark val="none"/>
        <c:tickLblPos val="nextTo"/>
        <c:spPr>
          <a:ln w="3175">
            <a:solidFill>
              <a:srgbClr val="80808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325284608"/>
        <c:crosses val="autoZero"/>
        <c:crossBetween val="between"/>
      </c:valAx>
      <c:catAx>
        <c:axId val="325304704"/>
        <c:scaling>
          <c:orientation val="minMax"/>
        </c:scaling>
        <c:delete val="1"/>
        <c:axPos val="b"/>
        <c:majorTickMark val="out"/>
        <c:minorTickMark val="none"/>
        <c:tickLblPos val="nextTo"/>
        <c:crossAx val="325306240"/>
        <c:crosses val="autoZero"/>
        <c:auto val="1"/>
        <c:lblAlgn val="ctr"/>
        <c:lblOffset val="100"/>
        <c:noMultiLvlLbl val="0"/>
      </c:catAx>
      <c:valAx>
        <c:axId val="325306240"/>
        <c:scaling>
          <c:orientation val="minMax"/>
          <c:max val="800"/>
        </c:scaling>
        <c:delete val="0"/>
        <c:axPos val="r"/>
        <c:title>
          <c:tx>
            <c:rich>
              <a:bodyPr/>
              <a:lstStyle/>
              <a:p>
                <a:pPr>
                  <a:defRPr sz="1000" b="1" i="0" u="none" strike="noStrike" baseline="0">
                    <a:solidFill>
                      <a:srgbClr val="000000"/>
                    </a:solidFill>
                    <a:latin typeface="Arial"/>
                    <a:ea typeface="Arial"/>
                    <a:cs typeface="Arial"/>
                  </a:defRPr>
                </a:pPr>
                <a:r>
                  <a:rPr lang="en-GB"/>
                  <a:t>Number of Providers</a:t>
                </a:r>
              </a:p>
            </c:rich>
          </c:tx>
          <c:layout>
            <c:manualLayout>
              <c:xMode val="edge"/>
              <c:yMode val="edge"/>
              <c:x val="0.9554513517978086"/>
              <c:y val="0.28698224852071008"/>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325304704"/>
        <c:crosses val="max"/>
        <c:crossBetween val="between"/>
      </c:valAx>
      <c:spPr>
        <a:solidFill>
          <a:srgbClr val="FFFFFF"/>
        </a:solidFill>
        <a:ln w="25400">
          <a:noFill/>
        </a:ln>
      </c:spPr>
    </c:plotArea>
    <c:plotVisOnly val="1"/>
    <c:dispBlanksAs val="gap"/>
    <c:showDLblsOverMax val="0"/>
  </c:chart>
  <c:spPr>
    <a:solidFill>
      <a:srgbClr val="FFFFFF"/>
    </a:solidFill>
    <a:ln w="9525">
      <a:solidFill>
        <a:schemeClr val="tx1"/>
      </a:solidFill>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2563366810138691E-2"/>
          <c:y val="0.17919799498746866"/>
          <c:w val="0.93100238218987563"/>
          <c:h val="0.69548872180451127"/>
        </c:manualLayout>
      </c:layout>
      <c:barChart>
        <c:barDir val="col"/>
        <c:grouping val="clustered"/>
        <c:varyColors val="0"/>
        <c:ser>
          <c:idx val="0"/>
          <c:order val="0"/>
          <c:tx>
            <c:v>Older people</c:v>
          </c:tx>
          <c:spPr>
            <a:solidFill>
              <a:srgbClr val="009CB9"/>
            </a:solidFill>
            <a:ln w="25400">
              <a:noFill/>
            </a:ln>
          </c:spPr>
          <c:invertIfNegative val="0"/>
          <c:cat>
            <c:strRef>
              <c:f>'Graph labels'!$A$1:$H$1</c:f>
              <c:strCache>
                <c:ptCount val="8"/>
                <c:pt idx="0">
                  <c:v>GN SR PRP</c:v>
                </c:pt>
                <c:pt idx="1">
                  <c:v>GN SR LA</c:v>
                </c:pt>
                <c:pt idx="2">
                  <c:v>SH SR PRP</c:v>
                </c:pt>
                <c:pt idx="3">
                  <c:v>SH SR LA</c:v>
                </c:pt>
                <c:pt idx="4">
                  <c:v>GN AR PRP</c:v>
                </c:pt>
                <c:pt idx="5">
                  <c:v>GN AR LA</c:v>
                </c:pt>
                <c:pt idx="6">
                  <c:v>SH AR PRP</c:v>
                </c:pt>
                <c:pt idx="7">
                  <c:v>SH AR LA</c:v>
                </c:pt>
              </c:strCache>
            </c:strRef>
          </c:cat>
          <c:val>
            <c:numRef>
              <c:f>('Table 3a, Figure 3a'!$B$16:$C$16,'Table 3a, Figure 3a'!$E$16:$F$16,'Table 3a, Figure 3a'!$H$16:$I$16,'Table 3a, Figure 3a'!$K$16:$L$16)</c:f>
              <c:numCache>
                <c:formatCode>0%</c:formatCode>
                <c:ptCount val="8"/>
                <c:pt idx="0">
                  <c:v>9.8377004004202129E-2</c:v>
                </c:pt>
                <c:pt idx="1">
                  <c:v>0.10784313725490197</c:v>
                </c:pt>
                <c:pt idx="2">
                  <c:v>0.26771379423328967</c:v>
                </c:pt>
                <c:pt idx="3">
                  <c:v>0.67871702176755633</c:v>
                </c:pt>
                <c:pt idx="4">
                  <c:v>5.1407620793505304E-2</c:v>
                </c:pt>
                <c:pt idx="5">
                  <c:v>5.4945054945054944E-2</c:v>
                </c:pt>
                <c:pt idx="6">
                  <c:v>0.72222222222222221</c:v>
                </c:pt>
                <c:pt idx="7">
                  <c:v>0.77777777777777779</c:v>
                </c:pt>
              </c:numCache>
            </c:numRef>
          </c:val>
        </c:ser>
        <c:ser>
          <c:idx val="1"/>
          <c:order val="1"/>
          <c:tx>
            <c:v>Single Adult</c:v>
          </c:tx>
          <c:spPr>
            <a:solidFill>
              <a:srgbClr val="352879"/>
            </a:solidFill>
            <a:ln w="25400">
              <a:noFill/>
            </a:ln>
          </c:spPr>
          <c:invertIfNegative val="0"/>
          <c:cat>
            <c:strRef>
              <c:f>'Graph labels'!$A$1:$H$1</c:f>
              <c:strCache>
                <c:ptCount val="8"/>
                <c:pt idx="0">
                  <c:v>GN SR PRP</c:v>
                </c:pt>
                <c:pt idx="1">
                  <c:v>GN SR LA</c:v>
                </c:pt>
                <c:pt idx="2">
                  <c:v>SH SR PRP</c:v>
                </c:pt>
                <c:pt idx="3">
                  <c:v>SH SR LA</c:v>
                </c:pt>
                <c:pt idx="4">
                  <c:v>GN AR PRP</c:v>
                </c:pt>
                <c:pt idx="5">
                  <c:v>GN AR LA</c:v>
                </c:pt>
                <c:pt idx="6">
                  <c:v>SH AR PRP</c:v>
                </c:pt>
                <c:pt idx="7">
                  <c:v>SH AR LA</c:v>
                </c:pt>
              </c:strCache>
            </c:strRef>
          </c:cat>
          <c:val>
            <c:numRef>
              <c:f>('Table 3a, Figure 3a'!$B$17:$C$17,'Table 3a, Figure 3a'!$E$17:$F$17,'Table 3a, Figure 3a'!$H$17:$I$17,'Table 3a, Figure 3a'!$K$17:$L$17)</c:f>
              <c:numCache>
                <c:formatCode>0%</c:formatCode>
                <c:ptCount val="8"/>
                <c:pt idx="0">
                  <c:v>0.35957887364686897</c:v>
                </c:pt>
                <c:pt idx="1">
                  <c:v>0.34712496109554936</c:v>
                </c:pt>
                <c:pt idx="2">
                  <c:v>0.6240989515072084</c:v>
                </c:pt>
                <c:pt idx="3">
                  <c:v>0.24498115529574649</c:v>
                </c:pt>
                <c:pt idx="4">
                  <c:v>0.22775959146261621</c:v>
                </c:pt>
                <c:pt idx="5">
                  <c:v>0.14972527472527472</c:v>
                </c:pt>
                <c:pt idx="6">
                  <c:v>0.17796610169491525</c:v>
                </c:pt>
                <c:pt idx="7">
                  <c:v>0.1388888888888889</c:v>
                </c:pt>
              </c:numCache>
            </c:numRef>
          </c:val>
        </c:ser>
        <c:ser>
          <c:idx val="2"/>
          <c:order val="2"/>
          <c:tx>
            <c:v>Multi Adult no children</c:v>
          </c:tx>
          <c:spPr>
            <a:solidFill>
              <a:srgbClr val="A02A70"/>
            </a:solidFill>
            <a:ln w="25400">
              <a:noFill/>
            </a:ln>
          </c:spPr>
          <c:invertIfNegative val="0"/>
          <c:cat>
            <c:strRef>
              <c:f>'Graph labels'!$A$1:$H$1</c:f>
              <c:strCache>
                <c:ptCount val="8"/>
                <c:pt idx="0">
                  <c:v>GN SR PRP</c:v>
                </c:pt>
                <c:pt idx="1">
                  <c:v>GN SR LA</c:v>
                </c:pt>
                <c:pt idx="2">
                  <c:v>SH SR PRP</c:v>
                </c:pt>
                <c:pt idx="3">
                  <c:v>SH SR LA</c:v>
                </c:pt>
                <c:pt idx="4">
                  <c:v>GN AR PRP</c:v>
                </c:pt>
                <c:pt idx="5">
                  <c:v>GN AR LA</c:v>
                </c:pt>
                <c:pt idx="6">
                  <c:v>SH AR PRP</c:v>
                </c:pt>
                <c:pt idx="7">
                  <c:v>SH AR LA</c:v>
                </c:pt>
              </c:strCache>
            </c:strRef>
          </c:cat>
          <c:val>
            <c:numRef>
              <c:f>('Table 3a, Figure 3a'!$B$18:$C$18,'Table 3a, Figure 3a'!$E$18:$F$18,'Table 3a, Figure 3a'!$H$18)</c:f>
              <c:numCache>
                <c:formatCode>0%</c:formatCode>
                <c:ptCount val="5"/>
                <c:pt idx="0">
                  <c:v>8.8952665154306415E-2</c:v>
                </c:pt>
                <c:pt idx="1">
                  <c:v>7.0806100217864917E-2</c:v>
                </c:pt>
                <c:pt idx="2">
                  <c:v>9.399574049803407E-3</c:v>
                </c:pt>
                <c:pt idx="3">
                  <c:v>2.161372202138297E-2</c:v>
                </c:pt>
                <c:pt idx="4">
                  <c:v>7.6967395574178338E-2</c:v>
                </c:pt>
              </c:numCache>
            </c:numRef>
          </c:val>
        </c:ser>
        <c:ser>
          <c:idx val="3"/>
          <c:order val="3"/>
          <c:tx>
            <c:v>Single adult with children</c:v>
          </c:tx>
          <c:spPr>
            <a:solidFill>
              <a:srgbClr val="CD1719"/>
            </a:solidFill>
            <a:ln w="25400">
              <a:noFill/>
            </a:ln>
          </c:spPr>
          <c:invertIfNegative val="0"/>
          <c:cat>
            <c:strRef>
              <c:f>'Graph labels'!$A$1:$H$1</c:f>
              <c:strCache>
                <c:ptCount val="8"/>
                <c:pt idx="0">
                  <c:v>GN SR PRP</c:v>
                </c:pt>
                <c:pt idx="1">
                  <c:v>GN SR LA</c:v>
                </c:pt>
                <c:pt idx="2">
                  <c:v>SH SR PRP</c:v>
                </c:pt>
                <c:pt idx="3">
                  <c:v>SH SR LA</c:v>
                </c:pt>
                <c:pt idx="4">
                  <c:v>GN AR PRP</c:v>
                </c:pt>
                <c:pt idx="5">
                  <c:v>GN AR LA</c:v>
                </c:pt>
                <c:pt idx="6">
                  <c:v>SH AR PRP</c:v>
                </c:pt>
                <c:pt idx="7">
                  <c:v>SH AR LA</c:v>
                </c:pt>
              </c:strCache>
            </c:strRef>
          </c:cat>
          <c:val>
            <c:numRef>
              <c:f>('Table 3a, Figure 3a'!$B$19:$C$19,'Table 3a, Figure 3a'!$E$19:$F$19,'Table 3a, Figure 3a'!$H$19:$I$19,'Table 3a, Figure 3a'!$K$19:$L$19)</c:f>
              <c:numCache>
                <c:formatCode>0%</c:formatCode>
                <c:ptCount val="8"/>
                <c:pt idx="0">
                  <c:v>0.23650675233324706</c:v>
                </c:pt>
                <c:pt idx="1">
                  <c:v>0.22992530345471521</c:v>
                </c:pt>
                <c:pt idx="2">
                  <c:v>5.8383846657929228E-2</c:v>
                </c:pt>
                <c:pt idx="3">
                  <c:v>1.5921852165218062E-2</c:v>
                </c:pt>
                <c:pt idx="4">
                  <c:v>0.33489590153201521</c:v>
                </c:pt>
                <c:pt idx="5">
                  <c:v>0.30631868131868134</c:v>
                </c:pt>
                <c:pt idx="6">
                  <c:v>2.8248587570621469E-2</c:v>
                </c:pt>
                <c:pt idx="7">
                  <c:v>0</c:v>
                </c:pt>
              </c:numCache>
            </c:numRef>
          </c:val>
        </c:ser>
        <c:ser>
          <c:idx val="4"/>
          <c:order val="4"/>
          <c:tx>
            <c:v>Multi adult with children</c:v>
          </c:tx>
          <c:spPr>
            <a:solidFill>
              <a:srgbClr val="E95F0A"/>
            </a:solidFill>
            <a:ln w="25400">
              <a:noFill/>
            </a:ln>
          </c:spPr>
          <c:invertIfNegative val="0"/>
          <c:cat>
            <c:strRef>
              <c:f>'Graph labels'!$A$1:$H$1</c:f>
              <c:strCache>
                <c:ptCount val="8"/>
                <c:pt idx="0">
                  <c:v>GN SR PRP</c:v>
                </c:pt>
                <c:pt idx="1">
                  <c:v>GN SR LA</c:v>
                </c:pt>
                <c:pt idx="2">
                  <c:v>SH SR PRP</c:v>
                </c:pt>
                <c:pt idx="3">
                  <c:v>SH SR LA</c:v>
                </c:pt>
                <c:pt idx="4">
                  <c:v>GN AR PRP</c:v>
                </c:pt>
                <c:pt idx="5">
                  <c:v>GN AR LA</c:v>
                </c:pt>
                <c:pt idx="6">
                  <c:v>SH AR PRP</c:v>
                </c:pt>
                <c:pt idx="7">
                  <c:v>SH AR LA</c:v>
                </c:pt>
              </c:strCache>
            </c:strRef>
          </c:cat>
          <c:val>
            <c:numRef>
              <c:f>('Table 3a, Figure 3a'!$B$20:$C$20,'Table 3a, Figure 3a'!$E$20:$F$20,'Table 3a, Figure 3a'!$H$20:$I$20,'Table 3a, Figure 3a'!$K$20:$L$20)</c:f>
              <c:numCache>
                <c:formatCode>0%</c:formatCode>
                <c:ptCount val="8"/>
                <c:pt idx="0">
                  <c:v>0.16321310576879158</c:v>
                </c:pt>
                <c:pt idx="1">
                  <c:v>0.16432267351384999</c:v>
                </c:pt>
                <c:pt idx="2">
                  <c:v>5.365334207077326E-3</c:v>
                </c:pt>
                <c:pt idx="3">
                  <c:v>6.5379586185678028E-3</c:v>
                </c:pt>
                <c:pt idx="4">
                  <c:v>0.23752782506219719</c:v>
                </c:pt>
                <c:pt idx="5">
                  <c:v>0.34065934065934067</c:v>
                </c:pt>
                <c:pt idx="6">
                  <c:v>2.6365348399246705E-2</c:v>
                </c:pt>
                <c:pt idx="7">
                  <c:v>0</c:v>
                </c:pt>
              </c:numCache>
            </c:numRef>
          </c:val>
        </c:ser>
        <c:ser>
          <c:idx val="5"/>
          <c:order val="5"/>
          <c:tx>
            <c:v>Other</c:v>
          </c:tx>
          <c:spPr>
            <a:solidFill>
              <a:srgbClr val="434342"/>
            </a:solidFill>
            <a:ln w="25400">
              <a:noFill/>
            </a:ln>
          </c:spPr>
          <c:invertIfNegative val="0"/>
          <c:cat>
            <c:strRef>
              <c:f>'Graph labels'!$A$1:$H$1</c:f>
              <c:strCache>
                <c:ptCount val="8"/>
                <c:pt idx="0">
                  <c:v>GN SR PRP</c:v>
                </c:pt>
                <c:pt idx="1">
                  <c:v>GN SR LA</c:v>
                </c:pt>
                <c:pt idx="2">
                  <c:v>SH SR PRP</c:v>
                </c:pt>
                <c:pt idx="3">
                  <c:v>SH SR LA</c:v>
                </c:pt>
                <c:pt idx="4">
                  <c:v>GN AR PRP</c:v>
                </c:pt>
                <c:pt idx="5">
                  <c:v>GN AR LA</c:v>
                </c:pt>
                <c:pt idx="6">
                  <c:v>SH AR PRP</c:v>
                </c:pt>
                <c:pt idx="7">
                  <c:v>SH AR LA</c:v>
                </c:pt>
              </c:strCache>
            </c:strRef>
          </c:cat>
          <c:val>
            <c:numRef>
              <c:f>('Table 3a, Figure 3a'!$B$21:$C$21,'Table 3a, Figure 3a'!$E$21:$F$21,'Table 3a, Figure 3a'!$H$21:$I$21,'Table 3a, Figure 3a'!$K$21:$L$21)</c:f>
              <c:numCache>
                <c:formatCode>0%</c:formatCode>
                <c:ptCount val="8"/>
                <c:pt idx="0">
                  <c:v>5.3371599092583849E-2</c:v>
                </c:pt>
                <c:pt idx="1">
                  <c:v>7.9968098350451294E-2</c:v>
                </c:pt>
                <c:pt idx="2">
                  <c:v>3.5038499344692005E-2</c:v>
                </c:pt>
                <c:pt idx="3">
                  <c:v>3.2228290131528343E-2</c:v>
                </c:pt>
                <c:pt idx="4">
                  <c:v>7.1441665575487756E-2</c:v>
                </c:pt>
                <c:pt idx="5">
                  <c:v>8.9285714285714288E-2</c:v>
                </c:pt>
                <c:pt idx="6">
                  <c:v>2.2598870056497175E-2</c:v>
                </c:pt>
                <c:pt idx="7">
                  <c:v>0</c:v>
                </c:pt>
              </c:numCache>
            </c:numRef>
          </c:val>
        </c:ser>
        <c:dLbls>
          <c:showLegendKey val="0"/>
          <c:showVal val="0"/>
          <c:showCatName val="0"/>
          <c:showSerName val="0"/>
          <c:showPercent val="0"/>
          <c:showBubbleSize val="0"/>
        </c:dLbls>
        <c:gapWidth val="150"/>
        <c:axId val="327681920"/>
        <c:axId val="327683456"/>
      </c:barChart>
      <c:catAx>
        <c:axId val="3276819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27683456"/>
        <c:crosses val="autoZero"/>
        <c:auto val="1"/>
        <c:lblAlgn val="ctr"/>
        <c:lblOffset val="100"/>
        <c:tickLblSkip val="1"/>
        <c:tickMarkSkip val="1"/>
        <c:noMultiLvlLbl val="0"/>
      </c:catAx>
      <c:valAx>
        <c:axId val="327683456"/>
        <c:scaling>
          <c:orientation val="minMax"/>
          <c:max val="1"/>
        </c:scaling>
        <c:delete val="0"/>
        <c:axPos val="l"/>
        <c:majorGridlines>
          <c:spPr>
            <a:ln w="3175">
              <a:solidFill>
                <a:srgbClr val="808080">
                  <a:alpha val="16000"/>
                </a:srgbClr>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27681920"/>
        <c:crosses val="autoZero"/>
        <c:crossBetween val="between"/>
        <c:majorUnit val="0.2"/>
      </c:valAx>
      <c:spPr>
        <a:solidFill>
          <a:sysClr val="window" lastClr="FFFFFF"/>
        </a:solidFill>
        <a:ln w="25400">
          <a:noFill/>
        </a:ln>
      </c:spPr>
    </c:plotArea>
    <c:legend>
      <c:legendPos val="t"/>
      <c:layout>
        <c:manualLayout>
          <c:xMode val="edge"/>
          <c:yMode val="edge"/>
          <c:x val="0.10144942751721252"/>
          <c:y val="3.0074812077061794E-2"/>
          <c:w val="0.7753633839248355"/>
          <c:h val="0.1052636277608156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solidFill>
        <a:sysClr val="windowText" lastClr="000000"/>
      </a:solid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2563366810138691E-2"/>
          <c:y val="0.17919799498746866"/>
          <c:w val="0.91822159017271998"/>
          <c:h val="0.69548872180451127"/>
        </c:manualLayout>
      </c:layout>
      <c:barChart>
        <c:barDir val="col"/>
        <c:grouping val="clustered"/>
        <c:varyColors val="0"/>
        <c:ser>
          <c:idx val="0"/>
          <c:order val="0"/>
          <c:tx>
            <c:strRef>
              <c:f>'Table 3b, Figure 3b'!$A$20</c:f>
              <c:strCache>
                <c:ptCount val="1"/>
                <c:pt idx="0">
                  <c:v>&lt;18</c:v>
                </c:pt>
              </c:strCache>
            </c:strRef>
          </c:tx>
          <c:spPr>
            <a:solidFill>
              <a:srgbClr val="009CB9"/>
            </a:solidFill>
            <a:ln w="25400">
              <a:noFill/>
            </a:ln>
          </c:spPr>
          <c:invertIfNegative val="0"/>
          <c:cat>
            <c:strRef>
              <c:f>'Graph labels'!$A$2:$E$2</c:f>
              <c:strCache>
                <c:ptCount val="5"/>
                <c:pt idx="0">
                  <c:v>GN SR PRP</c:v>
                </c:pt>
                <c:pt idx="1">
                  <c:v>GN SR LA</c:v>
                </c:pt>
                <c:pt idx="2">
                  <c:v>SH SR PRP</c:v>
                </c:pt>
                <c:pt idx="3">
                  <c:v>SH SR LA</c:v>
                </c:pt>
                <c:pt idx="4">
                  <c:v>All AR</c:v>
                </c:pt>
              </c:strCache>
            </c:strRef>
          </c:cat>
          <c:val>
            <c:numRef>
              <c:f>('Table 3b, Figure 3b'!$B$20:$C$20,'Table 3b, Figure 3b'!$E$20:$F$20,'Table 3b, Figure 3b'!$H$20)</c:f>
              <c:numCache>
                <c:formatCode>0%</c:formatCode>
                <c:ptCount val="5"/>
                <c:pt idx="0">
                  <c:v>3.4865486213669097E-3</c:v>
                </c:pt>
                <c:pt idx="1">
                  <c:v>5.6411453470277002E-3</c:v>
                </c:pt>
                <c:pt idx="2">
                  <c:v>6.7332896461336833E-2</c:v>
                </c:pt>
                <c:pt idx="3">
                  <c:v>8.768556264902699E-3</c:v>
                </c:pt>
                <c:pt idx="4">
                  <c:v>2.4866249717428982E-3</c:v>
                </c:pt>
              </c:numCache>
            </c:numRef>
          </c:val>
        </c:ser>
        <c:ser>
          <c:idx val="1"/>
          <c:order val="1"/>
          <c:tx>
            <c:strRef>
              <c:f>'Table 3b, Figure 3b'!$A$21</c:f>
              <c:strCache>
                <c:ptCount val="1"/>
                <c:pt idx="0">
                  <c:v>18-24</c:v>
                </c:pt>
              </c:strCache>
            </c:strRef>
          </c:tx>
          <c:spPr>
            <a:solidFill>
              <a:srgbClr val="352879"/>
            </a:solidFill>
            <a:ln w="25400">
              <a:noFill/>
            </a:ln>
          </c:spPr>
          <c:invertIfNegative val="0"/>
          <c:cat>
            <c:strRef>
              <c:f>'Graph labels'!$A$2:$E$2</c:f>
              <c:strCache>
                <c:ptCount val="5"/>
                <c:pt idx="0">
                  <c:v>GN SR PRP</c:v>
                </c:pt>
                <c:pt idx="1">
                  <c:v>GN SR LA</c:v>
                </c:pt>
                <c:pt idx="2">
                  <c:v>SH SR PRP</c:v>
                </c:pt>
                <c:pt idx="3">
                  <c:v>SH SR LA</c:v>
                </c:pt>
                <c:pt idx="4">
                  <c:v>All AR</c:v>
                </c:pt>
              </c:strCache>
            </c:strRef>
          </c:cat>
          <c:val>
            <c:numRef>
              <c:f>('Table 3b, Figure 3b'!$B$21:$C$21,'Table 3b, Figure 3b'!$E$21:$F$21,'Table 3b, Figure 3b'!$H$21)</c:f>
              <c:numCache>
                <c:formatCode>0%</c:formatCode>
                <c:ptCount val="5"/>
                <c:pt idx="0">
                  <c:v>0.21215419984470396</c:v>
                </c:pt>
                <c:pt idx="1">
                  <c:v>0.19772214441332089</c:v>
                </c:pt>
                <c:pt idx="2">
                  <c:v>0.22729972149410224</c:v>
                </c:pt>
                <c:pt idx="3">
                  <c:v>4.645796477194062E-2</c:v>
                </c:pt>
                <c:pt idx="4">
                  <c:v>0.20201944088614271</c:v>
                </c:pt>
              </c:numCache>
            </c:numRef>
          </c:val>
        </c:ser>
        <c:ser>
          <c:idx val="2"/>
          <c:order val="2"/>
          <c:tx>
            <c:strRef>
              <c:f>'Table 3b, Figure 3b'!$A$22</c:f>
              <c:strCache>
                <c:ptCount val="1"/>
                <c:pt idx="0">
                  <c:v>25-29</c:v>
                </c:pt>
              </c:strCache>
            </c:strRef>
          </c:tx>
          <c:spPr>
            <a:solidFill>
              <a:srgbClr val="A02A70"/>
            </a:solidFill>
            <a:ln w="25400">
              <a:noFill/>
            </a:ln>
          </c:spPr>
          <c:invertIfNegative val="0"/>
          <c:cat>
            <c:strRef>
              <c:f>'Graph labels'!$A$2:$E$2</c:f>
              <c:strCache>
                <c:ptCount val="5"/>
                <c:pt idx="0">
                  <c:v>GN SR PRP</c:v>
                </c:pt>
                <c:pt idx="1">
                  <c:v>GN SR LA</c:v>
                </c:pt>
                <c:pt idx="2">
                  <c:v>SH SR PRP</c:v>
                </c:pt>
                <c:pt idx="3">
                  <c:v>SH SR LA</c:v>
                </c:pt>
                <c:pt idx="4">
                  <c:v>All AR</c:v>
                </c:pt>
              </c:strCache>
            </c:strRef>
          </c:cat>
          <c:val>
            <c:numRef>
              <c:f>('Table 3b, Figure 3b'!$B$22:$C$22,'Table 3b, Figure 3b'!$E$22:$F$22,'Table 3b, Figure 3b'!$H$22)</c:f>
              <c:numCache>
                <c:formatCode>0%</c:formatCode>
                <c:ptCount val="5"/>
                <c:pt idx="0">
                  <c:v>0.16097501560573074</c:v>
                </c:pt>
                <c:pt idx="1">
                  <c:v>0.15295284780578899</c:v>
                </c:pt>
                <c:pt idx="2">
                  <c:v>8.6746395806028831E-2</c:v>
                </c:pt>
                <c:pt idx="3">
                  <c:v>2.2536727944004308E-2</c:v>
                </c:pt>
                <c:pt idx="4">
                  <c:v>0.18388466078918947</c:v>
                </c:pt>
              </c:numCache>
            </c:numRef>
          </c:val>
        </c:ser>
        <c:ser>
          <c:idx val="3"/>
          <c:order val="3"/>
          <c:tx>
            <c:strRef>
              <c:f>'Table 3b, Figure 3b'!$A$23</c:f>
              <c:strCache>
                <c:ptCount val="1"/>
                <c:pt idx="0">
                  <c:v>30-39</c:v>
                </c:pt>
              </c:strCache>
            </c:strRef>
          </c:tx>
          <c:spPr>
            <a:solidFill>
              <a:srgbClr val="CD1719"/>
            </a:solidFill>
            <a:ln w="25400">
              <a:noFill/>
            </a:ln>
          </c:spPr>
          <c:invertIfNegative val="0"/>
          <c:cat>
            <c:strRef>
              <c:f>'Graph labels'!$A$2:$E$2</c:f>
              <c:strCache>
                <c:ptCount val="5"/>
                <c:pt idx="0">
                  <c:v>GN SR PRP</c:v>
                </c:pt>
                <c:pt idx="1">
                  <c:v>GN SR LA</c:v>
                </c:pt>
                <c:pt idx="2">
                  <c:v>SH SR PRP</c:v>
                </c:pt>
                <c:pt idx="3">
                  <c:v>SH SR LA</c:v>
                </c:pt>
                <c:pt idx="4">
                  <c:v>All AR</c:v>
                </c:pt>
              </c:strCache>
            </c:strRef>
          </c:cat>
          <c:val>
            <c:numRef>
              <c:f>('Table 3b, Figure 3b'!$B$23:$C$23,'Table 3b, Figure 3b'!$E$23:$F$23,'Table 3b, Figure 3b'!$H$23)</c:f>
              <c:numCache>
                <c:formatCode>0%</c:formatCode>
                <c:ptCount val="5"/>
                <c:pt idx="0">
                  <c:v>0.22769903016092935</c:v>
                </c:pt>
                <c:pt idx="1">
                  <c:v>0.23523576097105509</c:v>
                </c:pt>
                <c:pt idx="2">
                  <c:v>0.13460435779816513</c:v>
                </c:pt>
                <c:pt idx="3">
                  <c:v>4.4688870086916389E-2</c:v>
                </c:pt>
                <c:pt idx="4">
                  <c:v>0.26915831512320099</c:v>
                </c:pt>
              </c:numCache>
            </c:numRef>
          </c:val>
        </c:ser>
        <c:ser>
          <c:idx val="4"/>
          <c:order val="4"/>
          <c:tx>
            <c:strRef>
              <c:f>'Table 3b, Figure 3b'!$A$24</c:f>
              <c:strCache>
                <c:ptCount val="1"/>
                <c:pt idx="0">
                  <c:v>40-49</c:v>
                </c:pt>
              </c:strCache>
            </c:strRef>
          </c:tx>
          <c:spPr>
            <a:solidFill>
              <a:srgbClr val="E95F0A"/>
            </a:solidFill>
            <a:ln w="25400">
              <a:noFill/>
            </a:ln>
          </c:spPr>
          <c:invertIfNegative val="0"/>
          <c:cat>
            <c:strRef>
              <c:f>'Graph labels'!$A$2:$E$2</c:f>
              <c:strCache>
                <c:ptCount val="5"/>
                <c:pt idx="0">
                  <c:v>GN SR PRP</c:v>
                </c:pt>
                <c:pt idx="1">
                  <c:v>GN SR LA</c:v>
                </c:pt>
                <c:pt idx="2">
                  <c:v>SH SR PRP</c:v>
                </c:pt>
                <c:pt idx="3">
                  <c:v>SH SR LA</c:v>
                </c:pt>
                <c:pt idx="4">
                  <c:v>All AR</c:v>
                </c:pt>
              </c:strCache>
            </c:strRef>
          </c:cat>
          <c:val>
            <c:numRef>
              <c:f>('Table 3b, Figure 3b'!$B$24:$C$24,'Table 3b, Figure 3b'!$E$24:$F$24,'Table 3b, Figure 3b'!$H$24)</c:f>
              <c:numCache>
                <c:formatCode>0%</c:formatCode>
                <c:ptCount val="5"/>
                <c:pt idx="0">
                  <c:v>0.17024710342412569</c:v>
                </c:pt>
                <c:pt idx="1">
                  <c:v>0.17413632119514472</c:v>
                </c:pt>
                <c:pt idx="2">
                  <c:v>9.9514662516382704E-2</c:v>
                </c:pt>
                <c:pt idx="3">
                  <c:v>5.0149988462425965E-2</c:v>
                </c:pt>
                <c:pt idx="4">
                  <c:v>0.1733102253032929</c:v>
                </c:pt>
              </c:numCache>
            </c:numRef>
          </c:val>
        </c:ser>
        <c:ser>
          <c:idx val="5"/>
          <c:order val="5"/>
          <c:tx>
            <c:strRef>
              <c:f>'Table 3b, Figure 3b'!$A$25</c:f>
              <c:strCache>
                <c:ptCount val="1"/>
                <c:pt idx="0">
                  <c:v>50-59</c:v>
                </c:pt>
              </c:strCache>
            </c:strRef>
          </c:tx>
          <c:spPr>
            <a:solidFill>
              <a:srgbClr val="434342"/>
            </a:solidFill>
            <a:ln w="25400">
              <a:noFill/>
            </a:ln>
          </c:spPr>
          <c:invertIfNegative val="0"/>
          <c:cat>
            <c:strRef>
              <c:f>'Graph labels'!$A$2:$E$2</c:f>
              <c:strCache>
                <c:ptCount val="5"/>
                <c:pt idx="0">
                  <c:v>GN SR PRP</c:v>
                </c:pt>
                <c:pt idx="1">
                  <c:v>GN SR LA</c:v>
                </c:pt>
                <c:pt idx="2">
                  <c:v>SH SR PRP</c:v>
                </c:pt>
                <c:pt idx="3">
                  <c:v>SH SR LA</c:v>
                </c:pt>
                <c:pt idx="4">
                  <c:v>All AR</c:v>
                </c:pt>
              </c:strCache>
            </c:strRef>
          </c:cat>
          <c:val>
            <c:numRef>
              <c:f>('Table 3b, Figure 3b'!$B$25:$C$25,'Table 3b, Figure 3b'!$E$25:$F$25,'Table 3b, Figure 3b'!$H$25)</c:f>
              <c:numCache>
                <c:formatCode>0%</c:formatCode>
                <c:ptCount val="5"/>
                <c:pt idx="0">
                  <c:v>0.12404652791522662</c:v>
                </c:pt>
                <c:pt idx="1">
                  <c:v>0.12094421101774043</c:v>
                </c:pt>
                <c:pt idx="2">
                  <c:v>0.10010853538663171</c:v>
                </c:pt>
                <c:pt idx="3">
                  <c:v>0.13114375817244828</c:v>
                </c:pt>
                <c:pt idx="4">
                  <c:v>9.4416396654359122E-2</c:v>
                </c:pt>
              </c:numCache>
            </c:numRef>
          </c:val>
        </c:ser>
        <c:ser>
          <c:idx val="6"/>
          <c:order val="6"/>
          <c:tx>
            <c:strRef>
              <c:f>'Table 3b, Figure 3b'!$A$26</c:f>
              <c:strCache>
                <c:ptCount val="1"/>
                <c:pt idx="0">
                  <c:v>60-69</c:v>
                </c:pt>
              </c:strCache>
            </c:strRef>
          </c:tx>
          <c:spPr>
            <a:solidFill>
              <a:srgbClr val="7E8B26"/>
            </a:solidFill>
            <a:ln w="25400">
              <a:noFill/>
            </a:ln>
          </c:spPr>
          <c:invertIfNegative val="0"/>
          <c:cat>
            <c:strRef>
              <c:f>'Graph labels'!$A$2:$E$2</c:f>
              <c:strCache>
                <c:ptCount val="5"/>
                <c:pt idx="0">
                  <c:v>GN SR PRP</c:v>
                </c:pt>
                <c:pt idx="1">
                  <c:v>GN SR LA</c:v>
                </c:pt>
                <c:pt idx="2">
                  <c:v>SH SR PRP</c:v>
                </c:pt>
                <c:pt idx="3">
                  <c:v>SH SR LA</c:v>
                </c:pt>
                <c:pt idx="4">
                  <c:v>All AR</c:v>
                </c:pt>
              </c:strCache>
            </c:strRef>
          </c:cat>
          <c:val>
            <c:numRef>
              <c:f>('Table 3b, Figure 3b'!$B$26:$C$26,'Table 3b, Figure 3b'!$E$26:$F$26,'Table 3b, Figure 3b'!$H$26)</c:f>
              <c:numCache>
                <c:formatCode>0%</c:formatCode>
                <c:ptCount val="5"/>
                <c:pt idx="0">
                  <c:v>6.258278649837852E-2</c:v>
                </c:pt>
                <c:pt idx="1">
                  <c:v>6.8744164332399632E-2</c:v>
                </c:pt>
                <c:pt idx="2">
                  <c:v>0.11728989187418086</c:v>
                </c:pt>
                <c:pt idx="3">
                  <c:v>0.32059072379047765</c:v>
                </c:pt>
                <c:pt idx="4">
                  <c:v>4.2021450280059276E-2</c:v>
                </c:pt>
              </c:numCache>
            </c:numRef>
          </c:val>
        </c:ser>
        <c:ser>
          <c:idx val="7"/>
          <c:order val="7"/>
          <c:tx>
            <c:strRef>
              <c:f>'Table 3b, Figure 3b'!$A$27</c:f>
              <c:strCache>
                <c:ptCount val="1"/>
                <c:pt idx="0">
                  <c:v>70-79</c:v>
                </c:pt>
              </c:strCache>
            </c:strRef>
          </c:tx>
          <c:spPr>
            <a:solidFill>
              <a:srgbClr val="006600"/>
            </a:solidFill>
            <a:ln w="25400">
              <a:noFill/>
            </a:ln>
          </c:spPr>
          <c:invertIfNegative val="0"/>
          <c:cat>
            <c:strRef>
              <c:f>'Graph labels'!$A$2:$E$2</c:f>
              <c:strCache>
                <c:ptCount val="5"/>
                <c:pt idx="0">
                  <c:v>GN SR PRP</c:v>
                </c:pt>
                <c:pt idx="1">
                  <c:v>GN SR LA</c:v>
                </c:pt>
                <c:pt idx="2">
                  <c:v>SH SR PRP</c:v>
                </c:pt>
                <c:pt idx="3">
                  <c:v>SH SR LA</c:v>
                </c:pt>
                <c:pt idx="4">
                  <c:v>All AR</c:v>
                </c:pt>
              </c:strCache>
            </c:strRef>
          </c:cat>
          <c:val>
            <c:numRef>
              <c:f>('Table 3b, Figure 3b'!$B$27:$C$27,'Table 3b, Figure 3b'!$E$27:$F$27,'Table 3b, Figure 3b'!$H$27)</c:f>
              <c:numCache>
                <c:formatCode>0%</c:formatCode>
                <c:ptCount val="5"/>
                <c:pt idx="0">
                  <c:v>2.7610724562658912E-2</c:v>
                </c:pt>
                <c:pt idx="1">
                  <c:v>3.0501089324618737E-2</c:v>
                </c:pt>
                <c:pt idx="2">
                  <c:v>8.2210435779816515E-2</c:v>
                </c:pt>
                <c:pt idx="3">
                  <c:v>0.2102915160372279</c:v>
                </c:pt>
                <c:pt idx="4">
                  <c:v>1.9440886142717204E-2</c:v>
                </c:pt>
              </c:numCache>
            </c:numRef>
          </c:val>
        </c:ser>
        <c:ser>
          <c:idx val="8"/>
          <c:order val="8"/>
          <c:tx>
            <c:strRef>
              <c:f>'Table 3b, Figure 3b'!$A$28</c:f>
              <c:strCache>
                <c:ptCount val="1"/>
                <c:pt idx="0">
                  <c:v>80 and above</c:v>
                </c:pt>
              </c:strCache>
            </c:strRef>
          </c:tx>
          <c:spPr>
            <a:solidFill>
              <a:srgbClr val="575E62"/>
            </a:solidFill>
            <a:ln w="25400">
              <a:noFill/>
            </a:ln>
          </c:spPr>
          <c:invertIfNegative val="0"/>
          <c:cat>
            <c:strRef>
              <c:f>'Graph labels'!$A$2:$E$2</c:f>
              <c:strCache>
                <c:ptCount val="5"/>
                <c:pt idx="0">
                  <c:v>GN SR PRP</c:v>
                </c:pt>
                <c:pt idx="1">
                  <c:v>GN SR LA</c:v>
                </c:pt>
                <c:pt idx="2">
                  <c:v>SH SR PRP</c:v>
                </c:pt>
                <c:pt idx="3">
                  <c:v>SH SR LA</c:v>
                </c:pt>
                <c:pt idx="4">
                  <c:v>All AR</c:v>
                </c:pt>
              </c:strCache>
            </c:strRef>
          </c:cat>
          <c:val>
            <c:numRef>
              <c:f>('Table 3b, Figure 3b'!$B$28:$C$28,'Table 3b, Figure 3b'!$E$28:$F$28,'Table 3b, Figure 3b'!$H$28)</c:f>
              <c:numCache>
                <c:formatCode>0%</c:formatCode>
                <c:ptCount val="5"/>
                <c:pt idx="0">
                  <c:v>1.1198063366879311E-2</c:v>
                </c:pt>
                <c:pt idx="1">
                  <c:v>1.4122315592903828E-2</c:v>
                </c:pt>
                <c:pt idx="2">
                  <c:v>8.4893102883355179E-2</c:v>
                </c:pt>
                <c:pt idx="3">
                  <c:v>0.16537189446965617</c:v>
                </c:pt>
                <c:pt idx="4">
                  <c:v>1.3261999849295457E-2</c:v>
                </c:pt>
              </c:numCache>
            </c:numRef>
          </c:val>
        </c:ser>
        <c:dLbls>
          <c:showLegendKey val="0"/>
          <c:showVal val="0"/>
          <c:showCatName val="0"/>
          <c:showSerName val="0"/>
          <c:showPercent val="0"/>
          <c:showBubbleSize val="0"/>
        </c:dLbls>
        <c:gapWidth val="150"/>
        <c:axId val="333420800"/>
        <c:axId val="333434880"/>
      </c:barChart>
      <c:catAx>
        <c:axId val="3334208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33434880"/>
        <c:crosses val="autoZero"/>
        <c:auto val="1"/>
        <c:lblAlgn val="ctr"/>
        <c:lblOffset val="100"/>
        <c:tickLblSkip val="1"/>
        <c:tickMarkSkip val="1"/>
        <c:noMultiLvlLbl val="0"/>
      </c:catAx>
      <c:valAx>
        <c:axId val="333434880"/>
        <c:scaling>
          <c:orientation val="minMax"/>
          <c:max val="0.5"/>
        </c:scaling>
        <c:delete val="0"/>
        <c:axPos val="l"/>
        <c:majorGridlines>
          <c:spPr>
            <a:ln w="3175">
              <a:solidFill>
                <a:srgbClr val="808080">
                  <a:alpha val="16000"/>
                </a:srgbClr>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33420800"/>
        <c:crosses val="autoZero"/>
        <c:crossBetween val="between"/>
        <c:majorUnit val="0.2"/>
      </c:valAx>
      <c:spPr>
        <a:noFill/>
        <a:ln w="25400">
          <a:noFill/>
        </a:ln>
      </c:spPr>
    </c:plotArea>
    <c:legend>
      <c:legendPos val="t"/>
      <c:layout>
        <c:manualLayout>
          <c:xMode val="edge"/>
          <c:yMode val="edge"/>
          <c:x val="0.10144944601820807"/>
          <c:y val="2.2574295317353027E-2"/>
          <c:w val="0.77536345823850839"/>
          <c:h val="0.10526345144356956"/>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solidFill>
        <a:sysClr val="windowText" lastClr="000000"/>
      </a:solid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2563366810138691E-2"/>
          <c:y val="0.17919799498746866"/>
          <c:w val="0.91822159017271998"/>
          <c:h val="0.69548872180451127"/>
        </c:manualLayout>
      </c:layout>
      <c:barChart>
        <c:barDir val="col"/>
        <c:grouping val="clustered"/>
        <c:varyColors val="0"/>
        <c:ser>
          <c:idx val="0"/>
          <c:order val="0"/>
          <c:tx>
            <c:strRef>
              <c:f>'Table 3c, Figure 3c'!$A$19</c:f>
              <c:strCache>
                <c:ptCount val="1"/>
                <c:pt idx="0">
                  <c:v>Full time worker</c:v>
                </c:pt>
              </c:strCache>
            </c:strRef>
          </c:tx>
          <c:spPr>
            <a:solidFill>
              <a:srgbClr val="009CB9"/>
            </a:solidFill>
            <a:ln w="25400">
              <a:noFill/>
            </a:ln>
          </c:spPr>
          <c:invertIfNegative val="0"/>
          <c:cat>
            <c:strRef>
              <c:f>'Graph labels'!$A$1:$H$1</c:f>
              <c:strCache>
                <c:ptCount val="8"/>
                <c:pt idx="0">
                  <c:v>GN SR PRP</c:v>
                </c:pt>
                <c:pt idx="1">
                  <c:v>GN SR LA</c:v>
                </c:pt>
                <c:pt idx="2">
                  <c:v>SH SR PRP</c:v>
                </c:pt>
                <c:pt idx="3">
                  <c:v>SH SR LA</c:v>
                </c:pt>
                <c:pt idx="4">
                  <c:v>GN AR PRP</c:v>
                </c:pt>
                <c:pt idx="5">
                  <c:v>GN AR LA</c:v>
                </c:pt>
                <c:pt idx="6">
                  <c:v>SH AR PRP</c:v>
                </c:pt>
                <c:pt idx="7">
                  <c:v>SH AR LA</c:v>
                </c:pt>
              </c:strCache>
            </c:strRef>
          </c:cat>
          <c:val>
            <c:numRef>
              <c:f>('Table 3c, Figure 3c'!$B$19:$C$19,'Table 3c, Figure 3c'!$E$19:$F$19,'Table 3c, Figure 3c'!$H$19,'Table 3c, Figure 3c'!$I$19,'Table 3c, Figure 3c'!$K$19,'Table 3c, Figure 3c'!$L$19)</c:f>
              <c:numCache>
                <c:formatCode>0%</c:formatCode>
                <c:ptCount val="8"/>
                <c:pt idx="0">
                  <c:v>0.25555335637398946</c:v>
                </c:pt>
                <c:pt idx="1">
                  <c:v>0.2005621693121693</c:v>
                </c:pt>
                <c:pt idx="2">
                  <c:v>2.855709370904325E-2</c:v>
                </c:pt>
                <c:pt idx="3">
                  <c:v>5.2303668948542423E-2</c:v>
                </c:pt>
                <c:pt idx="4">
                  <c:v>0.28282883423861122</c:v>
                </c:pt>
                <c:pt idx="5">
                  <c:v>0.36494252873563221</c:v>
                </c:pt>
                <c:pt idx="6">
                  <c:v>2.7950310559006212E-2</c:v>
                </c:pt>
                <c:pt idx="7">
                  <c:v>0</c:v>
                </c:pt>
              </c:numCache>
            </c:numRef>
          </c:val>
        </c:ser>
        <c:ser>
          <c:idx val="1"/>
          <c:order val="1"/>
          <c:tx>
            <c:strRef>
              <c:f>'Table 3c, Figure 3c'!$A$20</c:f>
              <c:strCache>
                <c:ptCount val="1"/>
                <c:pt idx="0">
                  <c:v>Part time worker</c:v>
                </c:pt>
              </c:strCache>
            </c:strRef>
          </c:tx>
          <c:spPr>
            <a:solidFill>
              <a:srgbClr val="352879"/>
            </a:solidFill>
            <a:ln w="25400">
              <a:noFill/>
            </a:ln>
          </c:spPr>
          <c:invertIfNegative val="0"/>
          <c:cat>
            <c:strRef>
              <c:f>'Graph labels'!$A$1:$H$1</c:f>
              <c:strCache>
                <c:ptCount val="8"/>
                <c:pt idx="0">
                  <c:v>GN SR PRP</c:v>
                </c:pt>
                <c:pt idx="1">
                  <c:v>GN SR LA</c:v>
                </c:pt>
                <c:pt idx="2">
                  <c:v>SH SR PRP</c:v>
                </c:pt>
                <c:pt idx="3">
                  <c:v>SH SR LA</c:v>
                </c:pt>
                <c:pt idx="4">
                  <c:v>GN AR PRP</c:v>
                </c:pt>
                <c:pt idx="5">
                  <c:v>GN AR LA</c:v>
                </c:pt>
                <c:pt idx="6">
                  <c:v>SH AR PRP</c:v>
                </c:pt>
                <c:pt idx="7">
                  <c:v>SH AR LA</c:v>
                </c:pt>
              </c:strCache>
            </c:strRef>
          </c:cat>
          <c:val>
            <c:numRef>
              <c:f>('Table 3c, Figure 3c'!$B$20,'Table 3c, Figure 3c'!$C$20,'Table 3c, Figure 3c'!$E$20:$F$20,'Table 3c, Figure 3c'!$H$20:$I$20,'Table 3c, Figure 3c'!$K$20:$L$20)</c:f>
              <c:numCache>
                <c:formatCode>0%</c:formatCode>
                <c:ptCount val="8"/>
                <c:pt idx="0">
                  <c:v>0.12161051141121482</c:v>
                </c:pt>
                <c:pt idx="1">
                  <c:v>0.11433045440398382</c:v>
                </c:pt>
                <c:pt idx="2">
                  <c:v>2.6990498034076014E-2</c:v>
                </c:pt>
                <c:pt idx="3">
                  <c:v>3.2920544573494345E-2</c:v>
                </c:pt>
                <c:pt idx="4">
                  <c:v>0.16461500668722875</c:v>
                </c:pt>
                <c:pt idx="5">
                  <c:v>0.17959770114942528</c:v>
                </c:pt>
                <c:pt idx="6">
                  <c:v>2.3809523809523808E-2</c:v>
                </c:pt>
                <c:pt idx="7">
                  <c:v>8.3333333333333329E-2</c:v>
                </c:pt>
              </c:numCache>
            </c:numRef>
          </c:val>
        </c:ser>
        <c:ser>
          <c:idx val="2"/>
          <c:order val="2"/>
          <c:tx>
            <c:strRef>
              <c:f>'Table 3c, Figure 3c'!$A$22</c:f>
              <c:strCache>
                <c:ptCount val="1"/>
                <c:pt idx="0">
                  <c:v>Unemployed (Jobseeker)</c:v>
                </c:pt>
              </c:strCache>
            </c:strRef>
          </c:tx>
          <c:spPr>
            <a:solidFill>
              <a:srgbClr val="A02A70"/>
            </a:solidFill>
            <a:ln w="25400">
              <a:noFill/>
            </a:ln>
          </c:spPr>
          <c:invertIfNegative val="0"/>
          <c:cat>
            <c:strRef>
              <c:f>'Graph labels'!$A$1:$H$1</c:f>
              <c:strCache>
                <c:ptCount val="8"/>
                <c:pt idx="0">
                  <c:v>GN SR PRP</c:v>
                </c:pt>
                <c:pt idx="1">
                  <c:v>GN SR LA</c:v>
                </c:pt>
                <c:pt idx="2">
                  <c:v>SH SR PRP</c:v>
                </c:pt>
                <c:pt idx="3">
                  <c:v>SH SR LA</c:v>
                </c:pt>
                <c:pt idx="4">
                  <c:v>GN AR PRP</c:v>
                </c:pt>
                <c:pt idx="5">
                  <c:v>GN AR LA</c:v>
                </c:pt>
                <c:pt idx="6">
                  <c:v>SH AR PRP</c:v>
                </c:pt>
                <c:pt idx="7">
                  <c:v>SH AR LA</c:v>
                </c:pt>
              </c:strCache>
            </c:strRef>
          </c:cat>
          <c:val>
            <c:numRef>
              <c:f>('Table 3c, Figure 3c'!$B$22:$C$22,'Table 3c, Figure 3c'!$E$22:$F$22,'Table 3c, Figure 3c'!$H$22:$I$22,'Table 3c, Figure 3c'!$K$22:$L$22)</c:f>
              <c:numCache>
                <c:formatCode>0%</c:formatCode>
                <c:ptCount val="8"/>
                <c:pt idx="0">
                  <c:v>0.17725065087315967</c:v>
                </c:pt>
                <c:pt idx="1">
                  <c:v>0.1995020230314348</c:v>
                </c:pt>
                <c:pt idx="2">
                  <c:v>0.24949827981651376</c:v>
                </c:pt>
                <c:pt idx="3">
                  <c:v>7.3917390969925389E-2</c:v>
                </c:pt>
                <c:pt idx="4">
                  <c:v>0.12828561290498677</c:v>
                </c:pt>
                <c:pt idx="5">
                  <c:v>8.6206896551724144E-2</c:v>
                </c:pt>
                <c:pt idx="6">
                  <c:v>1.5527950310559006E-2</c:v>
                </c:pt>
                <c:pt idx="7">
                  <c:v>0</c:v>
                </c:pt>
              </c:numCache>
            </c:numRef>
          </c:val>
        </c:ser>
        <c:ser>
          <c:idx val="3"/>
          <c:order val="3"/>
          <c:tx>
            <c:strRef>
              <c:f>'Table 3c, Figure 3c'!$A$23</c:f>
              <c:strCache>
                <c:ptCount val="1"/>
                <c:pt idx="0">
                  <c:v>Retired</c:v>
                </c:pt>
              </c:strCache>
            </c:strRef>
          </c:tx>
          <c:spPr>
            <a:solidFill>
              <a:srgbClr val="CD1719"/>
            </a:solidFill>
            <a:ln w="25400">
              <a:noFill/>
            </a:ln>
          </c:spPr>
          <c:invertIfNegative val="0"/>
          <c:cat>
            <c:strRef>
              <c:f>'Graph labels'!$A$1:$H$1</c:f>
              <c:strCache>
                <c:ptCount val="8"/>
                <c:pt idx="0">
                  <c:v>GN SR PRP</c:v>
                </c:pt>
                <c:pt idx="1">
                  <c:v>GN SR LA</c:v>
                </c:pt>
                <c:pt idx="2">
                  <c:v>SH SR PRP</c:v>
                </c:pt>
                <c:pt idx="3">
                  <c:v>SH SR LA</c:v>
                </c:pt>
                <c:pt idx="4">
                  <c:v>GN AR PRP</c:v>
                </c:pt>
                <c:pt idx="5">
                  <c:v>GN AR LA</c:v>
                </c:pt>
                <c:pt idx="6">
                  <c:v>SH AR PRP</c:v>
                </c:pt>
                <c:pt idx="7">
                  <c:v>SH AR LA</c:v>
                </c:pt>
              </c:strCache>
            </c:strRef>
          </c:cat>
          <c:val>
            <c:numRef>
              <c:f>('Table 3c, Figure 3c'!$B$23:$C$23,'Table 3c, Figure 3c'!$E$23:$F$23,'Table 3c, Figure 3c'!$H$23:$I$23,'Table 3c, Figure 3c'!$K$23:$L$23)</c:f>
              <c:numCache>
                <c:formatCode>0%</c:formatCode>
                <c:ptCount val="8"/>
                <c:pt idx="0">
                  <c:v>7.4001613860933901E-2</c:v>
                </c:pt>
                <c:pt idx="1">
                  <c:v>8.0707282913165271E-2</c:v>
                </c:pt>
                <c:pt idx="2">
                  <c:v>0.24114310288335516</c:v>
                </c:pt>
                <c:pt idx="3">
                  <c:v>0.56318744711945234</c:v>
                </c:pt>
                <c:pt idx="4">
                  <c:v>3.900428528536725E-2</c:v>
                </c:pt>
                <c:pt idx="5">
                  <c:v>4.7413793103448273E-2</c:v>
                </c:pt>
                <c:pt idx="6">
                  <c:v>0.63664596273291929</c:v>
                </c:pt>
                <c:pt idx="7">
                  <c:v>0.69444444444444442</c:v>
                </c:pt>
              </c:numCache>
            </c:numRef>
          </c:val>
        </c:ser>
        <c:ser>
          <c:idx val="4"/>
          <c:order val="4"/>
          <c:tx>
            <c:strRef>
              <c:f>'Table 3c, Figure 3c'!$A$24</c:f>
              <c:strCache>
                <c:ptCount val="1"/>
                <c:pt idx="0">
                  <c:v>Not seeking work</c:v>
                </c:pt>
              </c:strCache>
            </c:strRef>
          </c:tx>
          <c:spPr>
            <a:solidFill>
              <a:srgbClr val="E95F0A"/>
            </a:solidFill>
            <a:ln w="25400">
              <a:noFill/>
            </a:ln>
          </c:spPr>
          <c:invertIfNegative val="0"/>
          <c:cat>
            <c:strRef>
              <c:f>'Graph labels'!$A$1:$H$1</c:f>
              <c:strCache>
                <c:ptCount val="8"/>
                <c:pt idx="0">
                  <c:v>GN SR PRP</c:v>
                </c:pt>
                <c:pt idx="1">
                  <c:v>GN SR LA</c:v>
                </c:pt>
                <c:pt idx="2">
                  <c:v>SH SR PRP</c:v>
                </c:pt>
                <c:pt idx="3">
                  <c:v>SH SR LA</c:v>
                </c:pt>
                <c:pt idx="4">
                  <c:v>GN AR PRP</c:v>
                </c:pt>
                <c:pt idx="5">
                  <c:v>GN AR LA</c:v>
                </c:pt>
                <c:pt idx="6">
                  <c:v>SH AR PRP</c:v>
                </c:pt>
                <c:pt idx="7">
                  <c:v>SH AR LA</c:v>
                </c:pt>
              </c:strCache>
            </c:strRef>
          </c:cat>
          <c:val>
            <c:numRef>
              <c:f>('Table 3c, Figure 3c'!$B$24:$C$24,'Table 3c, Figure 3c'!$E$24:$F$24,'Table 3c, Figure 3c'!$H$24:$I$24,'Table 3c, Figure 3c'!$K$24:$L$24)</c:f>
              <c:numCache>
                <c:formatCode>0%</c:formatCode>
                <c:ptCount val="8"/>
                <c:pt idx="0">
                  <c:v>0.19602320305720072</c:v>
                </c:pt>
                <c:pt idx="1">
                  <c:v>0.19402622159975103</c:v>
                </c:pt>
                <c:pt idx="2">
                  <c:v>0.13298656618610746</c:v>
                </c:pt>
                <c:pt idx="3">
                  <c:v>5.8303207445581109E-2</c:v>
                </c:pt>
                <c:pt idx="4">
                  <c:v>0.23064115511641237</c:v>
                </c:pt>
                <c:pt idx="5">
                  <c:v>0.22701149425287356</c:v>
                </c:pt>
                <c:pt idx="6">
                  <c:v>5.0724637681159424E-2</c:v>
                </c:pt>
                <c:pt idx="7">
                  <c:v>0.1111111111111111</c:v>
                </c:pt>
              </c:numCache>
            </c:numRef>
          </c:val>
        </c:ser>
        <c:ser>
          <c:idx val="5"/>
          <c:order val="5"/>
          <c:tx>
            <c:strRef>
              <c:f>'Table 3c, Figure 3c'!$A$25</c:f>
              <c:strCache>
                <c:ptCount val="1"/>
                <c:pt idx="0">
                  <c:v>Unable to work due to sickness</c:v>
                </c:pt>
              </c:strCache>
            </c:strRef>
          </c:tx>
          <c:spPr>
            <a:solidFill>
              <a:srgbClr val="434342"/>
            </a:solidFill>
            <a:ln w="25400">
              <a:noFill/>
            </a:ln>
          </c:spPr>
          <c:invertIfNegative val="0"/>
          <c:cat>
            <c:strRef>
              <c:f>'Graph labels'!$A$1:$H$1</c:f>
              <c:strCache>
                <c:ptCount val="8"/>
                <c:pt idx="0">
                  <c:v>GN SR PRP</c:v>
                </c:pt>
                <c:pt idx="1">
                  <c:v>GN SR LA</c:v>
                </c:pt>
                <c:pt idx="2">
                  <c:v>SH SR PRP</c:v>
                </c:pt>
                <c:pt idx="3">
                  <c:v>SH SR LA</c:v>
                </c:pt>
                <c:pt idx="4">
                  <c:v>GN AR PRP</c:v>
                </c:pt>
                <c:pt idx="5">
                  <c:v>GN AR LA</c:v>
                </c:pt>
                <c:pt idx="6">
                  <c:v>SH AR PRP</c:v>
                </c:pt>
                <c:pt idx="7">
                  <c:v>SH AR LA</c:v>
                </c:pt>
              </c:strCache>
            </c:strRef>
          </c:cat>
          <c:val>
            <c:numRef>
              <c:f>('Table 3c, Figure 3c'!$B$25:$C$25,'Table 3c, Figure 3c'!$E$25:$F$25,'Table 3c, Figure 3c'!$H$25:$I$25,'Table 3c, Figure 3c'!$K$25:$L$25)</c:f>
              <c:numCache>
                <c:formatCode>0%</c:formatCode>
                <c:ptCount val="8"/>
                <c:pt idx="0">
                  <c:v>0.15011951705972809</c:v>
                </c:pt>
                <c:pt idx="1">
                  <c:v>0.14868308434484906</c:v>
                </c:pt>
                <c:pt idx="2">
                  <c:v>0.24373361730013107</c:v>
                </c:pt>
                <c:pt idx="3">
                  <c:v>0.18867779401584495</c:v>
                </c:pt>
                <c:pt idx="4">
                  <c:v>0.12517400442175941</c:v>
                </c:pt>
                <c:pt idx="5">
                  <c:v>7.4712643678160925E-2</c:v>
                </c:pt>
                <c:pt idx="6">
                  <c:v>0.20703933747412009</c:v>
                </c:pt>
                <c:pt idx="7">
                  <c:v>0.1111111111111111</c:v>
                </c:pt>
              </c:numCache>
            </c:numRef>
          </c:val>
        </c:ser>
        <c:ser>
          <c:idx val="6"/>
          <c:order val="6"/>
          <c:tx>
            <c:strRef>
              <c:f>'Table 3c, Figure 3c'!$A$26</c:f>
              <c:strCache>
                <c:ptCount val="1"/>
                <c:pt idx="0">
                  <c:v>Other</c:v>
                </c:pt>
              </c:strCache>
            </c:strRef>
          </c:tx>
          <c:spPr>
            <a:solidFill>
              <a:srgbClr val="7E8B26"/>
            </a:solidFill>
            <a:ln w="25400">
              <a:noFill/>
            </a:ln>
          </c:spPr>
          <c:invertIfNegative val="0"/>
          <c:cat>
            <c:strRef>
              <c:f>'Graph labels'!$A$1:$H$1</c:f>
              <c:strCache>
                <c:ptCount val="8"/>
                <c:pt idx="0">
                  <c:v>GN SR PRP</c:v>
                </c:pt>
                <c:pt idx="1">
                  <c:v>GN SR LA</c:v>
                </c:pt>
                <c:pt idx="2">
                  <c:v>SH SR PRP</c:v>
                </c:pt>
                <c:pt idx="3">
                  <c:v>SH SR LA</c:v>
                </c:pt>
                <c:pt idx="4">
                  <c:v>GN AR PRP</c:v>
                </c:pt>
                <c:pt idx="5">
                  <c:v>GN AR LA</c:v>
                </c:pt>
                <c:pt idx="6">
                  <c:v>SH AR PRP</c:v>
                </c:pt>
                <c:pt idx="7">
                  <c:v>SH AR LA</c:v>
                </c:pt>
              </c:strCache>
            </c:strRef>
          </c:cat>
          <c:val>
            <c:numRef>
              <c:f>('Table 3c, Figure 3c'!$B$26:$C$26,'Table 3c, Figure 3c'!$E$26:$F$26,'Table 3c, Figure 3c'!$H$26:$I$26,'Table 3c, Figure 3c'!$K$26:$L$26)</c:f>
              <c:numCache>
                <c:formatCode>0%</c:formatCode>
                <c:ptCount val="8"/>
                <c:pt idx="0">
                  <c:v>2.5441147363773391E-2</c:v>
                </c:pt>
                <c:pt idx="1">
                  <c:v>6.2188764394646746E-2</c:v>
                </c:pt>
                <c:pt idx="2">
                  <c:v>7.7090842070773269E-2</c:v>
                </c:pt>
                <c:pt idx="3">
                  <c:v>3.0689946927159449E-2</c:v>
                </c:pt>
                <c:pt idx="4">
                  <c:v>2.9451101345634195E-2</c:v>
                </c:pt>
                <c:pt idx="5">
                  <c:v>2.0114942528735632E-2</c:v>
                </c:pt>
                <c:pt idx="6">
                  <c:v>3.8302277432712216E-2</c:v>
                </c:pt>
                <c:pt idx="7">
                  <c:v>0</c:v>
                </c:pt>
              </c:numCache>
            </c:numRef>
          </c:val>
        </c:ser>
        <c:dLbls>
          <c:showLegendKey val="0"/>
          <c:showVal val="0"/>
          <c:showCatName val="0"/>
          <c:showSerName val="0"/>
          <c:showPercent val="0"/>
          <c:showBubbleSize val="0"/>
        </c:dLbls>
        <c:gapWidth val="150"/>
        <c:axId val="333262848"/>
        <c:axId val="333264384"/>
      </c:barChart>
      <c:catAx>
        <c:axId val="3332628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33264384"/>
        <c:crosses val="autoZero"/>
        <c:auto val="1"/>
        <c:lblAlgn val="ctr"/>
        <c:lblOffset val="100"/>
        <c:tickLblSkip val="1"/>
        <c:tickMarkSkip val="1"/>
        <c:noMultiLvlLbl val="0"/>
      </c:catAx>
      <c:valAx>
        <c:axId val="333264384"/>
        <c:scaling>
          <c:orientation val="minMax"/>
          <c:max val="0.8"/>
        </c:scaling>
        <c:delete val="0"/>
        <c:axPos val="l"/>
        <c:majorGridlines>
          <c:spPr>
            <a:ln w="3175">
              <a:solidFill>
                <a:srgbClr val="808080">
                  <a:alpha val="16000"/>
                </a:srgbClr>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33262848"/>
        <c:crosses val="autoZero"/>
        <c:crossBetween val="between"/>
        <c:majorUnit val="0.2"/>
      </c:valAx>
      <c:spPr>
        <a:noFill/>
        <a:ln w="25400">
          <a:noFill/>
        </a:ln>
      </c:spPr>
    </c:plotArea>
    <c:legend>
      <c:legendPos val="t"/>
      <c:layout>
        <c:manualLayout>
          <c:xMode val="edge"/>
          <c:yMode val="edge"/>
          <c:x val="0.11601422608937784"/>
          <c:y val="1.4308292369053451E-2"/>
          <c:w val="0.58000698631901848"/>
          <c:h val="0.14947696176761177"/>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solidFill>
        <a:sysClr val="windowText" lastClr="000000"/>
      </a:solid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2563366810138691E-2"/>
          <c:y val="0.17919799498746866"/>
          <c:w val="0.91822159017271998"/>
          <c:h val="0.69548872180451127"/>
        </c:manualLayout>
      </c:layout>
      <c:barChart>
        <c:barDir val="col"/>
        <c:grouping val="clustered"/>
        <c:varyColors val="0"/>
        <c:ser>
          <c:idx val="0"/>
          <c:order val="0"/>
          <c:tx>
            <c:strRef>
              <c:f>'Table 3d, Figure 3d'!$A$15</c:f>
              <c:strCache>
                <c:ptCount val="1"/>
                <c:pt idx="0">
                  <c:v>UK National</c:v>
                </c:pt>
              </c:strCache>
            </c:strRef>
          </c:tx>
          <c:spPr>
            <a:solidFill>
              <a:srgbClr val="009CB9"/>
            </a:solidFill>
            <a:ln w="25400">
              <a:noFill/>
            </a:ln>
          </c:spPr>
          <c:invertIfNegative val="0"/>
          <c:cat>
            <c:strRef>
              <c:f>'Graph labels'!$A$3:$G$3</c:f>
              <c:strCache>
                <c:ptCount val="7"/>
                <c:pt idx="0">
                  <c:v>GN SR PRP</c:v>
                </c:pt>
                <c:pt idx="1">
                  <c:v>GN SR LA</c:v>
                </c:pt>
                <c:pt idx="2">
                  <c:v>SH SR PRP</c:v>
                </c:pt>
                <c:pt idx="3">
                  <c:v>SH SR LA</c:v>
                </c:pt>
                <c:pt idx="4">
                  <c:v>GN AR PRP</c:v>
                </c:pt>
                <c:pt idx="5">
                  <c:v>GN AR LA</c:v>
                </c:pt>
                <c:pt idx="6">
                  <c:v>All SH AR</c:v>
                </c:pt>
              </c:strCache>
            </c:strRef>
          </c:cat>
          <c:val>
            <c:numRef>
              <c:f>('Table 3d, Figure 3d'!$B$15:$C$15,'Table 3d, Figure 3d'!$E$15:$F$15,'Table 3d, Figure 3d'!$H$15:$I$15,'Table 3d, Figure 3d'!$K$15)</c:f>
              <c:numCache>
                <c:formatCode>0%</c:formatCode>
                <c:ptCount val="7"/>
                <c:pt idx="0">
                  <c:v>0.9226640885491999</c:v>
                </c:pt>
                <c:pt idx="1">
                  <c:v>0.89537620603797075</c:v>
                </c:pt>
                <c:pt idx="2">
                  <c:v>0.94232265727391873</c:v>
                </c:pt>
                <c:pt idx="3">
                  <c:v>0.94746557957080224</c:v>
                </c:pt>
                <c:pt idx="4">
                  <c:v>0.92034120019621735</c:v>
                </c:pt>
                <c:pt idx="5">
                  <c:v>0.93247126436781613</c:v>
                </c:pt>
                <c:pt idx="6">
                  <c:v>0.97456765005086465</c:v>
                </c:pt>
              </c:numCache>
            </c:numRef>
          </c:val>
        </c:ser>
        <c:ser>
          <c:idx val="1"/>
          <c:order val="1"/>
          <c:tx>
            <c:strRef>
              <c:f>'Table 3d, Figure 3d'!$A$16</c:f>
              <c:strCache>
                <c:ptCount val="1"/>
                <c:pt idx="0">
                  <c:v>A11</c:v>
                </c:pt>
              </c:strCache>
            </c:strRef>
          </c:tx>
          <c:spPr>
            <a:solidFill>
              <a:srgbClr val="352879"/>
            </a:solidFill>
            <a:ln w="25400">
              <a:noFill/>
            </a:ln>
          </c:spPr>
          <c:invertIfNegative val="0"/>
          <c:cat>
            <c:strRef>
              <c:f>'Graph labels'!$A$3:$G$3</c:f>
              <c:strCache>
                <c:ptCount val="7"/>
                <c:pt idx="0">
                  <c:v>GN SR PRP</c:v>
                </c:pt>
                <c:pt idx="1">
                  <c:v>GN SR LA</c:v>
                </c:pt>
                <c:pt idx="2">
                  <c:v>SH SR PRP</c:v>
                </c:pt>
                <c:pt idx="3">
                  <c:v>SH SR LA</c:v>
                </c:pt>
                <c:pt idx="4">
                  <c:v>GN AR PRP</c:v>
                </c:pt>
                <c:pt idx="5">
                  <c:v>GN AR LA</c:v>
                </c:pt>
                <c:pt idx="6">
                  <c:v>All SH AR</c:v>
                </c:pt>
              </c:strCache>
            </c:strRef>
          </c:cat>
          <c:val>
            <c:numRef>
              <c:f>('Table 3d, Figure 3d'!$B$16:$C$16,'Table 3d, Figure 3d'!$E$16:$F$16,'Table 3d, Figure 3d'!$H$16:$I$16,'Table 3d, Figure 3d'!$K$16)</c:f>
              <c:numCache>
                <c:formatCode>0%</c:formatCode>
                <c:ptCount val="7"/>
                <c:pt idx="0">
                  <c:v>4.1503631187101292E-2</c:v>
                </c:pt>
                <c:pt idx="1">
                  <c:v>3.5753190164954873E-2</c:v>
                </c:pt>
                <c:pt idx="2">
                  <c:v>1.1795543905635648E-2</c:v>
                </c:pt>
                <c:pt idx="3">
                  <c:v>1.5383432043688947E-2</c:v>
                </c:pt>
                <c:pt idx="4">
                  <c:v>3.9243473047364689E-2</c:v>
                </c:pt>
                <c:pt idx="5">
                  <c:v>3.1609195402298854E-2</c:v>
                </c:pt>
                <c:pt idx="6">
                  <c:v>4.0691759918616479E-3</c:v>
                </c:pt>
              </c:numCache>
            </c:numRef>
          </c:val>
        </c:ser>
        <c:ser>
          <c:idx val="2"/>
          <c:order val="2"/>
          <c:tx>
            <c:strRef>
              <c:f>'Table 3d, Figure 3d'!$A$17</c:f>
              <c:strCache>
                <c:ptCount val="1"/>
                <c:pt idx="0">
                  <c:v>Other EEA country</c:v>
                </c:pt>
              </c:strCache>
            </c:strRef>
          </c:tx>
          <c:spPr>
            <a:solidFill>
              <a:srgbClr val="A02A70"/>
            </a:solidFill>
            <a:ln w="25400">
              <a:noFill/>
            </a:ln>
          </c:spPr>
          <c:invertIfNegative val="0"/>
          <c:cat>
            <c:strRef>
              <c:f>'Graph labels'!$A$3:$G$3</c:f>
              <c:strCache>
                <c:ptCount val="7"/>
                <c:pt idx="0">
                  <c:v>GN SR PRP</c:v>
                </c:pt>
                <c:pt idx="1">
                  <c:v>GN SR LA</c:v>
                </c:pt>
                <c:pt idx="2">
                  <c:v>SH SR PRP</c:v>
                </c:pt>
                <c:pt idx="3">
                  <c:v>SH SR LA</c:v>
                </c:pt>
                <c:pt idx="4">
                  <c:v>GN AR PRP</c:v>
                </c:pt>
                <c:pt idx="5">
                  <c:v>GN AR LA</c:v>
                </c:pt>
                <c:pt idx="6">
                  <c:v>All SH AR</c:v>
                </c:pt>
              </c:strCache>
            </c:strRef>
          </c:cat>
          <c:val>
            <c:numRef>
              <c:f>('Table 3d, Figure 3d'!$B$17:$C$17,'Table 3d, Figure 3d'!$E$17:$F$17,'Table 3d, Figure 3d'!$H$17:$I$17,'Table 3d, Figure 3d'!$K$17)</c:f>
              <c:numCache>
                <c:formatCode>0%</c:formatCode>
                <c:ptCount val="7"/>
                <c:pt idx="0">
                  <c:v>1.1525403084605899E-2</c:v>
                </c:pt>
                <c:pt idx="1">
                  <c:v>1.7458372237784004E-2</c:v>
                </c:pt>
                <c:pt idx="2">
                  <c:v>1.1580520969855831E-2</c:v>
                </c:pt>
                <c:pt idx="3">
                  <c:v>1.2383662795169602E-2</c:v>
                </c:pt>
                <c:pt idx="4">
                  <c:v>1.3626205919223852E-2</c:v>
                </c:pt>
                <c:pt idx="5">
                  <c:v>1.8678160919540231E-2</c:v>
                </c:pt>
                <c:pt idx="6">
                  <c:v>1.0172939979654121E-2</c:v>
                </c:pt>
              </c:numCache>
            </c:numRef>
          </c:val>
        </c:ser>
        <c:ser>
          <c:idx val="3"/>
          <c:order val="3"/>
          <c:tx>
            <c:strRef>
              <c:f>'Table 3d, Figure 3d'!$A$18</c:f>
              <c:strCache>
                <c:ptCount val="1"/>
                <c:pt idx="0">
                  <c:v>Any other country</c:v>
                </c:pt>
              </c:strCache>
            </c:strRef>
          </c:tx>
          <c:spPr>
            <a:solidFill>
              <a:srgbClr val="CD1719"/>
            </a:solidFill>
            <a:ln w="25400">
              <a:noFill/>
            </a:ln>
          </c:spPr>
          <c:invertIfNegative val="0"/>
          <c:cat>
            <c:strRef>
              <c:f>'Graph labels'!$A$3:$G$3</c:f>
              <c:strCache>
                <c:ptCount val="7"/>
                <c:pt idx="0">
                  <c:v>GN SR PRP</c:v>
                </c:pt>
                <c:pt idx="1">
                  <c:v>GN SR LA</c:v>
                </c:pt>
                <c:pt idx="2">
                  <c:v>SH SR PRP</c:v>
                </c:pt>
                <c:pt idx="3">
                  <c:v>SH SR LA</c:v>
                </c:pt>
                <c:pt idx="4">
                  <c:v>GN AR PRP</c:v>
                </c:pt>
                <c:pt idx="5">
                  <c:v>GN AR LA</c:v>
                </c:pt>
                <c:pt idx="6">
                  <c:v>All SH AR</c:v>
                </c:pt>
              </c:strCache>
            </c:strRef>
          </c:cat>
          <c:val>
            <c:numRef>
              <c:f>('Table 3d, Figure 3d'!$B$18:$C$18,'Table 3d, Figure 3d'!$E$18:$F$18,'Table 3d, Figure 3d'!$H$18:$I$18,'Table 3d, Figure 3d'!$K$18)</c:f>
              <c:numCache>
                <c:formatCode>0%</c:formatCode>
                <c:ptCount val="7"/>
                <c:pt idx="0">
                  <c:v>2.4306877179092887E-2</c:v>
                </c:pt>
                <c:pt idx="1">
                  <c:v>5.1412231559290381E-2</c:v>
                </c:pt>
                <c:pt idx="2">
                  <c:v>3.4301277850589777E-2</c:v>
                </c:pt>
                <c:pt idx="3">
                  <c:v>2.4767325590339204E-2</c:v>
                </c:pt>
                <c:pt idx="4">
                  <c:v>2.6789120837194091E-2</c:v>
                </c:pt>
                <c:pt idx="5">
                  <c:v>1.7241379310344827E-2</c:v>
                </c:pt>
                <c:pt idx="6">
                  <c:v>1.1190233977619531E-2</c:v>
                </c:pt>
              </c:numCache>
            </c:numRef>
          </c:val>
        </c:ser>
        <c:dLbls>
          <c:showLegendKey val="0"/>
          <c:showVal val="0"/>
          <c:showCatName val="0"/>
          <c:showSerName val="0"/>
          <c:showPercent val="0"/>
          <c:showBubbleSize val="0"/>
        </c:dLbls>
        <c:gapWidth val="150"/>
        <c:axId val="333332480"/>
        <c:axId val="333334016"/>
      </c:barChart>
      <c:catAx>
        <c:axId val="3333324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33334016"/>
        <c:crosses val="autoZero"/>
        <c:auto val="1"/>
        <c:lblAlgn val="ctr"/>
        <c:lblOffset val="100"/>
        <c:tickLblSkip val="1"/>
        <c:tickMarkSkip val="1"/>
        <c:noMultiLvlLbl val="0"/>
      </c:catAx>
      <c:valAx>
        <c:axId val="333334016"/>
        <c:scaling>
          <c:orientation val="minMax"/>
          <c:max val="1"/>
        </c:scaling>
        <c:delete val="0"/>
        <c:axPos val="l"/>
        <c:majorGridlines>
          <c:spPr>
            <a:ln w="3175">
              <a:solidFill>
                <a:srgbClr val="808080">
                  <a:alpha val="16000"/>
                </a:srgbClr>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33332480"/>
        <c:crosses val="autoZero"/>
        <c:crossBetween val="between"/>
        <c:majorUnit val="0.2"/>
      </c:valAx>
      <c:spPr>
        <a:noFill/>
        <a:ln w="25400">
          <a:noFill/>
        </a:ln>
      </c:spPr>
    </c:plotArea>
    <c:legend>
      <c:legendPos val="t"/>
      <c:layout>
        <c:manualLayout>
          <c:xMode val="edge"/>
          <c:yMode val="edge"/>
          <c:x val="0.1014494368172172"/>
          <c:y val="3.0074499727545084E-2"/>
          <c:w val="0.34942688560281254"/>
          <c:h val="6.6396105365076771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solidFill>
        <a:sysClr val="windowText" lastClr="000000"/>
      </a:solid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2563366810138691E-2"/>
          <c:y val="0.17919799498746866"/>
          <c:w val="0.91822159017271998"/>
          <c:h val="0.69548872180451127"/>
        </c:manualLayout>
      </c:layout>
      <c:barChart>
        <c:barDir val="col"/>
        <c:grouping val="clustered"/>
        <c:varyColors val="0"/>
        <c:ser>
          <c:idx val="0"/>
          <c:order val="0"/>
          <c:tx>
            <c:strRef>
              <c:f>'Table 3e, Figure 3e'!$A$16</c:f>
              <c:strCache>
                <c:ptCount val="1"/>
                <c:pt idx="0">
                  <c:v>White</c:v>
                </c:pt>
              </c:strCache>
            </c:strRef>
          </c:tx>
          <c:spPr>
            <a:solidFill>
              <a:srgbClr val="009CB9"/>
            </a:solidFill>
            <a:ln w="25400">
              <a:noFill/>
            </a:ln>
          </c:spPr>
          <c:invertIfNegative val="0"/>
          <c:cat>
            <c:strRef>
              <c:f>'Graph labels'!$A$3:$G$3</c:f>
              <c:strCache>
                <c:ptCount val="7"/>
                <c:pt idx="0">
                  <c:v>GN SR PRP</c:v>
                </c:pt>
                <c:pt idx="1">
                  <c:v>GN SR LA</c:v>
                </c:pt>
                <c:pt idx="2">
                  <c:v>SH SR PRP</c:v>
                </c:pt>
                <c:pt idx="3">
                  <c:v>SH SR LA</c:v>
                </c:pt>
                <c:pt idx="4">
                  <c:v>GN AR PRP</c:v>
                </c:pt>
                <c:pt idx="5">
                  <c:v>GN AR LA</c:v>
                </c:pt>
                <c:pt idx="6">
                  <c:v>All SH AR</c:v>
                </c:pt>
              </c:strCache>
            </c:strRef>
          </c:cat>
          <c:val>
            <c:numRef>
              <c:f>('Table 3e, Figure 3e'!$B$16:$C$16,'Table 3e, Figure 3e'!$E$16:$F$16,'Table 3e, Figure 3e'!$H$16:$I$16,'Table 3e, Figure 3e'!$K$16)</c:f>
              <c:numCache>
                <c:formatCode>0%</c:formatCode>
                <c:ptCount val="7"/>
                <c:pt idx="0">
                  <c:v>0.86660525875062799</c:v>
                </c:pt>
                <c:pt idx="1">
                  <c:v>0.78647292250233425</c:v>
                </c:pt>
                <c:pt idx="2">
                  <c:v>0.85387655635648751</c:v>
                </c:pt>
                <c:pt idx="3">
                  <c:v>0.90869933082070609</c:v>
                </c:pt>
                <c:pt idx="4">
                  <c:v>0.82754667540124471</c:v>
                </c:pt>
                <c:pt idx="5">
                  <c:v>0.69396551724137934</c:v>
                </c:pt>
                <c:pt idx="6">
                  <c:v>0.93509127789046653</c:v>
                </c:pt>
              </c:numCache>
            </c:numRef>
          </c:val>
        </c:ser>
        <c:ser>
          <c:idx val="1"/>
          <c:order val="1"/>
          <c:tx>
            <c:strRef>
              <c:f>'Table 3e, Figure 3e'!$A$17</c:f>
              <c:strCache>
                <c:ptCount val="1"/>
                <c:pt idx="0">
                  <c:v>Mixed</c:v>
                </c:pt>
              </c:strCache>
            </c:strRef>
          </c:tx>
          <c:spPr>
            <a:solidFill>
              <a:srgbClr val="352879"/>
            </a:solidFill>
            <a:ln w="25400">
              <a:noFill/>
            </a:ln>
          </c:spPr>
          <c:invertIfNegative val="0"/>
          <c:cat>
            <c:strRef>
              <c:f>'Graph labels'!$A$3:$G$3</c:f>
              <c:strCache>
                <c:ptCount val="7"/>
                <c:pt idx="0">
                  <c:v>GN SR PRP</c:v>
                </c:pt>
                <c:pt idx="1">
                  <c:v>GN SR LA</c:v>
                </c:pt>
                <c:pt idx="2">
                  <c:v>SH SR PRP</c:v>
                </c:pt>
                <c:pt idx="3">
                  <c:v>SH SR LA</c:v>
                </c:pt>
                <c:pt idx="4">
                  <c:v>GN AR PRP</c:v>
                </c:pt>
                <c:pt idx="5">
                  <c:v>GN AR LA</c:v>
                </c:pt>
                <c:pt idx="6">
                  <c:v>All SH AR</c:v>
                </c:pt>
              </c:strCache>
            </c:strRef>
          </c:cat>
          <c:val>
            <c:numRef>
              <c:f>('Table 3e, Figure 3e'!$B$17:$C$17,'Table 3e, Figure 3e'!$E$17:$F$17,'Table 3e, Figure 3e'!$H$17:$I$17,'Table 3e, Figure 3e'!$K$17)</c:f>
              <c:numCache>
                <c:formatCode>0%</c:formatCode>
                <c:ptCount val="7"/>
                <c:pt idx="0">
                  <c:v>2.6194789969702044E-2</c:v>
                </c:pt>
                <c:pt idx="1">
                  <c:v>2.9256146903205726E-2</c:v>
                </c:pt>
                <c:pt idx="2">
                  <c:v>3.2478702490170382E-2</c:v>
                </c:pt>
                <c:pt idx="3">
                  <c:v>1.2922082916698715E-2</c:v>
                </c:pt>
                <c:pt idx="4">
                  <c:v>3.2236051970739164E-2</c:v>
                </c:pt>
                <c:pt idx="5">
                  <c:v>2.7298850574712645E-2</c:v>
                </c:pt>
                <c:pt idx="6">
                  <c:v>1.6227180527383367E-2</c:v>
                </c:pt>
              </c:numCache>
            </c:numRef>
          </c:val>
        </c:ser>
        <c:ser>
          <c:idx val="2"/>
          <c:order val="2"/>
          <c:tx>
            <c:strRef>
              <c:f>'Table 3e, Figure 3e'!$A$18</c:f>
              <c:strCache>
                <c:ptCount val="1"/>
                <c:pt idx="0">
                  <c:v>Asian or Asian British</c:v>
                </c:pt>
              </c:strCache>
            </c:strRef>
          </c:tx>
          <c:spPr>
            <a:solidFill>
              <a:srgbClr val="A02A70"/>
            </a:solidFill>
            <a:ln w="25400">
              <a:noFill/>
            </a:ln>
          </c:spPr>
          <c:invertIfNegative val="0"/>
          <c:cat>
            <c:strRef>
              <c:f>'Graph labels'!$A$3:$G$3</c:f>
              <c:strCache>
                <c:ptCount val="7"/>
                <c:pt idx="0">
                  <c:v>GN SR PRP</c:v>
                </c:pt>
                <c:pt idx="1">
                  <c:v>GN SR LA</c:v>
                </c:pt>
                <c:pt idx="2">
                  <c:v>SH SR PRP</c:v>
                </c:pt>
                <c:pt idx="3">
                  <c:v>SH SR LA</c:v>
                </c:pt>
                <c:pt idx="4">
                  <c:v>GN AR PRP</c:v>
                </c:pt>
                <c:pt idx="5">
                  <c:v>GN AR LA</c:v>
                </c:pt>
                <c:pt idx="6">
                  <c:v>All SH AR</c:v>
                </c:pt>
              </c:strCache>
            </c:strRef>
          </c:cat>
          <c:val>
            <c:numRef>
              <c:f>('Table 3e, Figure 3e'!$B$18:$C$18,'Table 3e, Figure 3e'!$E$18:$F$18,'Table 3e, Figure 3e'!$H$18:$I$18,'Table 3e, Figure 3e'!$K$18)</c:f>
              <c:numCache>
                <c:formatCode>0%</c:formatCode>
                <c:ptCount val="7"/>
                <c:pt idx="0">
                  <c:v>3.6098719568825079E-2</c:v>
                </c:pt>
                <c:pt idx="1">
                  <c:v>5.5857065048241519E-2</c:v>
                </c:pt>
                <c:pt idx="2">
                  <c:v>3.5560697903014415E-2</c:v>
                </c:pt>
                <c:pt idx="3">
                  <c:v>2.6613337435581877E-2</c:v>
                </c:pt>
                <c:pt idx="4">
                  <c:v>4.6102194562725185E-2</c:v>
                </c:pt>
                <c:pt idx="5">
                  <c:v>0.14798850574712644</c:v>
                </c:pt>
                <c:pt idx="6">
                  <c:v>2.231237322515213E-2</c:v>
                </c:pt>
              </c:numCache>
            </c:numRef>
          </c:val>
        </c:ser>
        <c:ser>
          <c:idx val="3"/>
          <c:order val="3"/>
          <c:tx>
            <c:strRef>
              <c:f>'Table 3e, Figure 3e'!$A$19</c:f>
              <c:strCache>
                <c:ptCount val="1"/>
                <c:pt idx="0">
                  <c:v>Black or Black British</c:v>
                </c:pt>
              </c:strCache>
            </c:strRef>
          </c:tx>
          <c:spPr>
            <a:solidFill>
              <a:srgbClr val="CD1719"/>
            </a:solidFill>
            <a:ln w="25400">
              <a:noFill/>
            </a:ln>
          </c:spPr>
          <c:invertIfNegative val="0"/>
          <c:cat>
            <c:strRef>
              <c:f>'Graph labels'!$A$3:$G$3</c:f>
              <c:strCache>
                <c:ptCount val="7"/>
                <c:pt idx="0">
                  <c:v>GN SR PRP</c:v>
                </c:pt>
                <c:pt idx="1">
                  <c:v>GN SR LA</c:v>
                </c:pt>
                <c:pt idx="2">
                  <c:v>SH SR PRP</c:v>
                </c:pt>
                <c:pt idx="3">
                  <c:v>SH SR LA</c:v>
                </c:pt>
                <c:pt idx="4">
                  <c:v>GN AR PRP</c:v>
                </c:pt>
                <c:pt idx="5">
                  <c:v>GN AR LA</c:v>
                </c:pt>
                <c:pt idx="6">
                  <c:v>All SH AR</c:v>
                </c:pt>
              </c:strCache>
            </c:strRef>
          </c:cat>
          <c:val>
            <c:numRef>
              <c:f>('Table 3e, Figure 3e'!$B$19:$C$19,'Table 3e, Figure 3e'!$E$19:$F$19,'Table 3e, Figure 3e'!$H$19:$I$19,'Table 3e, Figure 3e'!$K$19)</c:f>
              <c:numCache>
                <c:formatCode>0%</c:formatCode>
                <c:ptCount val="7"/>
                <c:pt idx="0">
                  <c:v>5.9179975944337021E-2</c:v>
                </c:pt>
                <c:pt idx="1">
                  <c:v>9.9575941487706196E-2</c:v>
                </c:pt>
                <c:pt idx="2">
                  <c:v>6.3994921363040635E-2</c:v>
                </c:pt>
                <c:pt idx="3">
                  <c:v>3.8920083070533039E-2</c:v>
                </c:pt>
                <c:pt idx="4">
                  <c:v>7.9402773228518395E-2</c:v>
                </c:pt>
                <c:pt idx="5">
                  <c:v>0.1235632183908046</c:v>
                </c:pt>
                <c:pt idx="6">
                  <c:v>2.0283975659229209E-2</c:v>
                </c:pt>
              </c:numCache>
            </c:numRef>
          </c:val>
        </c:ser>
        <c:ser>
          <c:idx val="4"/>
          <c:order val="4"/>
          <c:tx>
            <c:strRef>
              <c:f>'Table 3e, Figure 3e'!$A$20</c:f>
              <c:strCache>
                <c:ptCount val="1"/>
                <c:pt idx="0">
                  <c:v>Chinese or Other ethnic group</c:v>
                </c:pt>
              </c:strCache>
            </c:strRef>
          </c:tx>
          <c:spPr>
            <a:solidFill>
              <a:srgbClr val="E95F0A"/>
            </a:solidFill>
            <a:ln w="25400">
              <a:noFill/>
            </a:ln>
          </c:spPr>
          <c:invertIfNegative val="0"/>
          <c:cat>
            <c:strRef>
              <c:f>'Graph labels'!$A$3:$G$3</c:f>
              <c:strCache>
                <c:ptCount val="7"/>
                <c:pt idx="0">
                  <c:v>GN SR PRP</c:v>
                </c:pt>
                <c:pt idx="1">
                  <c:v>GN SR LA</c:v>
                </c:pt>
                <c:pt idx="2">
                  <c:v>SH SR PRP</c:v>
                </c:pt>
                <c:pt idx="3">
                  <c:v>SH SR LA</c:v>
                </c:pt>
                <c:pt idx="4">
                  <c:v>GN AR PRP</c:v>
                </c:pt>
                <c:pt idx="5">
                  <c:v>GN AR LA</c:v>
                </c:pt>
                <c:pt idx="6">
                  <c:v>All SH AR</c:v>
                </c:pt>
              </c:strCache>
            </c:strRef>
          </c:cat>
          <c:val>
            <c:numRef>
              <c:f>('Table 3e, Figure 3e'!$B$20:$C$20,'Table 3e, Figure 3e'!$E$20:$F$20,'Table 3e, Figure 3e'!$H$20:$I$20,'Table 3e, Figure 3e'!$K$20)</c:f>
              <c:numCache>
                <c:formatCode>0%</c:formatCode>
                <c:ptCount val="7"/>
                <c:pt idx="0">
                  <c:v>1.1921255766507818E-2</c:v>
                </c:pt>
                <c:pt idx="1">
                  <c:v>2.8828197945845006E-2</c:v>
                </c:pt>
                <c:pt idx="2">
                  <c:v>1.4089121887287025E-2</c:v>
                </c:pt>
                <c:pt idx="3">
                  <c:v>1.2922082916698715E-2</c:v>
                </c:pt>
                <c:pt idx="4">
                  <c:v>1.4712304836772574E-2</c:v>
                </c:pt>
                <c:pt idx="5">
                  <c:v>7.1839080459770114E-3</c:v>
                </c:pt>
                <c:pt idx="6">
                  <c:v>6.0851926977687626E-3</c:v>
                </c:pt>
              </c:numCache>
            </c:numRef>
          </c:val>
        </c:ser>
        <c:dLbls>
          <c:showLegendKey val="0"/>
          <c:showVal val="0"/>
          <c:showCatName val="0"/>
          <c:showSerName val="0"/>
          <c:showPercent val="0"/>
          <c:showBubbleSize val="0"/>
        </c:dLbls>
        <c:gapWidth val="150"/>
        <c:axId val="333496704"/>
        <c:axId val="333498240"/>
      </c:barChart>
      <c:catAx>
        <c:axId val="3334967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33498240"/>
        <c:crosses val="autoZero"/>
        <c:auto val="1"/>
        <c:lblAlgn val="ctr"/>
        <c:lblOffset val="100"/>
        <c:tickLblSkip val="1"/>
        <c:tickMarkSkip val="1"/>
        <c:noMultiLvlLbl val="0"/>
      </c:catAx>
      <c:valAx>
        <c:axId val="333498240"/>
        <c:scaling>
          <c:orientation val="minMax"/>
          <c:max val="1"/>
        </c:scaling>
        <c:delete val="0"/>
        <c:axPos val="l"/>
        <c:majorGridlines>
          <c:spPr>
            <a:ln w="3175">
              <a:solidFill>
                <a:srgbClr val="808080">
                  <a:alpha val="16000"/>
                </a:srgbClr>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33496704"/>
        <c:crosses val="autoZero"/>
        <c:crossBetween val="between"/>
        <c:majorUnit val="0.2"/>
      </c:valAx>
      <c:spPr>
        <a:noFill/>
        <a:ln w="25400">
          <a:noFill/>
        </a:ln>
      </c:spPr>
    </c:plotArea>
    <c:legend>
      <c:legendPos val="t"/>
      <c:layout>
        <c:manualLayout>
          <c:xMode val="edge"/>
          <c:yMode val="edge"/>
          <c:x val="0.10144950394099068"/>
          <c:y val="3.0074670898695803E-2"/>
          <c:w val="0.82398687265760973"/>
          <c:h val="0.10526358623776677"/>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solidFill>
        <a:sysClr val="windowText" lastClr="000000"/>
      </a:solid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2563366810138691E-2"/>
          <c:y val="0.17919799498746866"/>
          <c:w val="0.91822159017271998"/>
          <c:h val="0.69548872180451127"/>
        </c:manualLayout>
      </c:layout>
      <c:barChart>
        <c:barDir val="col"/>
        <c:grouping val="clustered"/>
        <c:varyColors val="0"/>
        <c:ser>
          <c:idx val="0"/>
          <c:order val="0"/>
          <c:tx>
            <c:strRef>
              <c:f>'Table 3f'!$A$18</c:f>
              <c:strCache>
                <c:ptCount val="1"/>
                <c:pt idx="0">
                  <c:v>General Needs social tenancy</c:v>
                </c:pt>
              </c:strCache>
            </c:strRef>
          </c:tx>
          <c:spPr>
            <a:solidFill>
              <a:srgbClr val="009CB9"/>
            </a:solidFill>
            <a:ln w="25400">
              <a:noFill/>
            </a:ln>
          </c:spPr>
          <c:invertIfNegative val="0"/>
          <c:cat>
            <c:strRef>
              <c:f>'Graph labels'!$A$3:$G$3</c:f>
              <c:strCache>
                <c:ptCount val="7"/>
                <c:pt idx="0">
                  <c:v>GN SR PRP</c:v>
                </c:pt>
                <c:pt idx="1">
                  <c:v>GN SR LA</c:v>
                </c:pt>
                <c:pt idx="2">
                  <c:v>SH SR PRP</c:v>
                </c:pt>
                <c:pt idx="3">
                  <c:v>SH SR LA</c:v>
                </c:pt>
                <c:pt idx="4">
                  <c:v>GN AR PRP</c:v>
                </c:pt>
                <c:pt idx="5">
                  <c:v>GN AR LA</c:v>
                </c:pt>
                <c:pt idx="6">
                  <c:v>All SH AR</c:v>
                </c:pt>
              </c:strCache>
            </c:strRef>
          </c:cat>
          <c:val>
            <c:numRef>
              <c:f>('Table 3f'!$B$18:$C$18,'Table 3f'!$E$18:$F$18,'Table 3f'!$H$18:$I$18,'Table 3f'!$K$18)</c:f>
              <c:numCache>
                <c:formatCode>0%</c:formatCode>
                <c:ptCount val="7"/>
                <c:pt idx="0">
                  <c:v>0.36331663647021206</c:v>
                </c:pt>
                <c:pt idx="1">
                  <c:v>0.39392607353573245</c:v>
                </c:pt>
                <c:pt idx="2">
                  <c:v>0.1616255733944954</c:v>
                </c:pt>
                <c:pt idx="3">
                  <c:v>0.35797246365664181</c:v>
                </c:pt>
                <c:pt idx="4">
                  <c:v>0.3517349744664135</c:v>
                </c:pt>
                <c:pt idx="5">
                  <c:v>0.34752747252747251</c:v>
                </c:pt>
                <c:pt idx="6">
                  <c:v>0.41438979963570127</c:v>
                </c:pt>
              </c:numCache>
            </c:numRef>
          </c:val>
        </c:ser>
        <c:ser>
          <c:idx val="1"/>
          <c:order val="1"/>
          <c:tx>
            <c:strRef>
              <c:f>'Table 3f'!$A$19</c:f>
              <c:strCache>
                <c:ptCount val="1"/>
                <c:pt idx="0">
                  <c:v>Supported housing</c:v>
                </c:pt>
              </c:strCache>
            </c:strRef>
          </c:tx>
          <c:spPr>
            <a:solidFill>
              <a:srgbClr val="352879"/>
            </a:solidFill>
            <a:ln w="25400">
              <a:noFill/>
            </a:ln>
          </c:spPr>
          <c:invertIfNegative val="0"/>
          <c:cat>
            <c:strRef>
              <c:f>'Graph labels'!$A$3:$G$3</c:f>
              <c:strCache>
                <c:ptCount val="7"/>
                <c:pt idx="0">
                  <c:v>GN SR PRP</c:v>
                </c:pt>
                <c:pt idx="1">
                  <c:v>GN SR LA</c:v>
                </c:pt>
                <c:pt idx="2">
                  <c:v>SH SR PRP</c:v>
                </c:pt>
                <c:pt idx="3">
                  <c:v>SH SR LA</c:v>
                </c:pt>
                <c:pt idx="4">
                  <c:v>GN AR PRP</c:v>
                </c:pt>
                <c:pt idx="5">
                  <c:v>GN AR LA</c:v>
                </c:pt>
                <c:pt idx="6">
                  <c:v>All SH AR</c:v>
                </c:pt>
              </c:strCache>
            </c:strRef>
          </c:cat>
          <c:val>
            <c:numRef>
              <c:f>('Table 3f'!$B$19:$C$19,'Table 3f'!$E$19:$F$19,'Table 3f'!$H$19:$I$19,'Table 3f'!$K$19)</c:f>
              <c:numCache>
                <c:formatCode>0%</c:formatCode>
                <c:ptCount val="7"/>
                <c:pt idx="0">
                  <c:v>3.0967859807250194E-2</c:v>
                </c:pt>
                <c:pt idx="1">
                  <c:v>2.9480717383659594E-2</c:v>
                </c:pt>
                <c:pt idx="2">
                  <c:v>0.14051236893840105</c:v>
                </c:pt>
                <c:pt idx="3">
                  <c:v>7.6917160218444733E-2</c:v>
                </c:pt>
                <c:pt idx="4">
                  <c:v>2.4800314259525991E-2</c:v>
                </c:pt>
                <c:pt idx="5">
                  <c:v>4.120879120879121E-3</c:v>
                </c:pt>
                <c:pt idx="6">
                  <c:v>8.1967213114754092E-2</c:v>
                </c:pt>
              </c:numCache>
            </c:numRef>
          </c:val>
        </c:ser>
        <c:ser>
          <c:idx val="2"/>
          <c:order val="2"/>
          <c:tx>
            <c:strRef>
              <c:f>'Table 3f'!$A$20</c:f>
              <c:strCache>
                <c:ptCount val="1"/>
                <c:pt idx="0">
                  <c:v>Owner occupation (private or shared ownership)</c:v>
                </c:pt>
              </c:strCache>
            </c:strRef>
          </c:tx>
          <c:spPr>
            <a:solidFill>
              <a:srgbClr val="A02A70"/>
            </a:solidFill>
            <a:ln w="25400">
              <a:noFill/>
            </a:ln>
          </c:spPr>
          <c:invertIfNegative val="0"/>
          <c:cat>
            <c:strRef>
              <c:f>'Graph labels'!$A$3:$G$3</c:f>
              <c:strCache>
                <c:ptCount val="7"/>
                <c:pt idx="0">
                  <c:v>GN SR PRP</c:v>
                </c:pt>
                <c:pt idx="1">
                  <c:v>GN SR LA</c:v>
                </c:pt>
                <c:pt idx="2">
                  <c:v>SH SR PRP</c:v>
                </c:pt>
                <c:pt idx="3">
                  <c:v>SH SR LA</c:v>
                </c:pt>
                <c:pt idx="4">
                  <c:v>GN AR PRP</c:v>
                </c:pt>
                <c:pt idx="5">
                  <c:v>GN AR LA</c:v>
                </c:pt>
                <c:pt idx="6">
                  <c:v>All SH AR</c:v>
                </c:pt>
              </c:strCache>
            </c:strRef>
          </c:cat>
          <c:val>
            <c:numRef>
              <c:f>('Table 3f'!$B$20:$C$20,'Table 3f'!$E$20:$F$20,'Table 3f'!$H$20:$I$20,'Table 3f'!$K$20)</c:f>
              <c:numCache>
                <c:formatCode>0%</c:formatCode>
                <c:ptCount val="7"/>
                <c:pt idx="0">
                  <c:v>2.3324858025913126E-2</c:v>
                </c:pt>
                <c:pt idx="1">
                  <c:v>2.0151994686046965E-2</c:v>
                </c:pt>
                <c:pt idx="2">
                  <c:v>4.450974770642202E-2</c:v>
                </c:pt>
                <c:pt idx="3">
                  <c:v>6.1918313975848009E-2</c:v>
                </c:pt>
                <c:pt idx="4">
                  <c:v>2.1029199947623412E-2</c:v>
                </c:pt>
                <c:pt idx="5">
                  <c:v>1.7857142857142856E-2</c:v>
                </c:pt>
                <c:pt idx="6">
                  <c:v>0.11839708561020036</c:v>
                </c:pt>
              </c:numCache>
            </c:numRef>
          </c:val>
        </c:ser>
        <c:ser>
          <c:idx val="3"/>
          <c:order val="3"/>
          <c:tx>
            <c:strRef>
              <c:f>'Table 3f'!$A$21</c:f>
              <c:strCache>
                <c:ptCount val="1"/>
                <c:pt idx="0">
                  <c:v>Private sector tenancy</c:v>
                </c:pt>
              </c:strCache>
            </c:strRef>
          </c:tx>
          <c:spPr>
            <a:solidFill>
              <a:srgbClr val="CD1719"/>
            </a:solidFill>
            <a:ln w="25400">
              <a:noFill/>
            </a:ln>
          </c:spPr>
          <c:invertIfNegative val="0"/>
          <c:cat>
            <c:strRef>
              <c:f>'Graph labels'!$A$3:$G$3</c:f>
              <c:strCache>
                <c:ptCount val="7"/>
                <c:pt idx="0">
                  <c:v>GN SR PRP</c:v>
                </c:pt>
                <c:pt idx="1">
                  <c:v>GN SR LA</c:v>
                </c:pt>
                <c:pt idx="2">
                  <c:v>SH SR PRP</c:v>
                </c:pt>
                <c:pt idx="3">
                  <c:v>SH SR LA</c:v>
                </c:pt>
                <c:pt idx="4">
                  <c:v>GN AR PRP</c:v>
                </c:pt>
                <c:pt idx="5">
                  <c:v>GN AR LA</c:v>
                </c:pt>
                <c:pt idx="6">
                  <c:v>All SH AR</c:v>
                </c:pt>
              </c:strCache>
            </c:strRef>
          </c:cat>
          <c:val>
            <c:numRef>
              <c:f>('Table 3f'!$B$21:$C$21,'Table 3f'!$E$21:$F$21,'Table 3f'!$H$21:$I$21,'Table 3f'!$K$21)</c:f>
              <c:numCache>
                <c:formatCode>0%</c:formatCode>
                <c:ptCount val="7"/>
                <c:pt idx="0">
                  <c:v>0.2003928076612719</c:v>
                </c:pt>
                <c:pt idx="1">
                  <c:v>0.16369710467706014</c:v>
                </c:pt>
                <c:pt idx="2">
                  <c:v>8.7145724115334208E-2</c:v>
                </c:pt>
                <c:pt idx="3">
                  <c:v>0.15652642104453504</c:v>
                </c:pt>
                <c:pt idx="4">
                  <c:v>0.23077124525337175</c:v>
                </c:pt>
                <c:pt idx="5">
                  <c:v>0.28434065934065933</c:v>
                </c:pt>
                <c:pt idx="6">
                  <c:v>9.9271402550091078E-2</c:v>
                </c:pt>
              </c:numCache>
            </c:numRef>
          </c:val>
        </c:ser>
        <c:ser>
          <c:idx val="4"/>
          <c:order val="4"/>
          <c:tx>
            <c:strRef>
              <c:f>'Table 3f'!$A$22</c:f>
              <c:strCache>
                <c:ptCount val="1"/>
                <c:pt idx="0">
                  <c:v>Living with family / friends</c:v>
                </c:pt>
              </c:strCache>
            </c:strRef>
          </c:tx>
          <c:spPr>
            <a:solidFill>
              <a:srgbClr val="E95F0A"/>
            </a:solidFill>
            <a:ln w="25400">
              <a:noFill/>
            </a:ln>
          </c:spPr>
          <c:invertIfNegative val="0"/>
          <c:cat>
            <c:strRef>
              <c:f>'Graph labels'!$A$3:$G$3</c:f>
              <c:strCache>
                <c:ptCount val="7"/>
                <c:pt idx="0">
                  <c:v>GN SR PRP</c:v>
                </c:pt>
                <c:pt idx="1">
                  <c:v>GN SR LA</c:v>
                </c:pt>
                <c:pt idx="2">
                  <c:v>SH SR PRP</c:v>
                </c:pt>
                <c:pt idx="3">
                  <c:v>SH SR LA</c:v>
                </c:pt>
                <c:pt idx="4">
                  <c:v>GN AR PRP</c:v>
                </c:pt>
                <c:pt idx="5">
                  <c:v>GN AR LA</c:v>
                </c:pt>
                <c:pt idx="6">
                  <c:v>All SH AR</c:v>
                </c:pt>
              </c:strCache>
            </c:strRef>
          </c:cat>
          <c:val>
            <c:numRef>
              <c:f>('Table 3f'!$B$22:$C$22,'Table 3f'!$E$22:$F$22,'Table 3f'!$H$22:$I$22,'Table 3f'!$K$22)</c:f>
              <c:numCache>
                <c:formatCode>0%</c:formatCode>
                <c:ptCount val="7"/>
                <c:pt idx="0">
                  <c:v>0.23612612475449521</c:v>
                </c:pt>
                <c:pt idx="1">
                  <c:v>0.18751221037002305</c:v>
                </c:pt>
                <c:pt idx="2">
                  <c:v>0.22236443315858453</c:v>
                </c:pt>
                <c:pt idx="3">
                  <c:v>0.13383585878009385</c:v>
                </c:pt>
                <c:pt idx="4">
                  <c:v>0.20641613198900091</c:v>
                </c:pt>
                <c:pt idx="5">
                  <c:v>0.19093406593406592</c:v>
                </c:pt>
                <c:pt idx="6">
                  <c:v>8.9253187613843349E-2</c:v>
                </c:pt>
              </c:numCache>
            </c:numRef>
          </c:val>
        </c:ser>
        <c:ser>
          <c:idx val="5"/>
          <c:order val="5"/>
          <c:tx>
            <c:strRef>
              <c:f>'Graph labels'!$F$4</c:f>
              <c:strCache>
                <c:ptCount val="1"/>
                <c:pt idx="0">
                  <c:v>Temporary accommodation</c:v>
                </c:pt>
              </c:strCache>
            </c:strRef>
          </c:tx>
          <c:spPr>
            <a:solidFill>
              <a:srgbClr val="434342"/>
            </a:solidFill>
            <a:ln w="25400">
              <a:noFill/>
            </a:ln>
          </c:spPr>
          <c:invertIfNegative val="0"/>
          <c:cat>
            <c:strRef>
              <c:f>'Graph labels'!$A$3:$G$3</c:f>
              <c:strCache>
                <c:ptCount val="7"/>
                <c:pt idx="0">
                  <c:v>GN SR PRP</c:v>
                </c:pt>
                <c:pt idx="1">
                  <c:v>GN SR LA</c:v>
                </c:pt>
                <c:pt idx="2">
                  <c:v>SH SR PRP</c:v>
                </c:pt>
                <c:pt idx="3">
                  <c:v>SH SR LA</c:v>
                </c:pt>
                <c:pt idx="4">
                  <c:v>GN AR PRP</c:v>
                </c:pt>
                <c:pt idx="5">
                  <c:v>GN AR LA</c:v>
                </c:pt>
                <c:pt idx="6">
                  <c:v>All SH AR</c:v>
                </c:pt>
              </c:strCache>
            </c:strRef>
          </c:cat>
          <c:val>
            <c:numRef>
              <c:f>('Table 3f'!$B$23:$C$23,'Table 3f'!$E$23:$F$23,'Table 3f'!$H$23:$I$23,'Table 3f'!$K$23)</c:f>
              <c:numCache>
                <c:formatCode>0%</c:formatCode>
                <c:ptCount val="7"/>
                <c:pt idx="0">
                  <c:v>7.3088107671929484E-2</c:v>
                </c:pt>
                <c:pt idx="1">
                  <c:v>0.10095533935060368</c:v>
                </c:pt>
                <c:pt idx="2">
                  <c:v>0.14462852228047182</c:v>
                </c:pt>
                <c:pt idx="3">
                  <c:v>8.130143835089608E-2</c:v>
                </c:pt>
                <c:pt idx="4">
                  <c:v>9.3335079219588848E-2</c:v>
                </c:pt>
                <c:pt idx="5">
                  <c:v>0.11126373626373626</c:v>
                </c:pt>
                <c:pt idx="6">
                  <c:v>6.1020036429872498E-2</c:v>
                </c:pt>
              </c:numCache>
            </c:numRef>
          </c:val>
        </c:ser>
        <c:ser>
          <c:idx val="6"/>
          <c:order val="6"/>
          <c:tx>
            <c:strRef>
              <c:f>'Graph labels'!$G$4</c:f>
              <c:strCache>
                <c:ptCount val="1"/>
                <c:pt idx="0">
                  <c:v>Other</c:v>
                </c:pt>
              </c:strCache>
            </c:strRef>
          </c:tx>
          <c:spPr>
            <a:solidFill>
              <a:srgbClr val="7E8B26"/>
            </a:solidFill>
            <a:ln w="25400">
              <a:noFill/>
            </a:ln>
          </c:spPr>
          <c:invertIfNegative val="0"/>
          <c:cat>
            <c:strRef>
              <c:f>'Graph labels'!$A$3:$G$3</c:f>
              <c:strCache>
                <c:ptCount val="7"/>
                <c:pt idx="0">
                  <c:v>GN SR PRP</c:v>
                </c:pt>
                <c:pt idx="1">
                  <c:v>GN SR LA</c:v>
                </c:pt>
                <c:pt idx="2">
                  <c:v>SH SR PRP</c:v>
                </c:pt>
                <c:pt idx="3">
                  <c:v>SH SR LA</c:v>
                </c:pt>
                <c:pt idx="4">
                  <c:v>GN AR PRP</c:v>
                </c:pt>
                <c:pt idx="5">
                  <c:v>GN AR LA</c:v>
                </c:pt>
                <c:pt idx="6">
                  <c:v>All SH AR</c:v>
                </c:pt>
              </c:strCache>
            </c:strRef>
          </c:cat>
          <c:val>
            <c:numRef>
              <c:f>('Table 3f'!$B$24:$C$24,'Table 3f'!$E$24:$F$24,'Table 3f'!$H$24:$I$24,'Table 3f'!$K$24)</c:f>
              <c:numCache>
                <c:formatCode>0%</c:formatCode>
                <c:ptCount val="7"/>
                <c:pt idx="0">
                  <c:v>7.2783605608928006E-2</c:v>
                </c:pt>
                <c:pt idx="1">
                  <c:v>0.10427655999687414</c:v>
                </c:pt>
                <c:pt idx="2">
                  <c:v>0.19921363040629095</c:v>
                </c:pt>
                <c:pt idx="3">
                  <c:v>0.13160526113375895</c:v>
                </c:pt>
                <c:pt idx="4">
                  <c:v>7.1913054864475578E-2</c:v>
                </c:pt>
                <c:pt idx="5">
                  <c:v>4.3956043956043959E-2</c:v>
                </c:pt>
                <c:pt idx="6">
                  <c:v>0.13570127504553733</c:v>
                </c:pt>
              </c:numCache>
            </c:numRef>
          </c:val>
        </c:ser>
        <c:dLbls>
          <c:showLegendKey val="0"/>
          <c:showVal val="0"/>
          <c:showCatName val="0"/>
          <c:showSerName val="0"/>
          <c:showPercent val="0"/>
          <c:showBubbleSize val="0"/>
        </c:dLbls>
        <c:gapWidth val="150"/>
        <c:axId val="338954880"/>
        <c:axId val="338968960"/>
      </c:barChart>
      <c:catAx>
        <c:axId val="3389548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38968960"/>
        <c:crosses val="autoZero"/>
        <c:auto val="1"/>
        <c:lblAlgn val="ctr"/>
        <c:lblOffset val="100"/>
        <c:tickLblSkip val="1"/>
        <c:tickMarkSkip val="1"/>
        <c:noMultiLvlLbl val="0"/>
      </c:catAx>
      <c:valAx>
        <c:axId val="338968960"/>
        <c:scaling>
          <c:orientation val="minMax"/>
          <c:max val="0.5"/>
        </c:scaling>
        <c:delete val="0"/>
        <c:axPos val="l"/>
        <c:majorGridlines>
          <c:spPr>
            <a:ln w="3175">
              <a:solidFill>
                <a:srgbClr val="808080">
                  <a:alpha val="16000"/>
                </a:srgbClr>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38954880"/>
        <c:crosses val="autoZero"/>
        <c:crossBetween val="between"/>
        <c:majorUnit val="0.2"/>
      </c:valAx>
      <c:spPr>
        <a:noFill/>
        <a:ln w="25400">
          <a:noFill/>
        </a:ln>
      </c:spPr>
    </c:plotArea>
    <c:legend>
      <c:legendPos val="t"/>
      <c:layout>
        <c:manualLayout>
          <c:xMode val="edge"/>
          <c:yMode val="edge"/>
          <c:x val="3.6840894888138985E-2"/>
          <c:y val="1.0424481854099282E-2"/>
          <c:w val="0.72486061591810269"/>
          <c:h val="0.19611776784949136"/>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solidFill>
        <a:sysClr val="windowText" lastClr="000000"/>
      </a:solid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5</xdr:col>
      <xdr:colOff>200025</xdr:colOff>
      <xdr:row>32</xdr:row>
      <xdr:rowOff>66675</xdr:rowOff>
    </xdr:from>
    <xdr:to>
      <xdr:col>7</xdr:col>
      <xdr:colOff>170444</xdr:colOff>
      <xdr:row>33</xdr:row>
      <xdr:rowOff>68749</xdr:rowOff>
    </xdr:to>
    <xdr:sp macro="" textlink="">
      <xdr:nvSpPr>
        <xdr:cNvPr id="3" name="Text Box 2"/>
        <xdr:cNvSpPr txBox="1">
          <a:spLocks noChangeArrowheads="1"/>
        </xdr:cNvSpPr>
      </xdr:nvSpPr>
      <xdr:spPr bwMode="auto">
        <a:xfrm>
          <a:off x="1476375" y="6572250"/>
          <a:ext cx="903869" cy="163999"/>
        </a:xfrm>
        <a:prstGeom prst="rect">
          <a:avLst/>
        </a:prstGeom>
        <a:noFill/>
        <a:ln w="1">
          <a:noFill/>
          <a:miter lim="800000"/>
          <a:headEnd/>
          <a:tailEnd/>
        </a:ln>
        <a:effectLst/>
      </xdr:spPr>
      <xdr:txBody>
        <a:bodyPr wrap="square" lIns="27432" tIns="22860" rIns="27432" bIns="22860" anchor="ctr" upright="1"/>
        <a:lstStyle/>
        <a:p>
          <a:pPr algn="ctr" rtl="0">
            <a:defRPr sz="1000"/>
          </a:pPr>
          <a:r>
            <a:rPr lang="en-GB" sz="875" b="1" i="0" u="none" strike="noStrike" baseline="0">
              <a:solidFill>
                <a:srgbClr val="333399"/>
              </a:solidFill>
              <a:latin typeface="Arial"/>
              <a:cs typeface="Arial"/>
            </a:rPr>
            <a:t>LA Lettings</a:t>
          </a:r>
          <a:endParaRPr lang="en-GB"/>
        </a:p>
      </xdr:txBody>
    </xdr:sp>
    <xdr:clientData/>
  </xdr:twoCellAnchor>
  <xdr:twoCellAnchor>
    <xdr:from>
      <xdr:col>0</xdr:col>
      <xdr:colOff>62182</xdr:colOff>
      <xdr:row>22</xdr:row>
      <xdr:rowOff>142875</xdr:rowOff>
    </xdr:from>
    <xdr:to>
      <xdr:col>9</xdr:col>
      <xdr:colOff>633682</xdr:colOff>
      <xdr:row>42</xdr:row>
      <xdr:rowOff>123825</xdr:rowOff>
    </xdr:to>
    <xdr:grpSp>
      <xdr:nvGrpSpPr>
        <xdr:cNvPr id="10358101" name="Group 1446"/>
        <xdr:cNvGrpSpPr>
          <a:grpSpLocks/>
        </xdr:cNvGrpSpPr>
      </xdr:nvGrpSpPr>
      <xdr:grpSpPr bwMode="auto">
        <a:xfrm>
          <a:off x="62182" y="3886200"/>
          <a:ext cx="7219950" cy="3028950"/>
          <a:chOff x="-1" y="392"/>
          <a:chExt cx="655" cy="338"/>
        </a:xfrm>
      </xdr:grpSpPr>
      <xdr:graphicFrame macro="">
        <xdr:nvGraphicFramePr>
          <xdr:cNvPr id="10358102" name="Chart 476"/>
          <xdr:cNvGraphicFramePr>
            <a:graphicFrameLocks/>
          </xdr:cNvGraphicFramePr>
        </xdr:nvGraphicFramePr>
        <xdr:xfrm>
          <a:off x="-1" y="392"/>
          <a:ext cx="655" cy="338"/>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0358103" name="Line 1441"/>
          <xdr:cNvSpPr>
            <a:spLocks noChangeShapeType="1"/>
          </xdr:cNvSpPr>
        </xdr:nvSpPr>
        <xdr:spPr bwMode="auto">
          <a:xfrm>
            <a:off x="98" y="673"/>
            <a:ext cx="149"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grpSp>
    <xdr:clientData/>
  </xdr:twoCellAnchor>
</xdr:wsDr>
</file>

<file path=xl/drawings/drawing2.xml><?xml version="1.0" encoding="utf-8"?>
<c:userShapes xmlns:c="http://schemas.openxmlformats.org/drawingml/2006/chart">
  <cdr:relSizeAnchor xmlns:cdr="http://schemas.openxmlformats.org/drawingml/2006/chartDrawing">
    <cdr:from>
      <cdr:x>0.33452</cdr:x>
      <cdr:y>0.112</cdr:y>
    </cdr:from>
    <cdr:to>
      <cdr:x>0.50589</cdr:x>
      <cdr:y>0.1661</cdr:y>
    </cdr:to>
    <cdr:sp macro="" textlink="">
      <cdr:nvSpPr>
        <cdr:cNvPr id="655361" name="Text Box 1"/>
        <cdr:cNvSpPr txBox="1">
          <a:spLocks xmlns:a="http://schemas.openxmlformats.org/drawingml/2006/main" noChangeArrowheads="1"/>
        </cdr:cNvSpPr>
      </cdr:nvSpPr>
      <cdr:spPr bwMode="auto">
        <a:xfrm xmlns:a="http://schemas.openxmlformats.org/drawingml/2006/main">
          <a:off x="1821855" y="668927"/>
          <a:ext cx="990373" cy="16843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GB" sz="875" b="1" i="0" u="none" strike="noStrike" baseline="0">
              <a:solidFill>
                <a:srgbClr val="339966"/>
              </a:solidFill>
              <a:latin typeface="Arial"/>
              <a:cs typeface="Arial"/>
            </a:rPr>
            <a:t>PRP Providers</a:t>
          </a:r>
        </a:p>
      </cdr:txBody>
    </cdr:sp>
  </cdr:relSizeAnchor>
  <cdr:relSizeAnchor xmlns:cdr="http://schemas.openxmlformats.org/drawingml/2006/chartDrawing">
    <cdr:from>
      <cdr:x>0.22242</cdr:x>
      <cdr:y>0.27427</cdr:y>
    </cdr:from>
    <cdr:to>
      <cdr:x>0.37928</cdr:x>
      <cdr:y>0.32739</cdr:y>
    </cdr:to>
    <cdr:sp macro="" textlink="">
      <cdr:nvSpPr>
        <cdr:cNvPr id="655362" name="Text Box 2"/>
        <cdr:cNvSpPr txBox="1">
          <a:spLocks xmlns:a="http://schemas.openxmlformats.org/drawingml/2006/main" noChangeArrowheads="1"/>
        </cdr:cNvSpPr>
      </cdr:nvSpPr>
      <cdr:spPr bwMode="auto">
        <a:xfrm xmlns:a="http://schemas.openxmlformats.org/drawingml/2006/main">
          <a:off x="1279204" y="1132719"/>
          <a:ext cx="905363" cy="16608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GB" sz="875" b="1" i="0" u="none" strike="noStrike" baseline="0">
              <a:solidFill>
                <a:srgbClr val="008000"/>
              </a:solidFill>
              <a:latin typeface="Arial"/>
              <a:cs typeface="Arial"/>
            </a:rPr>
            <a:t>PRP Lettings</a:t>
          </a:r>
        </a:p>
      </cdr:txBody>
    </cdr:sp>
  </cdr:relSizeAnchor>
  <cdr:relSizeAnchor xmlns:cdr="http://schemas.openxmlformats.org/drawingml/2006/chartDrawing">
    <cdr:from>
      <cdr:x>0.4412</cdr:x>
      <cdr:y>0.70096</cdr:y>
    </cdr:from>
    <cdr:to>
      <cdr:x>0.6101</cdr:x>
      <cdr:y>0.75776</cdr:y>
    </cdr:to>
    <cdr:sp macro="" textlink="">
      <cdr:nvSpPr>
        <cdr:cNvPr id="655363" name="Text Box 3"/>
        <cdr:cNvSpPr txBox="1">
          <a:spLocks xmlns:a="http://schemas.openxmlformats.org/drawingml/2006/main" noChangeArrowheads="1"/>
        </cdr:cNvSpPr>
      </cdr:nvSpPr>
      <cdr:spPr bwMode="auto">
        <a:xfrm xmlns:a="http://schemas.openxmlformats.org/drawingml/2006/main">
          <a:off x="1055342" y="2025830"/>
          <a:ext cx="981873" cy="16687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GB" sz="875" b="1" i="0" u="none" strike="noStrike" baseline="0">
              <a:solidFill>
                <a:srgbClr val="00CCFF"/>
              </a:solidFill>
              <a:latin typeface="Arial"/>
              <a:cs typeface="Arial"/>
            </a:rPr>
            <a:t>LA Providers</a:t>
          </a:r>
        </a:p>
      </cdr:txBody>
    </cdr:sp>
  </cdr:relSizeAnchor>
  <cdr:relSizeAnchor xmlns:cdr="http://schemas.openxmlformats.org/drawingml/2006/chartDrawing">
    <cdr:from>
      <cdr:x>0.50002</cdr:x>
      <cdr:y>0.51863</cdr:y>
    </cdr:from>
    <cdr:to>
      <cdr:x>0.66619</cdr:x>
      <cdr:y>0.57834</cdr:y>
    </cdr:to>
    <cdr:sp macro="" textlink="">
      <cdr:nvSpPr>
        <cdr:cNvPr id="5073924" name="Text Box 4"/>
        <cdr:cNvSpPr txBox="1">
          <a:spLocks xmlns:a="http://schemas.openxmlformats.org/drawingml/2006/main" noChangeArrowheads="1"/>
        </cdr:cNvSpPr>
      </cdr:nvSpPr>
      <cdr:spPr bwMode="auto">
        <a:xfrm xmlns:a="http://schemas.openxmlformats.org/drawingml/2006/main">
          <a:off x="2878820" y="1604344"/>
          <a:ext cx="969121" cy="17548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GB" sz="875" b="1" i="0" u="none" strike="noStrike" baseline="0">
              <a:solidFill>
                <a:srgbClr val="000080"/>
              </a:solidFill>
              <a:latin typeface="Arial"/>
              <a:cs typeface="Arial"/>
            </a:rPr>
            <a:t>LA Lettings</a:t>
          </a:r>
          <a:endParaRPr lang="en-GB"/>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47626</xdr:colOff>
      <xdr:row>25</xdr:row>
      <xdr:rowOff>85725</xdr:rowOff>
    </xdr:from>
    <xdr:to>
      <xdr:col>8</xdr:col>
      <xdr:colOff>238125</xdr:colOff>
      <xdr:row>43</xdr:row>
      <xdr:rowOff>133350</xdr:rowOff>
    </xdr:to>
    <xdr:graphicFrame macro="">
      <xdr:nvGraphicFramePr>
        <xdr:cNvPr id="4" name="Chart 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32</xdr:row>
      <xdr:rowOff>0</xdr:rowOff>
    </xdr:from>
    <xdr:to>
      <xdr:col>13</xdr:col>
      <xdr:colOff>371476</xdr:colOff>
      <xdr:row>52</xdr:row>
      <xdr:rowOff>57150</xdr:rowOff>
    </xdr:to>
    <xdr:graphicFrame macro="">
      <xdr:nvGraphicFramePr>
        <xdr:cNvPr id="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38100</xdr:colOff>
      <xdr:row>27</xdr:row>
      <xdr:rowOff>219075</xdr:rowOff>
    </xdr:from>
    <xdr:to>
      <xdr:col>13</xdr:col>
      <xdr:colOff>788276</xdr:colOff>
      <xdr:row>49</xdr:row>
      <xdr:rowOff>21897</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104157</xdr:colOff>
      <xdr:row>23</xdr:row>
      <xdr:rowOff>12355</xdr:rowOff>
    </xdr:from>
    <xdr:to>
      <xdr:col>11</xdr:col>
      <xdr:colOff>781538</xdr:colOff>
      <xdr:row>42</xdr:row>
      <xdr:rowOff>133005</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109397</xdr:colOff>
      <xdr:row>24</xdr:row>
      <xdr:rowOff>146236</xdr:rowOff>
    </xdr:from>
    <xdr:to>
      <xdr:col>12</xdr:col>
      <xdr:colOff>35719</xdr:colOff>
      <xdr:row>41</xdr:row>
      <xdr:rowOff>126907</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28</xdr:row>
      <xdr:rowOff>35719</xdr:rowOff>
    </xdr:from>
    <xdr:to>
      <xdr:col>11</xdr:col>
      <xdr:colOff>745331</xdr:colOff>
      <xdr:row>47</xdr:row>
      <xdr:rowOff>138113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gov.uk/government/statistics/private-rental-market-statistics-may-2015"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gov.uk/government/policies/supporting-economic-growth-through-local-enterprise-partnerships-and-enterprise-zones/supporting-pages/local-enterprise-partnerships" TargetMode="External"/><Relationship Id="rId1" Type="http://schemas.openxmlformats.org/officeDocument/2006/relationships/hyperlink" Target="https://www.gov.uk/government/publications/local-enterprise-partnerships-local-authority-mapping"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gov.uk/government/statistics/private-rental-market-statistics-may-201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tabSelected="1" workbookViewId="0">
      <selection activeCell="A2" sqref="A2"/>
    </sheetView>
  </sheetViews>
  <sheetFormatPr defaultRowHeight="12.75" x14ac:dyDescent="0.2"/>
  <cols>
    <col min="1" max="1" width="34.375" style="33" customWidth="1"/>
    <col min="2" max="2" width="8.375" style="33" bestFit="1" customWidth="1"/>
    <col min="3" max="3" width="108.75" style="33" customWidth="1"/>
  </cols>
  <sheetData>
    <row r="1" spans="1:3" ht="18" x14ac:dyDescent="0.25">
      <c r="A1" s="902" t="s">
        <v>1208</v>
      </c>
      <c r="B1" s="902"/>
      <c r="C1" s="902"/>
    </row>
    <row r="2" spans="1:3" ht="18" x14ac:dyDescent="0.25">
      <c r="A2" s="902" t="s">
        <v>960</v>
      </c>
      <c r="B2" s="902"/>
      <c r="C2" s="902"/>
    </row>
    <row r="3" spans="1:3" ht="18" x14ac:dyDescent="0.25">
      <c r="A3" s="903" t="s">
        <v>1096</v>
      </c>
      <c r="B3" s="902"/>
      <c r="C3" s="902"/>
    </row>
    <row r="4" spans="1:3" ht="18" x14ac:dyDescent="0.25">
      <c r="A4" s="902" t="s">
        <v>989</v>
      </c>
      <c r="B4" s="902"/>
      <c r="C4" s="902"/>
    </row>
    <row r="5" spans="1:3" ht="16.5" thickBot="1" x14ac:dyDescent="0.3">
      <c r="A5" s="904" t="s">
        <v>961</v>
      </c>
      <c r="B5" s="905" t="s">
        <v>1187</v>
      </c>
      <c r="C5" s="904" t="s">
        <v>908</v>
      </c>
    </row>
    <row r="6" spans="1:3" ht="18" customHeight="1" x14ac:dyDescent="0.2">
      <c r="A6" s="973" t="s">
        <v>1184</v>
      </c>
      <c r="B6" s="974">
        <v>1</v>
      </c>
      <c r="C6" s="975" t="s">
        <v>1166</v>
      </c>
    </row>
    <row r="7" spans="1:3" ht="18" customHeight="1" x14ac:dyDescent="0.2">
      <c r="A7" s="976"/>
      <c r="B7" s="977"/>
      <c r="C7" s="978" t="s">
        <v>1188</v>
      </c>
    </row>
    <row r="8" spans="1:3" ht="18" customHeight="1" x14ac:dyDescent="0.2">
      <c r="A8" s="976"/>
      <c r="B8" s="977"/>
      <c r="C8" s="978" t="s">
        <v>1189</v>
      </c>
    </row>
    <row r="9" spans="1:3" ht="18" customHeight="1" x14ac:dyDescent="0.2">
      <c r="A9" s="976"/>
      <c r="B9" s="977"/>
      <c r="C9" s="978" t="s">
        <v>1191</v>
      </c>
    </row>
    <row r="10" spans="1:3" ht="18" customHeight="1" x14ac:dyDescent="0.2">
      <c r="A10" s="976"/>
      <c r="B10" s="977"/>
      <c r="C10" s="978" t="s">
        <v>1190</v>
      </c>
    </row>
    <row r="11" spans="1:3" ht="18" customHeight="1" x14ac:dyDescent="0.2">
      <c r="A11" s="979" t="s">
        <v>1185</v>
      </c>
      <c r="B11" s="980">
        <v>2</v>
      </c>
      <c r="C11" s="981" t="s">
        <v>1169</v>
      </c>
    </row>
    <row r="12" spans="1:3" ht="18" customHeight="1" x14ac:dyDescent="0.2">
      <c r="A12" s="982"/>
      <c r="B12" s="983"/>
      <c r="C12" s="981" t="s">
        <v>1173</v>
      </c>
    </row>
    <row r="13" spans="1:3" ht="18" customHeight="1" x14ac:dyDescent="0.2">
      <c r="A13" s="982"/>
      <c r="B13" s="983"/>
      <c r="C13" s="981" t="s">
        <v>1192</v>
      </c>
    </row>
    <row r="14" spans="1:3" ht="18" customHeight="1" x14ac:dyDescent="0.2">
      <c r="A14" s="982"/>
      <c r="B14" s="983"/>
      <c r="C14" s="981" t="s">
        <v>1193</v>
      </c>
    </row>
    <row r="15" spans="1:3" ht="18" customHeight="1" x14ac:dyDescent="0.2">
      <c r="A15" s="982"/>
      <c r="B15" s="983"/>
      <c r="C15" s="981" t="s">
        <v>1194</v>
      </c>
    </row>
    <row r="16" spans="1:3" ht="18" customHeight="1" x14ac:dyDescent="0.2">
      <c r="A16" s="982"/>
      <c r="B16" s="983"/>
      <c r="C16" s="984" t="s">
        <v>1195</v>
      </c>
    </row>
    <row r="17" spans="1:3" ht="18" customHeight="1" x14ac:dyDescent="0.2">
      <c r="A17" s="985"/>
      <c r="B17" s="983"/>
      <c r="C17" s="981" t="s">
        <v>1197</v>
      </c>
    </row>
    <row r="18" spans="1:3" ht="18" customHeight="1" x14ac:dyDescent="0.2">
      <c r="A18" s="985"/>
      <c r="B18" s="983"/>
      <c r="C18" s="981" t="s">
        <v>1196</v>
      </c>
    </row>
    <row r="19" spans="1:3" ht="18" customHeight="1" x14ac:dyDescent="0.2">
      <c r="A19" s="982"/>
      <c r="B19" s="983"/>
      <c r="C19" s="981" t="s">
        <v>1202</v>
      </c>
    </row>
    <row r="20" spans="1:3" ht="18" customHeight="1" x14ac:dyDescent="0.2">
      <c r="A20" s="982"/>
      <c r="B20" s="983"/>
      <c r="C20" s="984" t="s">
        <v>1203</v>
      </c>
    </row>
    <row r="21" spans="1:3" ht="18" customHeight="1" x14ac:dyDescent="0.2">
      <c r="A21" s="982"/>
      <c r="B21" s="983"/>
      <c r="C21" s="981" t="s">
        <v>1204</v>
      </c>
    </row>
    <row r="22" spans="1:3" ht="18" customHeight="1" x14ac:dyDescent="0.2">
      <c r="A22" s="982"/>
      <c r="B22" s="983"/>
      <c r="C22" s="981" t="s">
        <v>1205</v>
      </c>
    </row>
    <row r="23" spans="1:3" ht="18" customHeight="1" x14ac:dyDescent="0.2">
      <c r="A23" s="982"/>
      <c r="B23" s="983"/>
      <c r="C23" s="981" t="s">
        <v>1207</v>
      </c>
    </row>
    <row r="24" spans="1:3" ht="18" customHeight="1" x14ac:dyDescent="0.2">
      <c r="A24" s="982"/>
      <c r="B24" s="983"/>
      <c r="C24" s="981" t="s">
        <v>1170</v>
      </c>
    </row>
    <row r="25" spans="1:3" ht="18" customHeight="1" x14ac:dyDescent="0.2">
      <c r="A25" s="986" t="s">
        <v>1186</v>
      </c>
      <c r="B25" s="987">
        <v>3</v>
      </c>
      <c r="C25" s="988" t="s">
        <v>1171</v>
      </c>
    </row>
    <row r="26" spans="1:3" ht="18" customHeight="1" x14ac:dyDescent="0.2">
      <c r="A26" s="989"/>
      <c r="B26" s="990"/>
      <c r="C26" s="988" t="s">
        <v>1210</v>
      </c>
    </row>
    <row r="27" spans="1:3" ht="18" customHeight="1" x14ac:dyDescent="0.2">
      <c r="A27" s="989"/>
      <c r="B27" s="990"/>
      <c r="C27" s="988" t="s">
        <v>1211</v>
      </c>
    </row>
    <row r="28" spans="1:3" ht="18" customHeight="1" x14ac:dyDescent="0.2">
      <c r="A28" s="989"/>
      <c r="B28" s="990"/>
      <c r="C28" s="988" t="s">
        <v>1212</v>
      </c>
    </row>
    <row r="29" spans="1:3" ht="18" customHeight="1" x14ac:dyDescent="0.2">
      <c r="A29" s="989"/>
      <c r="B29" s="990"/>
      <c r="C29" s="988" t="s">
        <v>1213</v>
      </c>
    </row>
    <row r="30" spans="1:3" ht="18" customHeight="1" x14ac:dyDescent="0.2">
      <c r="A30" s="989"/>
      <c r="B30" s="990"/>
      <c r="C30" s="988" t="s">
        <v>1216</v>
      </c>
    </row>
    <row r="31" spans="1:3" ht="18" customHeight="1" x14ac:dyDescent="0.2">
      <c r="A31" s="989"/>
      <c r="B31" s="990"/>
      <c r="C31" s="988" t="s">
        <v>1177</v>
      </c>
    </row>
    <row r="32" spans="1:3" ht="18" customHeight="1" x14ac:dyDescent="0.2">
      <c r="A32" s="989"/>
      <c r="B32" s="990"/>
      <c r="C32" s="988" t="s">
        <v>1178</v>
      </c>
    </row>
    <row r="33" spans="1:3" ht="18" customHeight="1" x14ac:dyDescent="0.2">
      <c r="A33" s="989"/>
      <c r="B33" s="990"/>
      <c r="C33" s="988" t="s">
        <v>1179</v>
      </c>
    </row>
    <row r="34" spans="1:3" ht="18" customHeight="1" x14ac:dyDescent="0.2">
      <c r="A34" s="989"/>
      <c r="B34" s="990"/>
      <c r="C34" s="988" t="s">
        <v>1180</v>
      </c>
    </row>
    <row r="35" spans="1:3" ht="18" customHeight="1" x14ac:dyDescent="0.2">
      <c r="A35" s="991" t="s">
        <v>962</v>
      </c>
      <c r="B35" s="992">
        <v>4</v>
      </c>
      <c r="C35" s="993" t="s">
        <v>541</v>
      </c>
    </row>
    <row r="36" spans="1:3" ht="18" customHeight="1" x14ac:dyDescent="0.2">
      <c r="A36" s="994"/>
      <c r="B36" s="995"/>
      <c r="C36" s="996" t="s">
        <v>1214</v>
      </c>
    </row>
    <row r="37" spans="1:3" ht="18" customHeight="1" x14ac:dyDescent="0.2">
      <c r="A37" s="994"/>
      <c r="B37" s="995"/>
      <c r="C37" s="996" t="s">
        <v>1215</v>
      </c>
    </row>
    <row r="38" spans="1:3" ht="18" customHeight="1" thickBot="1" x14ac:dyDescent="0.25">
      <c r="A38" s="997"/>
      <c r="B38" s="998"/>
      <c r="C38" s="999" t="s">
        <v>1183</v>
      </c>
    </row>
    <row r="41" spans="1:3" x14ac:dyDescent="0.2">
      <c r="C41" s="901"/>
    </row>
  </sheetData>
  <hyperlinks>
    <hyperlink ref="C6" location="'Table 1a'!A1" display="Table 1a: New social housing lettings by housing type and provider, 2004/05 to 2014/15"/>
    <hyperlink ref="C7" location="'Table 1b and Figure 1a'!A1" display="Table 1b: Social housing providers and their new lettings from 2004/05 to 2014/15"/>
    <hyperlink ref="C9" location="'Table 1d'!A1" display="Table 1d: Reported social housing lettings by local authority location of property, 2013/14 and 2014/15"/>
    <hyperlink ref="C10" location="'Table 1e'!A1" display="Table 1e: Reported social housing lettings by Local Enterprise Partnership location of property, 2013/14 and 2014/15"/>
    <hyperlink ref="C11" location="'Table 2a'!A1" display="Table 2a: New social housing lettings by tenancy type, 2013/14 and 2014/15"/>
    <hyperlink ref="C12" location="'Table 2b '!A1" display="Table 2b: Length of Fixed Term Tenancy, for new social housing lettings, 2013/14 and 2014/15"/>
    <hyperlink ref="C13" location="'Table 2c&amp;d'!A1" display="Table 2ci: Mean weekly social rent (£) of new general needs lettings, 2007/08 to 2014/15"/>
    <hyperlink ref="C15" location="'Table 2c&amp;d'!A14" display="Table 2di: Mean weekly affordable rent (£) of new general needs lettings, 2011/12 to 2014/15"/>
    <hyperlink ref="C26" location="'Table 3b, Figure 3b'!A1" display="Table 3b: Age of tenant by type of letting, for new social housing lettings, 2007/08 to 2014/15"/>
    <hyperlink ref="C27" location="'Table 3c, Figure 3c'!A1" display="Table 3c: Economic status of tenant by type of letting, for new social housing lettings, 2007/08 to 2014/15"/>
    <hyperlink ref="C35" location="'Table 4a'!A1" display="Table 4a: Number of participating LAs and estimated CORE submission levels"/>
    <hyperlink ref="C21" location="'Table 2e'!A1" display="Table 2e: Average new letting re-let time, 2007/08 to 2013/14"/>
    <hyperlink ref="C25" location="'Table 3a, Figure 3a'!A1" display="Table 3a: Household composition by type of letting, for new social housing lettings, 2007/08 to 2014/15"/>
    <hyperlink ref="C8" location="'Table 1c'!A1" display="Table 1c: A comparison of new general needs lettings and social stock 2007/08 to 2014/15"/>
    <hyperlink ref="C17" location="'Table 2c&amp;d (London)'!A1" display="Table 2ci (London): Mean weekly social rent (£) of new general needs lettings in London, 2007/08 to 2014/15"/>
    <hyperlink ref="C19" location="'Table 2c&amp;d (London)'!A14" display="Table 2di (London): Mean weekly affordable rent (£) of new general needs lettings in London, 2011/12 to 2014/15"/>
    <hyperlink ref="C22" location="'Table 2f, Table 2g'!A1" display="Table 2f: Reason the property was vacant prior to the new letting (General Needs), 2013/14 and 2014/15"/>
    <hyperlink ref="C23" location="'Table 2f, Table 2g'!I1" display="Table 2g: Reason the property was vacant prior to the new letting (Supported Housing), 2013/14 and 2014/15"/>
    <hyperlink ref="C28" location="'Table 3d, Figure 3d'!A1" display="Table 3d: Nationality of tenant by type of letting, for new social housing lettings, 2007/08 to 2014/15"/>
    <hyperlink ref="C29" location="'Table 3e, Figure 3e'!A1" display="Table 3e: Ethnic group of tenant by type of letting, for new social housing lettings, 2007/08 to 2014/15"/>
    <hyperlink ref="C30" location="'Table 3f'!A1" display="Table 3f: Previous housing situation of tenant by type of letting, for new social housing lettings, 2013/14 to 2014/15"/>
    <hyperlink ref="C31" location="'Table 3g'!A1" display="Table 3g: Other household characteristics of new social housing lettings, 2013/14 and 2014/15"/>
    <hyperlink ref="C36" location="'Table 4b-4d'!A1" display="Table 4b: Proportion of new social rent lettings with missing income details"/>
    <hyperlink ref="C37" location="'Table 4b-4d'!A9" display="Table 4c: Proportion of new social rent lettings where “interview refused” has been recorded"/>
    <hyperlink ref="C38" location="'Table 4b-4d'!A18" display="Table 4d: Proportion of new social rent lettings where records have been imputed"/>
    <hyperlink ref="C24" location="'Table 2h'!A1" display="Table 2h: Rent basis on which the property was previously let for new Affordable Rent tenancies, 2014/15 (re-let properties only)"/>
    <hyperlink ref="C32" location="'Table 3h, Table 3i'!A1" display="Table 3h: Reason the household left their last settled home, for new social housing lettings, 2013/14 and 2014/15"/>
    <hyperlink ref="C33" location="'Table 3h, Table 3i'!I1" display="Table 3i: Welfare Reform response for new social housing lettings, 2013/14 and 2014/15"/>
    <hyperlink ref="C14" location="'Table 2c&amp;d'!R1" display="Table 2cii: Median weekly social rent (£) of new general needs lettings, 2007/08 to 2014/15"/>
    <hyperlink ref="C16" location="'Table 2c&amp;d'!R14" display="Table 2dii: Median weekly affordable rent of new general needs lettings, 2011/12 to 2014/15"/>
    <hyperlink ref="C18" location="'Table 2c&amp;d (London)'!R1" display="Table 2cii (London): Median weekly social ren (£) of new general needs lettings in London, 2007/08 to 2014/15"/>
    <hyperlink ref="C20" location="'Table 2c&amp;d (London)'!R14" display="Table 2dii (London): Median weekly affordable rent (£) of new general needs lettings in London, 2011/12 to 2014/15"/>
    <hyperlink ref="C34" location="'Table 3j'!A1" display="Table 3j: Source of referral for new social housing lettings, 2007/08 to 2014/15"/>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0"/>
  <sheetViews>
    <sheetView zoomScaleNormal="100" workbookViewId="0"/>
  </sheetViews>
  <sheetFormatPr defaultRowHeight="12.75" x14ac:dyDescent="0.2"/>
  <cols>
    <col min="1" max="1" width="11.75" style="767" customWidth="1"/>
    <col min="2" max="2" width="7.625" style="767" bestFit="1" customWidth="1"/>
    <col min="3" max="4" width="5.625" style="767" customWidth="1"/>
    <col min="5" max="5" width="7.625" style="767" bestFit="1" customWidth="1"/>
    <col min="6" max="6" width="6.75" style="767" customWidth="1"/>
    <col min="7" max="10" width="7.625" style="767" bestFit="1" customWidth="1"/>
    <col min="11" max="14" width="7.625" style="767" customWidth="1"/>
    <col min="15" max="15" width="7.375" style="767" customWidth="1"/>
    <col min="16" max="16" width="7.625" style="767" bestFit="1" customWidth="1"/>
    <col min="17" max="17" width="9" style="767" customWidth="1"/>
    <col min="18" max="18" width="8.25" style="767" customWidth="1"/>
    <col min="19" max="33" width="6.5" style="767" customWidth="1"/>
    <col min="34" max="34" width="9" style="767" customWidth="1"/>
    <col min="35" max="16384" width="9" style="767"/>
  </cols>
  <sheetData>
    <row r="1" spans="1:33" s="743" customFormat="1" ht="18.75" x14ac:dyDescent="0.25">
      <c r="A1" s="743" t="s">
        <v>1198</v>
      </c>
      <c r="R1" s="743" t="s">
        <v>1200</v>
      </c>
    </row>
    <row r="2" spans="1:33" s="744" customFormat="1" ht="12" x14ac:dyDescent="0.2"/>
    <row r="3" spans="1:33" s="746" customFormat="1" thickBot="1" x14ac:dyDescent="0.25">
      <c r="A3" s="745"/>
      <c r="B3" s="1050" t="s">
        <v>118</v>
      </c>
      <c r="C3" s="1050"/>
      <c r="D3" s="1050"/>
      <c r="E3" s="1050" t="s">
        <v>119</v>
      </c>
      <c r="F3" s="1050"/>
      <c r="G3" s="1050"/>
      <c r="H3" s="1050" t="s">
        <v>158</v>
      </c>
      <c r="I3" s="1050"/>
      <c r="J3" s="1050"/>
      <c r="K3" s="1050" t="s">
        <v>159</v>
      </c>
      <c r="L3" s="1050"/>
      <c r="M3" s="1050"/>
      <c r="N3" s="1050" t="s">
        <v>142</v>
      </c>
      <c r="O3" s="1050"/>
      <c r="P3" s="1050"/>
      <c r="R3" s="745"/>
      <c r="S3" s="1050" t="s">
        <v>118</v>
      </c>
      <c r="T3" s="1050"/>
      <c r="U3" s="1050"/>
      <c r="V3" s="1050" t="s">
        <v>119</v>
      </c>
      <c r="W3" s="1050"/>
      <c r="X3" s="1050"/>
      <c r="Y3" s="1050" t="s">
        <v>158</v>
      </c>
      <c r="Z3" s="1050"/>
      <c r="AA3" s="1050"/>
      <c r="AB3" s="1050" t="s">
        <v>159</v>
      </c>
      <c r="AC3" s="1050"/>
      <c r="AD3" s="1050"/>
      <c r="AE3" s="1050" t="s">
        <v>142</v>
      </c>
      <c r="AF3" s="1050"/>
      <c r="AG3" s="1050"/>
    </row>
    <row r="4" spans="1:33" s="746" customFormat="1" ht="14.25" thickBot="1" x14ac:dyDescent="0.25">
      <c r="A4" s="747"/>
      <c r="B4" s="748" t="s">
        <v>111</v>
      </c>
      <c r="C4" s="748" t="s">
        <v>1085</v>
      </c>
      <c r="D4" s="748" t="s">
        <v>113</v>
      </c>
      <c r="E4" s="748" t="s">
        <v>111</v>
      </c>
      <c r="F4" s="748" t="s">
        <v>1085</v>
      </c>
      <c r="G4" s="748" t="s">
        <v>113</v>
      </c>
      <c r="H4" s="748" t="s">
        <v>111</v>
      </c>
      <c r="I4" s="748" t="s">
        <v>1085</v>
      </c>
      <c r="J4" s="748" t="s">
        <v>113</v>
      </c>
      <c r="K4" s="748" t="s">
        <v>111</v>
      </c>
      <c r="L4" s="748" t="s">
        <v>1085</v>
      </c>
      <c r="M4" s="748" t="s">
        <v>113</v>
      </c>
      <c r="N4" s="748" t="s">
        <v>111</v>
      </c>
      <c r="O4" s="748" t="s">
        <v>1085</v>
      </c>
      <c r="P4" s="748" t="s">
        <v>113</v>
      </c>
      <c r="R4" s="747"/>
      <c r="S4" s="748" t="s">
        <v>111</v>
      </c>
      <c r="T4" s="748" t="s">
        <v>1085</v>
      </c>
      <c r="U4" s="748" t="s">
        <v>113</v>
      </c>
      <c r="V4" s="748" t="s">
        <v>111</v>
      </c>
      <c r="W4" s="748" t="s">
        <v>1085</v>
      </c>
      <c r="X4" s="748" t="s">
        <v>113</v>
      </c>
      <c r="Y4" s="748" t="s">
        <v>111</v>
      </c>
      <c r="Z4" s="748" t="s">
        <v>1085</v>
      </c>
      <c r="AA4" s="748" t="s">
        <v>113</v>
      </c>
      <c r="AB4" s="748" t="s">
        <v>111</v>
      </c>
      <c r="AC4" s="748" t="s">
        <v>1085</v>
      </c>
      <c r="AD4" s="748" t="s">
        <v>113</v>
      </c>
      <c r="AE4" s="748" t="s">
        <v>111</v>
      </c>
      <c r="AF4" s="748" t="s">
        <v>1085</v>
      </c>
      <c r="AG4" s="748" t="s">
        <v>113</v>
      </c>
    </row>
    <row r="5" spans="1:33" s="746" customFormat="1" ht="12" x14ac:dyDescent="0.2">
      <c r="A5" s="749" t="s">
        <v>878</v>
      </c>
      <c r="B5" s="750">
        <v>77.28</v>
      </c>
      <c r="C5" s="750">
        <v>67.52</v>
      </c>
      <c r="D5" s="750">
        <v>70.89</v>
      </c>
      <c r="E5" s="750">
        <v>88.73</v>
      </c>
      <c r="F5" s="750">
        <v>80.239999999999995</v>
      </c>
      <c r="G5" s="750">
        <v>84.3</v>
      </c>
      <c r="H5" s="750">
        <v>100.63</v>
      </c>
      <c r="I5" s="750">
        <v>90.6</v>
      </c>
      <c r="J5" s="750">
        <v>95.5</v>
      </c>
      <c r="K5" s="750">
        <v>113.65</v>
      </c>
      <c r="L5" s="750">
        <v>103.07</v>
      </c>
      <c r="M5" s="750">
        <v>109.41</v>
      </c>
      <c r="N5" s="750">
        <v>87.24</v>
      </c>
      <c r="O5" s="750">
        <v>75.010000000000005</v>
      </c>
      <c r="P5" s="750">
        <v>80.12</v>
      </c>
      <c r="Q5" s="751"/>
      <c r="R5" s="749" t="s">
        <v>878</v>
      </c>
      <c r="S5" s="750">
        <v>75.66</v>
      </c>
      <c r="T5" s="750">
        <v>65.94</v>
      </c>
      <c r="U5" s="750">
        <v>68.959999999999994</v>
      </c>
      <c r="V5" s="750">
        <v>87.67</v>
      </c>
      <c r="W5" s="750">
        <v>77.459999999999994</v>
      </c>
      <c r="X5" s="750">
        <v>82.62</v>
      </c>
      <c r="Y5" s="750">
        <v>101.07</v>
      </c>
      <c r="Z5" s="750">
        <v>88.13</v>
      </c>
      <c r="AA5" s="750">
        <v>94.64</v>
      </c>
      <c r="AB5" s="750">
        <v>116.71</v>
      </c>
      <c r="AC5" s="750">
        <v>101.26</v>
      </c>
      <c r="AD5" s="750">
        <v>111.92</v>
      </c>
      <c r="AE5" s="750">
        <v>86.26</v>
      </c>
      <c r="AF5" s="750">
        <v>73.099999999999994</v>
      </c>
      <c r="AG5" s="750">
        <v>78</v>
      </c>
    </row>
    <row r="6" spans="1:33" s="746" customFormat="1" ht="12" x14ac:dyDescent="0.2">
      <c r="A6" s="749" t="s">
        <v>879</v>
      </c>
      <c r="B6" s="750">
        <v>82.54</v>
      </c>
      <c r="C6" s="750">
        <v>70.599999999999994</v>
      </c>
      <c r="D6" s="750">
        <v>75.03</v>
      </c>
      <c r="E6" s="750">
        <v>94.4</v>
      </c>
      <c r="F6" s="750">
        <v>83.14</v>
      </c>
      <c r="G6" s="750">
        <v>88.85</v>
      </c>
      <c r="H6" s="750">
        <v>106.87</v>
      </c>
      <c r="I6" s="750">
        <v>93.42</v>
      </c>
      <c r="J6" s="750">
        <v>100.01</v>
      </c>
      <c r="K6" s="750">
        <v>119.42</v>
      </c>
      <c r="L6" s="750">
        <v>109.06</v>
      </c>
      <c r="M6" s="750">
        <v>114.98</v>
      </c>
      <c r="N6" s="750">
        <v>93.21</v>
      </c>
      <c r="O6" s="750">
        <v>78.8</v>
      </c>
      <c r="P6" s="750">
        <v>85.18</v>
      </c>
      <c r="Q6" s="751"/>
      <c r="R6" s="749" t="s">
        <v>879</v>
      </c>
      <c r="S6" s="750">
        <v>81.13</v>
      </c>
      <c r="T6" s="750">
        <v>69.52</v>
      </c>
      <c r="U6" s="750">
        <v>73.260000000000005</v>
      </c>
      <c r="V6" s="750">
        <v>93.39</v>
      </c>
      <c r="W6" s="750">
        <v>81.38</v>
      </c>
      <c r="X6" s="750">
        <v>87.35</v>
      </c>
      <c r="Y6" s="750">
        <v>107.31</v>
      </c>
      <c r="Z6" s="750">
        <v>91.75</v>
      </c>
      <c r="AA6" s="750">
        <v>99.71</v>
      </c>
      <c r="AB6" s="750">
        <v>120.61</v>
      </c>
      <c r="AC6" s="750">
        <v>109.69</v>
      </c>
      <c r="AD6" s="750">
        <v>117.54</v>
      </c>
      <c r="AE6" s="750">
        <v>91.94</v>
      </c>
      <c r="AF6" s="750">
        <v>76.989999999999995</v>
      </c>
      <c r="AG6" s="750">
        <v>82.93</v>
      </c>
    </row>
    <row r="7" spans="1:33" s="746" customFormat="1" ht="12" x14ac:dyDescent="0.2">
      <c r="A7" s="749" t="s">
        <v>880</v>
      </c>
      <c r="B7" s="750">
        <v>86.78</v>
      </c>
      <c r="C7" s="750">
        <v>72.16</v>
      </c>
      <c r="D7" s="750">
        <v>77.14</v>
      </c>
      <c r="E7" s="750">
        <v>99.64</v>
      </c>
      <c r="F7" s="750">
        <v>83.41</v>
      </c>
      <c r="G7" s="750">
        <v>89.95</v>
      </c>
      <c r="H7" s="750">
        <v>113.49</v>
      </c>
      <c r="I7" s="750">
        <v>93.5</v>
      </c>
      <c r="J7" s="750">
        <v>102.43</v>
      </c>
      <c r="K7" s="750">
        <v>125.56</v>
      </c>
      <c r="L7" s="750">
        <v>111.26</v>
      </c>
      <c r="M7" s="750">
        <v>120.59</v>
      </c>
      <c r="N7" s="750">
        <v>98.61</v>
      </c>
      <c r="O7" s="750">
        <v>79.959999999999994</v>
      </c>
      <c r="P7" s="750">
        <v>87.24</v>
      </c>
      <c r="Q7" s="751"/>
      <c r="R7" s="749" t="s">
        <v>880</v>
      </c>
      <c r="S7" s="750">
        <v>84.93</v>
      </c>
      <c r="T7" s="750">
        <v>70.709999999999994</v>
      </c>
      <c r="U7" s="750">
        <v>74.59</v>
      </c>
      <c r="V7" s="750">
        <v>98.93</v>
      </c>
      <c r="W7" s="750">
        <v>80.14</v>
      </c>
      <c r="X7" s="750">
        <v>86.75</v>
      </c>
      <c r="Y7" s="750">
        <v>113.99</v>
      </c>
      <c r="Z7" s="750">
        <v>90.8</v>
      </c>
      <c r="AA7" s="750">
        <v>100.11</v>
      </c>
      <c r="AB7" s="750">
        <v>129.41999999999999</v>
      </c>
      <c r="AC7" s="750">
        <v>106.85</v>
      </c>
      <c r="AD7" s="750">
        <v>123.47</v>
      </c>
      <c r="AE7" s="750">
        <v>97.07</v>
      </c>
      <c r="AF7" s="750">
        <v>77.680000000000007</v>
      </c>
      <c r="AG7" s="750">
        <v>84.15</v>
      </c>
    </row>
    <row r="8" spans="1:33" s="746" customFormat="1" ht="12" x14ac:dyDescent="0.2">
      <c r="A8" s="749" t="s">
        <v>881</v>
      </c>
      <c r="B8" s="750">
        <v>88.13</v>
      </c>
      <c r="C8" s="750">
        <v>74.14</v>
      </c>
      <c r="D8" s="750">
        <v>79.510000000000005</v>
      </c>
      <c r="E8" s="750">
        <v>102.08</v>
      </c>
      <c r="F8" s="750">
        <v>85.91</v>
      </c>
      <c r="G8" s="750">
        <v>93.48</v>
      </c>
      <c r="H8" s="750">
        <v>115.64</v>
      </c>
      <c r="I8" s="750">
        <v>96.99</v>
      </c>
      <c r="J8" s="750">
        <v>106.06</v>
      </c>
      <c r="K8" s="750">
        <v>130.25</v>
      </c>
      <c r="L8" s="750">
        <v>118.32</v>
      </c>
      <c r="M8" s="750">
        <v>125.26</v>
      </c>
      <c r="N8" s="750">
        <v>100.96</v>
      </c>
      <c r="O8" s="750">
        <v>83.04</v>
      </c>
      <c r="P8" s="750">
        <v>90.91</v>
      </c>
      <c r="Q8" s="751"/>
      <c r="R8" s="749" t="s">
        <v>881</v>
      </c>
      <c r="S8" s="750">
        <v>87.33</v>
      </c>
      <c r="T8" s="750">
        <v>72.73</v>
      </c>
      <c r="U8" s="750">
        <v>76.989999999999995</v>
      </c>
      <c r="V8" s="750">
        <v>101.72</v>
      </c>
      <c r="W8" s="750">
        <v>82.84</v>
      </c>
      <c r="X8" s="750">
        <v>91.42</v>
      </c>
      <c r="Y8" s="750">
        <v>119.3</v>
      </c>
      <c r="Z8" s="750">
        <v>92.62</v>
      </c>
      <c r="AA8" s="750">
        <v>105.11</v>
      </c>
      <c r="AB8" s="750">
        <v>133.31</v>
      </c>
      <c r="AC8" s="750">
        <v>110.55</v>
      </c>
      <c r="AD8" s="750">
        <v>129.03</v>
      </c>
      <c r="AE8" s="750">
        <v>99.8</v>
      </c>
      <c r="AF8" s="750">
        <v>80.040000000000006</v>
      </c>
      <c r="AG8" s="750">
        <v>87.4</v>
      </c>
    </row>
    <row r="9" spans="1:33" s="746" customFormat="1" ht="13.5" customHeight="1" x14ac:dyDescent="0.2">
      <c r="A9" s="749" t="s">
        <v>112</v>
      </c>
      <c r="B9" s="750">
        <v>94.13</v>
      </c>
      <c r="C9" s="750">
        <v>79.489999999999995</v>
      </c>
      <c r="D9" s="750">
        <v>85.76</v>
      </c>
      <c r="E9" s="750">
        <v>108.52</v>
      </c>
      <c r="F9" s="750">
        <v>92.08</v>
      </c>
      <c r="G9" s="750">
        <v>100.2</v>
      </c>
      <c r="H9" s="750">
        <v>121.49</v>
      </c>
      <c r="I9" s="750">
        <v>105.33</v>
      </c>
      <c r="J9" s="750">
        <v>113.64</v>
      </c>
      <c r="K9" s="750">
        <v>135.69</v>
      </c>
      <c r="L9" s="750">
        <v>128.88999999999999</v>
      </c>
      <c r="M9" s="750">
        <v>132.99</v>
      </c>
      <c r="N9" s="750">
        <v>107.52</v>
      </c>
      <c r="O9" s="750">
        <v>90.13</v>
      </c>
      <c r="P9" s="750">
        <v>98.41</v>
      </c>
      <c r="Q9" s="751"/>
      <c r="R9" s="749" t="s">
        <v>112</v>
      </c>
      <c r="S9" s="750">
        <v>92.83</v>
      </c>
      <c r="T9" s="750">
        <v>77.94</v>
      </c>
      <c r="U9" s="750">
        <v>83.56</v>
      </c>
      <c r="V9" s="750">
        <v>108.04</v>
      </c>
      <c r="W9" s="750">
        <v>89.15</v>
      </c>
      <c r="X9" s="750">
        <v>99.15</v>
      </c>
      <c r="Y9" s="750">
        <v>123.98</v>
      </c>
      <c r="Z9" s="750">
        <v>102.38</v>
      </c>
      <c r="AA9" s="750">
        <v>113.72</v>
      </c>
      <c r="AB9" s="750">
        <v>138.63</v>
      </c>
      <c r="AC9" s="750">
        <v>119.92</v>
      </c>
      <c r="AD9" s="750">
        <v>134.69999999999999</v>
      </c>
      <c r="AE9" s="750">
        <v>107.3</v>
      </c>
      <c r="AF9" s="750">
        <v>86.31</v>
      </c>
      <c r="AG9" s="750">
        <v>95.33</v>
      </c>
    </row>
    <row r="10" spans="1:33" s="746" customFormat="1" ht="12" x14ac:dyDescent="0.2">
      <c r="A10" s="749" t="s">
        <v>151</v>
      </c>
      <c r="B10" s="750">
        <v>101.56</v>
      </c>
      <c r="C10" s="750">
        <v>84.18</v>
      </c>
      <c r="D10" s="750">
        <v>90.99</v>
      </c>
      <c r="E10" s="750">
        <v>116.33</v>
      </c>
      <c r="F10" s="750">
        <v>97.95</v>
      </c>
      <c r="G10" s="750">
        <v>106.36</v>
      </c>
      <c r="H10" s="750">
        <v>128.79</v>
      </c>
      <c r="I10" s="750">
        <v>112.41</v>
      </c>
      <c r="J10" s="750">
        <v>120.72</v>
      </c>
      <c r="K10" s="750">
        <v>142.35</v>
      </c>
      <c r="L10" s="750">
        <v>131.97999999999999</v>
      </c>
      <c r="M10" s="750">
        <v>138.69</v>
      </c>
      <c r="N10" s="750">
        <v>115.77</v>
      </c>
      <c r="O10" s="750">
        <v>95.37</v>
      </c>
      <c r="P10" s="750">
        <v>104.55</v>
      </c>
      <c r="Q10" s="751"/>
      <c r="R10" s="749" t="s">
        <v>151</v>
      </c>
      <c r="S10" s="750">
        <v>100.14</v>
      </c>
      <c r="T10" s="750">
        <v>82.97</v>
      </c>
      <c r="U10" s="750">
        <v>87.86</v>
      </c>
      <c r="V10" s="750">
        <v>114</v>
      </c>
      <c r="W10" s="750">
        <v>93.88</v>
      </c>
      <c r="X10" s="750">
        <v>103.49</v>
      </c>
      <c r="Y10" s="750">
        <v>130.43</v>
      </c>
      <c r="Z10" s="750">
        <v>109.05</v>
      </c>
      <c r="AA10" s="750">
        <v>119.23</v>
      </c>
      <c r="AB10" s="750">
        <v>144.16999999999999</v>
      </c>
      <c r="AC10" s="750">
        <v>124.11</v>
      </c>
      <c r="AD10" s="750">
        <v>140.18</v>
      </c>
      <c r="AE10" s="750">
        <v>114.06</v>
      </c>
      <c r="AF10" s="750">
        <v>91.76</v>
      </c>
      <c r="AG10" s="750">
        <v>101.2</v>
      </c>
    </row>
    <row r="11" spans="1:33" s="771" customFormat="1" ht="13.5" x14ac:dyDescent="0.2">
      <c r="A11" s="749" t="s">
        <v>1090</v>
      </c>
      <c r="B11" s="750">
        <v>105.5</v>
      </c>
      <c r="C11" s="750">
        <v>88.59</v>
      </c>
      <c r="D11" s="750">
        <v>94.86</v>
      </c>
      <c r="E11" s="750">
        <v>119.87</v>
      </c>
      <c r="F11" s="750">
        <v>102.24</v>
      </c>
      <c r="G11" s="750">
        <v>109.06</v>
      </c>
      <c r="H11" s="750">
        <v>133.82</v>
      </c>
      <c r="I11" s="750">
        <v>116.96</v>
      </c>
      <c r="J11" s="750">
        <v>123.94</v>
      </c>
      <c r="K11" s="750">
        <v>147.09</v>
      </c>
      <c r="L11" s="750">
        <v>138.76</v>
      </c>
      <c r="M11" s="750">
        <v>142.96</v>
      </c>
      <c r="N11" s="750">
        <v>119.05</v>
      </c>
      <c r="O11" s="750">
        <v>100.83</v>
      </c>
      <c r="P11" s="750">
        <v>107.97</v>
      </c>
      <c r="Q11" s="751"/>
      <c r="R11" s="749" t="s">
        <v>1090</v>
      </c>
      <c r="S11" s="750">
        <v>103.51</v>
      </c>
      <c r="T11" s="750">
        <v>87.45</v>
      </c>
      <c r="U11" s="750">
        <v>91.58</v>
      </c>
      <c r="V11" s="750">
        <v>119.49</v>
      </c>
      <c r="W11" s="750">
        <v>99.02</v>
      </c>
      <c r="X11" s="750">
        <v>106.08</v>
      </c>
      <c r="Y11" s="750">
        <v>135.09</v>
      </c>
      <c r="Z11" s="750">
        <v>112.94</v>
      </c>
      <c r="AA11" s="750">
        <v>121.92</v>
      </c>
      <c r="AB11" s="750">
        <v>151.61000000000001</v>
      </c>
      <c r="AC11" s="750">
        <v>131.33000000000001</v>
      </c>
      <c r="AD11" s="750">
        <v>143.77000000000001</v>
      </c>
      <c r="AE11" s="750">
        <v>118.18</v>
      </c>
      <c r="AF11" s="750">
        <v>97</v>
      </c>
      <c r="AG11" s="750">
        <v>103.99</v>
      </c>
    </row>
    <row r="12" spans="1:33" s="746" customFormat="1" ht="14.25" thickBot="1" x14ac:dyDescent="0.25">
      <c r="A12" s="417" t="s">
        <v>1039</v>
      </c>
      <c r="B12" s="778">
        <v>109.34</v>
      </c>
      <c r="C12" s="778">
        <v>91.89</v>
      </c>
      <c r="D12" s="778">
        <v>98.16</v>
      </c>
      <c r="E12" s="778">
        <v>125.69</v>
      </c>
      <c r="F12" s="778">
        <v>106.38</v>
      </c>
      <c r="G12" s="778">
        <v>113.5</v>
      </c>
      <c r="H12" s="778">
        <v>140.9</v>
      </c>
      <c r="I12" s="778">
        <v>122.57</v>
      </c>
      <c r="J12" s="778">
        <v>129.77000000000001</v>
      </c>
      <c r="K12" s="778">
        <v>155.1</v>
      </c>
      <c r="L12" s="778">
        <v>144.11000000000001</v>
      </c>
      <c r="M12" s="778">
        <v>149.65</v>
      </c>
      <c r="N12" s="778">
        <v>123.85</v>
      </c>
      <c r="O12" s="778">
        <v>104.42</v>
      </c>
      <c r="P12" s="778">
        <v>111.71</v>
      </c>
      <c r="Q12" s="752"/>
      <c r="R12" s="417" t="s">
        <v>1039</v>
      </c>
      <c r="S12" s="778">
        <v>107.63</v>
      </c>
      <c r="T12" s="778">
        <v>89.99</v>
      </c>
      <c r="U12" s="778">
        <v>94.97</v>
      </c>
      <c r="V12" s="778">
        <v>124.54</v>
      </c>
      <c r="W12" s="778">
        <v>103.03</v>
      </c>
      <c r="X12" s="778">
        <v>110.37</v>
      </c>
      <c r="Y12" s="778">
        <v>141.43</v>
      </c>
      <c r="Z12" s="778">
        <v>119.22</v>
      </c>
      <c r="AA12" s="778">
        <v>126.36</v>
      </c>
      <c r="AB12" s="778">
        <v>162</v>
      </c>
      <c r="AC12" s="778">
        <v>134.38999999999999</v>
      </c>
      <c r="AD12" s="778">
        <v>151.61000000000001</v>
      </c>
      <c r="AE12" s="778">
        <v>121.59</v>
      </c>
      <c r="AF12" s="778">
        <v>100.35</v>
      </c>
      <c r="AG12" s="778">
        <v>107.67</v>
      </c>
    </row>
    <row r="13" spans="1:33" s="746" customFormat="1" ht="12" x14ac:dyDescent="0.2">
      <c r="A13" s="753"/>
      <c r="R13" s="753"/>
      <c r="S13" s="754"/>
      <c r="T13" s="754"/>
      <c r="U13" s="754"/>
      <c r="V13" s="754"/>
      <c r="W13" s="754"/>
      <c r="X13" s="754"/>
      <c r="Y13" s="754"/>
      <c r="Z13" s="754"/>
      <c r="AA13" s="754"/>
      <c r="AB13" s="754"/>
      <c r="AC13" s="754"/>
      <c r="AD13" s="754"/>
      <c r="AE13" s="754"/>
      <c r="AF13" s="754"/>
      <c r="AG13" s="754"/>
    </row>
    <row r="14" spans="1:33" s="746" customFormat="1" ht="18.75" x14ac:dyDescent="0.25">
      <c r="A14" s="743" t="s">
        <v>1199</v>
      </c>
      <c r="B14" s="755"/>
      <c r="C14" s="755"/>
      <c r="D14" s="755"/>
      <c r="E14" s="755"/>
      <c r="F14" s="755"/>
      <c r="G14" s="755"/>
      <c r="H14" s="755"/>
      <c r="I14" s="755"/>
      <c r="J14" s="755"/>
      <c r="K14" s="755"/>
      <c r="L14" s="755"/>
      <c r="M14" s="755"/>
      <c r="N14" s="755"/>
      <c r="O14" s="755"/>
      <c r="P14" s="755"/>
      <c r="R14" s="743" t="s">
        <v>1201</v>
      </c>
      <c r="S14" s="755"/>
      <c r="T14" s="755"/>
      <c r="U14" s="755"/>
      <c r="V14" s="755"/>
      <c r="W14" s="755"/>
      <c r="X14" s="755"/>
      <c r="Y14" s="755"/>
      <c r="Z14" s="755"/>
      <c r="AA14" s="755"/>
      <c r="AB14" s="755"/>
      <c r="AC14" s="755"/>
      <c r="AD14" s="755"/>
      <c r="AE14" s="755"/>
      <c r="AF14" s="755"/>
      <c r="AG14" s="755"/>
    </row>
    <row r="15" spans="1:33" s="746" customFormat="1" ht="12" x14ac:dyDescent="0.2">
      <c r="A15" s="753"/>
      <c r="B15" s="755"/>
      <c r="C15" s="755"/>
      <c r="D15" s="755"/>
      <c r="E15" s="755"/>
      <c r="F15" s="755"/>
      <c r="G15" s="755"/>
      <c r="H15" s="755"/>
      <c r="I15" s="755"/>
      <c r="J15" s="755"/>
      <c r="K15" s="755"/>
      <c r="L15" s="755"/>
      <c r="M15" s="755"/>
      <c r="N15" s="755"/>
      <c r="O15" s="755"/>
      <c r="P15" s="755"/>
      <c r="R15" s="753"/>
      <c r="S15" s="755"/>
      <c r="T15" s="755"/>
      <c r="U15" s="755"/>
      <c r="V15" s="755"/>
      <c r="W15" s="755"/>
      <c r="X15" s="755"/>
      <c r="Y15" s="755"/>
      <c r="Z15" s="755"/>
      <c r="AA15" s="755"/>
      <c r="AB15" s="755"/>
      <c r="AC15" s="755"/>
      <c r="AD15" s="755"/>
      <c r="AE15" s="755"/>
      <c r="AF15" s="755"/>
      <c r="AG15" s="755"/>
    </row>
    <row r="16" spans="1:33" s="746" customFormat="1" ht="38.25" thickBot="1" x14ac:dyDescent="0.25">
      <c r="A16" s="756"/>
      <c r="B16" s="1050" t="s">
        <v>118</v>
      </c>
      <c r="C16" s="1050"/>
      <c r="D16" s="1050"/>
      <c r="E16" s="1050" t="s">
        <v>119</v>
      </c>
      <c r="F16" s="1050"/>
      <c r="G16" s="1050"/>
      <c r="H16" s="1050" t="s">
        <v>158</v>
      </c>
      <c r="I16" s="1050"/>
      <c r="J16" s="1050"/>
      <c r="K16" s="1050" t="s">
        <v>159</v>
      </c>
      <c r="L16" s="1050"/>
      <c r="M16" s="1050"/>
      <c r="N16" s="757" t="s">
        <v>188</v>
      </c>
      <c r="O16" s="757" t="s">
        <v>1116</v>
      </c>
      <c r="P16" s="757" t="s">
        <v>189</v>
      </c>
      <c r="R16" s="756"/>
      <c r="S16" s="1050" t="s">
        <v>118</v>
      </c>
      <c r="T16" s="1050"/>
      <c r="U16" s="1050"/>
      <c r="V16" s="1050" t="s">
        <v>119</v>
      </c>
      <c r="W16" s="1050"/>
      <c r="X16" s="1050"/>
      <c r="Y16" s="1050" t="s">
        <v>158</v>
      </c>
      <c r="Z16" s="1050"/>
      <c r="AA16" s="1050"/>
      <c r="AB16" s="1050" t="s">
        <v>159</v>
      </c>
      <c r="AC16" s="1050"/>
      <c r="AD16" s="1050"/>
      <c r="AE16" s="757" t="s">
        <v>188</v>
      </c>
      <c r="AF16" s="757" t="s">
        <v>1117</v>
      </c>
      <c r="AG16" s="757" t="s">
        <v>189</v>
      </c>
    </row>
    <row r="17" spans="1:34" s="746" customFormat="1" ht="12" x14ac:dyDescent="0.2">
      <c r="A17" s="746" t="s">
        <v>112</v>
      </c>
      <c r="B17" s="1051">
        <v>147.22</v>
      </c>
      <c r="C17" s="1051"/>
      <c r="D17" s="1051"/>
      <c r="E17" s="1051">
        <v>177.51</v>
      </c>
      <c r="F17" s="1051"/>
      <c r="G17" s="1051"/>
      <c r="H17" s="1051">
        <v>185.67</v>
      </c>
      <c r="I17" s="1051"/>
      <c r="J17" s="1051"/>
      <c r="K17" s="1051">
        <v>194.14</v>
      </c>
      <c r="L17" s="1051"/>
      <c r="M17" s="1051"/>
      <c r="N17" s="751">
        <v>164.6</v>
      </c>
      <c r="O17" s="751">
        <v>302.77</v>
      </c>
      <c r="P17" s="758">
        <f>N17/O17</f>
        <v>0.54364699276678663</v>
      </c>
      <c r="R17" s="746" t="s">
        <v>112</v>
      </c>
      <c r="S17" s="1051">
        <v>143.51</v>
      </c>
      <c r="T17" s="1051"/>
      <c r="U17" s="1051"/>
      <c r="V17" s="1051">
        <v>171.57</v>
      </c>
      <c r="W17" s="1051"/>
      <c r="X17" s="1051"/>
      <c r="Y17" s="1051">
        <v>184</v>
      </c>
      <c r="Z17" s="1051"/>
      <c r="AA17" s="1051"/>
      <c r="AB17" s="1051">
        <v>194.45</v>
      </c>
      <c r="AC17" s="1051"/>
      <c r="AD17" s="1051"/>
      <c r="AE17" s="751">
        <v>165</v>
      </c>
      <c r="AF17" s="751">
        <v>258</v>
      </c>
      <c r="AG17" s="758">
        <f>AE17/AF17</f>
        <v>0.63953488372093026</v>
      </c>
      <c r="AH17" s="759"/>
    </row>
    <row r="18" spans="1:34" s="746" customFormat="1" ht="12" x14ac:dyDescent="0.2">
      <c r="A18" s="760" t="s">
        <v>151</v>
      </c>
      <c r="B18" s="1049">
        <v>147.66999999999999</v>
      </c>
      <c r="C18" s="1049"/>
      <c r="D18" s="1049"/>
      <c r="E18" s="1049">
        <v>171.04</v>
      </c>
      <c r="F18" s="1049"/>
      <c r="G18" s="1049"/>
      <c r="H18" s="1049">
        <v>168.51</v>
      </c>
      <c r="I18" s="1049"/>
      <c r="J18" s="1049"/>
      <c r="K18" s="1049">
        <v>204.41</v>
      </c>
      <c r="L18" s="1049"/>
      <c r="M18" s="1049"/>
      <c r="N18" s="751">
        <v>159.94999999999999</v>
      </c>
      <c r="O18" s="751">
        <v>328.84</v>
      </c>
      <c r="P18" s="758">
        <f t="shared" ref="P18" si="0">N18/O18</f>
        <v>0.48640676316749787</v>
      </c>
      <c r="R18" s="760" t="s">
        <v>151</v>
      </c>
      <c r="S18" s="1049">
        <v>139.62</v>
      </c>
      <c r="T18" s="1049"/>
      <c r="U18" s="1049"/>
      <c r="V18" s="1049">
        <v>166.27</v>
      </c>
      <c r="W18" s="1049"/>
      <c r="X18" s="1049"/>
      <c r="Y18" s="1049">
        <v>167.25</v>
      </c>
      <c r="Z18" s="1049"/>
      <c r="AA18" s="1049"/>
      <c r="AB18" s="1049">
        <v>204.88</v>
      </c>
      <c r="AC18" s="1049"/>
      <c r="AD18" s="1049"/>
      <c r="AE18" s="751">
        <v>154.37</v>
      </c>
      <c r="AF18" s="751">
        <v>288.45999999999998</v>
      </c>
      <c r="AG18" s="758">
        <f t="shared" ref="AG18:AG20" si="1">AE18/AF18</f>
        <v>0.53515218747833326</v>
      </c>
      <c r="AH18" s="761" t="s">
        <v>133</v>
      </c>
    </row>
    <row r="19" spans="1:34" s="746" customFormat="1" ht="12" x14ac:dyDescent="0.2">
      <c r="A19" s="772" t="s">
        <v>1024</v>
      </c>
      <c r="B19" s="1048">
        <v>150.26167497546606</v>
      </c>
      <c r="C19" s="1048"/>
      <c r="D19" s="1048"/>
      <c r="E19" s="1048">
        <v>175.49486491499221</v>
      </c>
      <c r="F19" s="1048"/>
      <c r="G19" s="1048"/>
      <c r="H19" s="1048">
        <v>182.14436292134837</v>
      </c>
      <c r="I19" s="1048"/>
      <c r="J19" s="1048"/>
      <c r="K19" s="1048">
        <v>210.82871666666668</v>
      </c>
      <c r="L19" s="1048"/>
      <c r="M19" s="1048"/>
      <c r="N19" s="773">
        <v>167.48</v>
      </c>
      <c r="O19" s="773">
        <v>337.15</v>
      </c>
      <c r="P19" s="758">
        <f>N19/O19</f>
        <v>0.49675218745365562</v>
      </c>
      <c r="Q19" s="771"/>
      <c r="R19" s="772" t="s">
        <v>1024</v>
      </c>
      <c r="S19" s="1048">
        <v>145.16</v>
      </c>
      <c r="T19" s="1048"/>
      <c r="U19" s="1048"/>
      <c r="V19" s="1048">
        <v>173.6</v>
      </c>
      <c r="W19" s="1048"/>
      <c r="X19" s="1048"/>
      <c r="Y19" s="1048">
        <v>181.17</v>
      </c>
      <c r="Z19" s="1048"/>
      <c r="AA19" s="1048"/>
      <c r="AB19" s="1048">
        <v>212.96</v>
      </c>
      <c r="AC19" s="1048"/>
      <c r="AD19" s="1048"/>
      <c r="AE19" s="773">
        <v>164.57</v>
      </c>
      <c r="AF19" s="773">
        <v>300</v>
      </c>
      <c r="AG19" s="758">
        <f t="shared" si="1"/>
        <v>0.54856666666666665</v>
      </c>
      <c r="AH19" s="761"/>
    </row>
    <row r="20" spans="1:34" s="771" customFormat="1" thickBot="1" x14ac:dyDescent="0.25">
      <c r="A20" s="417" t="s">
        <v>1089</v>
      </c>
      <c r="B20" s="1047">
        <v>158.38</v>
      </c>
      <c r="C20" s="1047"/>
      <c r="D20" s="1047"/>
      <c r="E20" s="1047">
        <v>184.92</v>
      </c>
      <c r="F20" s="1047"/>
      <c r="G20" s="1047"/>
      <c r="H20" s="1047">
        <v>199.44</v>
      </c>
      <c r="I20" s="1047"/>
      <c r="J20" s="1047"/>
      <c r="K20" s="1047">
        <v>223.72</v>
      </c>
      <c r="L20" s="1047"/>
      <c r="M20" s="1047"/>
      <c r="N20" s="774">
        <v>178.53</v>
      </c>
      <c r="O20" s="774">
        <v>369</v>
      </c>
      <c r="P20" s="775">
        <f>N20/O20</f>
        <v>0.48382113821138212</v>
      </c>
      <c r="R20" s="417" t="s">
        <v>1089</v>
      </c>
      <c r="S20" s="1047">
        <v>154.28</v>
      </c>
      <c r="T20" s="1047"/>
      <c r="U20" s="1047"/>
      <c r="V20" s="1047">
        <v>183.2</v>
      </c>
      <c r="W20" s="1047"/>
      <c r="X20" s="1047"/>
      <c r="Y20" s="1047">
        <v>201.06</v>
      </c>
      <c r="Z20" s="1047"/>
      <c r="AA20" s="1047"/>
      <c r="AB20" s="1047">
        <v>225</v>
      </c>
      <c r="AC20" s="1047"/>
      <c r="AD20" s="1047"/>
      <c r="AE20" s="774">
        <v>176.63</v>
      </c>
      <c r="AF20" s="774">
        <v>311.54000000000002</v>
      </c>
      <c r="AG20" s="775">
        <f t="shared" si="1"/>
        <v>0.56695769403607876</v>
      </c>
      <c r="AH20" s="776"/>
    </row>
    <row r="21" spans="1:34" s="746" customFormat="1" ht="12" x14ac:dyDescent="0.2">
      <c r="B21" s="762"/>
      <c r="C21" s="762"/>
      <c r="D21" s="762"/>
      <c r="E21" s="762"/>
      <c r="F21" s="762"/>
      <c r="G21" s="762"/>
      <c r="H21" s="762"/>
      <c r="I21" s="762"/>
      <c r="J21" s="762"/>
      <c r="K21" s="762"/>
      <c r="L21" s="762"/>
      <c r="M21" s="762"/>
      <c r="N21" s="751"/>
      <c r="O21" s="751"/>
      <c r="P21" s="763"/>
      <c r="S21" s="762"/>
      <c r="T21" s="762"/>
      <c r="U21" s="762"/>
      <c r="V21" s="762"/>
      <c r="W21" s="762"/>
      <c r="X21" s="762"/>
      <c r="Y21" s="762"/>
      <c r="Z21" s="762"/>
      <c r="AA21" s="762"/>
      <c r="AB21" s="762"/>
      <c r="AC21" s="762"/>
      <c r="AD21" s="762"/>
      <c r="AE21" s="751"/>
      <c r="AF21" s="751"/>
      <c r="AG21" s="763"/>
      <c r="AH21" s="761"/>
    </row>
    <row r="22" spans="1:34" x14ac:dyDescent="0.2">
      <c r="A22" s="764"/>
      <c r="B22" s="765"/>
      <c r="C22" s="766"/>
      <c r="D22" s="766"/>
      <c r="E22" s="766"/>
      <c r="F22" s="766"/>
      <c r="G22" s="766"/>
      <c r="H22" s="766"/>
      <c r="I22" s="766"/>
      <c r="J22" s="766"/>
      <c r="K22" s="766"/>
      <c r="L22" s="766"/>
      <c r="M22" s="766"/>
      <c r="N22" s="791"/>
      <c r="O22" s="791"/>
      <c r="P22" s="770"/>
      <c r="T22" s="766"/>
      <c r="U22" s="766"/>
      <c r="V22" s="766"/>
      <c r="W22" s="766"/>
      <c r="X22" s="766"/>
      <c r="Y22" s="766"/>
      <c r="Z22" s="766"/>
      <c r="AA22" s="766"/>
      <c r="AB22" s="766"/>
      <c r="AC22" s="766"/>
      <c r="AD22" s="766"/>
      <c r="AE22" s="766"/>
      <c r="AF22" s="766"/>
    </row>
    <row r="23" spans="1:34" s="746" customFormat="1" ht="13.5" customHeight="1" x14ac:dyDescent="0.2">
      <c r="A23" s="857" t="s">
        <v>143</v>
      </c>
      <c r="B23" s="755"/>
      <c r="C23" s="755"/>
      <c r="D23" s="755"/>
      <c r="E23" s="755"/>
      <c r="F23" s="755"/>
      <c r="G23" s="755"/>
      <c r="H23" s="755"/>
      <c r="I23" s="755"/>
      <c r="J23" s="755"/>
      <c r="K23" s="755"/>
      <c r="L23" s="755"/>
      <c r="M23" s="755"/>
      <c r="N23" s="856"/>
      <c r="O23" s="856"/>
    </row>
    <row r="24" spans="1:34" x14ac:dyDescent="0.2">
      <c r="A24" s="95" t="s">
        <v>1110</v>
      </c>
      <c r="B24" s="309"/>
      <c r="C24" s="309"/>
      <c r="D24" s="309"/>
      <c r="E24" s="309"/>
      <c r="F24" s="309"/>
      <c r="G24" s="95"/>
      <c r="H24" s="95"/>
      <c r="I24" s="95"/>
      <c r="J24" s="95"/>
      <c r="K24" s="95"/>
      <c r="L24" s="95"/>
      <c r="M24" s="671"/>
      <c r="N24" s="309"/>
      <c r="O24" s="95"/>
      <c r="P24" s="672"/>
    </row>
    <row r="25" spans="1:34" ht="12.75" customHeight="1" x14ac:dyDescent="0.2">
      <c r="A25" s="95" t="s">
        <v>1111</v>
      </c>
      <c r="B25" s="309"/>
      <c r="C25" s="309"/>
      <c r="D25" s="309"/>
      <c r="E25" s="309"/>
      <c r="F25" s="309"/>
      <c r="G25" s="309"/>
      <c r="H25" s="309"/>
      <c r="I25" s="309"/>
      <c r="J25" s="309"/>
      <c r="K25" s="309"/>
      <c r="L25" s="309"/>
      <c r="M25" s="309"/>
      <c r="N25" s="309"/>
      <c r="O25" s="95"/>
      <c r="P25" s="673"/>
    </row>
    <row r="26" spans="1:34" s="779" customFormat="1" ht="12.75" customHeight="1" x14ac:dyDescent="0.2">
      <c r="A26" s="853" t="s">
        <v>1045</v>
      </c>
      <c r="B26" s="309"/>
      <c r="C26" s="309"/>
      <c r="D26" s="309"/>
      <c r="E26" s="309"/>
      <c r="F26" s="309"/>
      <c r="G26" s="309"/>
      <c r="H26" s="309"/>
      <c r="I26" s="309"/>
      <c r="J26" s="309"/>
      <c r="K26" s="309"/>
      <c r="L26" s="309"/>
      <c r="M26" s="309"/>
      <c r="N26" s="309"/>
      <c r="O26" s="95"/>
      <c r="P26" s="673"/>
    </row>
    <row r="27" spans="1:34" x14ac:dyDescent="0.2">
      <c r="A27" s="95" t="s">
        <v>1245</v>
      </c>
      <c r="B27" s="309"/>
      <c r="C27" s="309"/>
      <c r="D27" s="309"/>
      <c r="E27" s="309"/>
      <c r="F27" s="309"/>
      <c r="G27" s="309"/>
      <c r="H27" s="309"/>
      <c r="I27" s="309"/>
      <c r="J27" s="309"/>
      <c r="K27" s="309"/>
      <c r="L27" s="309"/>
      <c r="M27" s="309"/>
      <c r="N27" s="309"/>
      <c r="O27" s="95"/>
      <c r="P27" s="673"/>
    </row>
    <row r="28" spans="1:34" x14ac:dyDescent="0.2">
      <c r="A28" s="1013" t="s">
        <v>1115</v>
      </c>
      <c r="B28" s="1013"/>
      <c r="C28" s="1013"/>
      <c r="D28" s="1013"/>
      <c r="E28" s="1013"/>
      <c r="F28" s="1013"/>
      <c r="G28" s="1013"/>
      <c r="H28" s="1013"/>
      <c r="I28" s="1013"/>
      <c r="J28" s="1013"/>
      <c r="K28" s="1013"/>
      <c r="L28" s="1013"/>
      <c r="M28" s="1013"/>
      <c r="N28" s="1013"/>
      <c r="O28" s="1013"/>
      <c r="P28" s="1013"/>
    </row>
    <row r="29" spans="1:34" x14ac:dyDescent="0.2">
      <c r="A29" s="1013" t="s">
        <v>1093</v>
      </c>
      <c r="B29" s="1013"/>
      <c r="C29" s="1013"/>
      <c r="D29" s="1013"/>
      <c r="E29" s="1013"/>
      <c r="F29" s="1013"/>
      <c r="G29" s="1013"/>
      <c r="H29" s="1013"/>
      <c r="I29" s="1013"/>
      <c r="J29" s="1013"/>
      <c r="K29" s="1013"/>
      <c r="L29" s="1013"/>
      <c r="M29" s="1013"/>
      <c r="N29" s="1013"/>
      <c r="O29" s="1013"/>
      <c r="P29" s="1013"/>
    </row>
    <row r="30" spans="1:34" ht="13.5" customHeight="1" x14ac:dyDescent="0.2">
      <c r="A30" s="840"/>
      <c r="B30" s="840"/>
      <c r="C30" s="840"/>
      <c r="D30" s="840"/>
      <c r="E30" s="840"/>
      <c r="F30" s="840"/>
      <c r="G30" s="840"/>
      <c r="H30" s="309"/>
      <c r="I30" s="309"/>
      <c r="J30" s="309"/>
      <c r="K30" s="309"/>
      <c r="L30" s="309"/>
      <c r="M30" s="309"/>
      <c r="N30" s="95"/>
      <c r="O30" s="95"/>
      <c r="P30" s="95"/>
    </row>
    <row r="31" spans="1:34" x14ac:dyDescent="0.2">
      <c r="A31" s="71" t="s">
        <v>1095</v>
      </c>
      <c r="B31" s="309"/>
      <c r="C31" s="309"/>
      <c r="D31" s="309"/>
      <c r="E31" s="309"/>
      <c r="F31" s="309"/>
      <c r="G31" s="309"/>
      <c r="H31" s="309"/>
      <c r="I31" s="309"/>
      <c r="J31" s="309"/>
      <c r="K31" s="309"/>
      <c r="L31" s="309"/>
      <c r="M31" s="309"/>
      <c r="N31" s="309"/>
      <c r="O31" s="95"/>
      <c r="P31" s="95"/>
    </row>
    <row r="32" spans="1:34" ht="12.75" customHeight="1" x14ac:dyDescent="0.2">
      <c r="A32" s="71" t="s">
        <v>1096</v>
      </c>
      <c r="B32" s="95"/>
      <c r="C32" s="95"/>
      <c r="D32" s="95"/>
      <c r="E32" s="95"/>
      <c r="F32" s="95"/>
      <c r="G32" s="95"/>
      <c r="H32" s="95"/>
      <c r="I32" s="95"/>
      <c r="J32" s="95"/>
      <c r="K32" s="95"/>
      <c r="L32" s="95"/>
      <c r="M32" s="95"/>
      <c r="N32" s="95"/>
      <c r="O32" s="95"/>
      <c r="P32" s="95"/>
    </row>
    <row r="33" spans="1:33" ht="12.75" customHeight="1" x14ac:dyDescent="0.2">
      <c r="A33" s="71"/>
      <c r="B33" s="95"/>
      <c r="C33" s="95"/>
      <c r="D33" s="95"/>
      <c r="E33" s="95"/>
      <c r="F33" s="95"/>
      <c r="G33" s="95"/>
      <c r="H33" s="95"/>
      <c r="I33" s="95"/>
      <c r="J33" s="95"/>
      <c r="K33" s="95"/>
      <c r="L33" s="95"/>
      <c r="M33" s="95"/>
      <c r="N33" s="95"/>
      <c r="O33" s="95"/>
      <c r="P33" s="95"/>
    </row>
    <row r="34" spans="1:33" x14ac:dyDescent="0.2">
      <c r="A34" s="666" t="s">
        <v>951</v>
      </c>
      <c r="B34" s="95"/>
      <c r="C34" s="95"/>
      <c r="D34" s="95"/>
      <c r="E34" s="95"/>
      <c r="F34" s="95"/>
      <c r="G34" s="95"/>
      <c r="H34" s="95"/>
      <c r="I34" s="95"/>
      <c r="J34" s="95"/>
      <c r="K34" s="95"/>
      <c r="L34" s="95"/>
      <c r="M34" s="95"/>
      <c r="N34" s="95"/>
      <c r="O34" s="95"/>
      <c r="P34" s="95"/>
      <c r="U34" s="769"/>
      <c r="V34" s="768"/>
    </row>
    <row r="35" spans="1:33" x14ac:dyDescent="0.2">
      <c r="A35" s="666" t="s">
        <v>952</v>
      </c>
      <c r="B35" s="95"/>
      <c r="C35" s="95"/>
      <c r="D35" s="95"/>
      <c r="E35" s="95"/>
      <c r="F35" s="95"/>
      <c r="G35" s="95"/>
      <c r="H35" s="95"/>
      <c r="I35" s="95"/>
      <c r="J35" s="95"/>
      <c r="K35" s="95"/>
      <c r="L35" s="95"/>
      <c r="M35" s="95"/>
      <c r="N35" s="95"/>
      <c r="O35" s="95"/>
      <c r="P35" s="95"/>
    </row>
    <row r="36" spans="1:33" x14ac:dyDescent="0.2">
      <c r="A36" s="71" t="s">
        <v>940</v>
      </c>
      <c r="B36" s="95"/>
      <c r="C36" s="95"/>
      <c r="D36" s="95"/>
      <c r="E36" s="95"/>
      <c r="F36" s="95"/>
      <c r="G36" s="95"/>
      <c r="H36" s="95"/>
      <c r="I36" s="95"/>
      <c r="J36" s="95"/>
      <c r="K36" s="95"/>
      <c r="L36" s="95"/>
      <c r="M36" s="95"/>
      <c r="N36" s="95"/>
      <c r="O36" s="95"/>
      <c r="P36" s="95"/>
    </row>
    <row r="37" spans="1:33" x14ac:dyDescent="0.2">
      <c r="A37" s="71" t="s">
        <v>149</v>
      </c>
      <c r="B37" s="95"/>
      <c r="C37" s="95"/>
      <c r="D37" s="95"/>
      <c r="E37" s="95"/>
      <c r="F37" s="854"/>
      <c r="G37" s="855"/>
      <c r="H37" s="854"/>
      <c r="I37" s="855"/>
      <c r="J37" s="95"/>
      <c r="K37" s="95"/>
      <c r="L37" s="95"/>
      <c r="M37" s="95"/>
      <c r="N37" s="95"/>
      <c r="O37" s="95"/>
      <c r="P37" s="95"/>
    </row>
    <row r="39" spans="1:33" x14ac:dyDescent="0.2">
      <c r="B39" s="790"/>
      <c r="C39" s="790"/>
      <c r="D39" s="790"/>
      <c r="E39" s="790"/>
      <c r="F39" s="790"/>
      <c r="G39" s="790"/>
      <c r="H39" s="790"/>
      <c r="I39" s="790"/>
      <c r="J39" s="790"/>
      <c r="K39" s="790"/>
      <c r="L39" s="790"/>
      <c r="M39" s="790"/>
      <c r="N39" s="790"/>
      <c r="O39" s="790"/>
      <c r="P39" s="790"/>
      <c r="Q39" s="790"/>
      <c r="R39" s="790"/>
      <c r="S39" s="790"/>
      <c r="T39" s="790"/>
      <c r="U39" s="790"/>
      <c r="V39" s="790"/>
      <c r="W39" s="790"/>
      <c r="X39" s="790"/>
      <c r="Y39" s="790"/>
      <c r="Z39" s="790"/>
      <c r="AA39" s="790"/>
      <c r="AB39" s="790"/>
      <c r="AC39" s="790"/>
      <c r="AD39" s="790"/>
      <c r="AE39" s="790"/>
      <c r="AF39" s="790"/>
      <c r="AG39" s="790"/>
    </row>
    <row r="40" spans="1:33" x14ac:dyDescent="0.2">
      <c r="B40" s="790"/>
      <c r="C40" s="790"/>
      <c r="D40" s="790"/>
      <c r="E40" s="790"/>
      <c r="F40" s="790"/>
      <c r="G40" s="790"/>
      <c r="H40" s="790"/>
      <c r="I40" s="790"/>
      <c r="J40" s="790"/>
      <c r="K40" s="790"/>
      <c r="L40" s="790"/>
      <c r="M40" s="790"/>
      <c r="N40" s="790"/>
      <c r="O40" s="790"/>
      <c r="P40" s="790"/>
      <c r="Q40" s="790"/>
      <c r="R40" s="790"/>
      <c r="S40" s="790"/>
      <c r="T40" s="790"/>
      <c r="U40" s="790"/>
      <c r="V40" s="790"/>
      <c r="W40" s="790"/>
      <c r="X40" s="790"/>
      <c r="Y40" s="790"/>
      <c r="Z40" s="790"/>
      <c r="AA40" s="790"/>
      <c r="AB40" s="790"/>
      <c r="AC40" s="790"/>
      <c r="AD40" s="790"/>
      <c r="AE40" s="790"/>
      <c r="AF40" s="790"/>
      <c r="AG40" s="790"/>
    </row>
  </sheetData>
  <mergeCells count="52">
    <mergeCell ref="A28:P28"/>
    <mergeCell ref="A29:P29"/>
    <mergeCell ref="V3:X3"/>
    <mergeCell ref="Y3:AA3"/>
    <mergeCell ref="AB3:AD3"/>
    <mergeCell ref="B17:D17"/>
    <mergeCell ref="E17:G17"/>
    <mergeCell ref="H17:J17"/>
    <mergeCell ref="K17:M17"/>
    <mergeCell ref="S17:U17"/>
    <mergeCell ref="V17:X17"/>
    <mergeCell ref="Y17:AA17"/>
    <mergeCell ref="AB17:AD17"/>
    <mergeCell ref="Y18:AA18"/>
    <mergeCell ref="AB18:AD18"/>
    <mergeCell ref="B19:D19"/>
    <mergeCell ref="AE3:AG3"/>
    <mergeCell ref="B16:D16"/>
    <mergeCell ref="E16:G16"/>
    <mergeCell ref="H16:J16"/>
    <mergeCell ref="K16:M16"/>
    <mergeCell ref="S16:U16"/>
    <mergeCell ref="V16:X16"/>
    <mergeCell ref="B3:D3"/>
    <mergeCell ref="E3:G3"/>
    <mergeCell ref="H3:J3"/>
    <mergeCell ref="K3:M3"/>
    <mergeCell ref="N3:P3"/>
    <mergeCell ref="S3:U3"/>
    <mergeCell ref="Y16:AA16"/>
    <mergeCell ref="AB16:AD16"/>
    <mergeCell ref="Y19:AA19"/>
    <mergeCell ref="AB19:AD19"/>
    <mergeCell ref="B18:D18"/>
    <mergeCell ref="E18:G18"/>
    <mergeCell ref="H18:J18"/>
    <mergeCell ref="K18:M18"/>
    <mergeCell ref="S18:U18"/>
    <mergeCell ref="V18:X18"/>
    <mergeCell ref="E19:G19"/>
    <mergeCell ref="H19:J19"/>
    <mergeCell ref="K19:M19"/>
    <mergeCell ref="S19:U19"/>
    <mergeCell ref="V19:X19"/>
    <mergeCell ref="V20:X20"/>
    <mergeCell ref="Y20:AA20"/>
    <mergeCell ref="AB20:AD20"/>
    <mergeCell ref="B20:D20"/>
    <mergeCell ref="E20:G20"/>
    <mergeCell ref="H20:J20"/>
    <mergeCell ref="K20:M20"/>
    <mergeCell ref="S20:U20"/>
  </mergeCells>
  <hyperlinks>
    <hyperlink ref="A26" r:id="rId1"/>
  </hyperlinks>
  <pageMargins left="0.7" right="0.7" top="0.75" bottom="0.75" header="0.3" footer="0.3"/>
  <pageSetup paperSize="9" scale="30"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8"/>
  <sheetViews>
    <sheetView zoomScaleNormal="100" workbookViewId="0"/>
  </sheetViews>
  <sheetFormatPr defaultRowHeight="12.75" x14ac:dyDescent="0.2"/>
  <cols>
    <col min="1" max="1" width="18.875" customWidth="1"/>
    <col min="2" max="7" width="8" customWidth="1"/>
    <col min="8" max="8" width="12.125" customWidth="1"/>
  </cols>
  <sheetData>
    <row r="1" spans="1:33" s="102" customFormat="1" ht="15.75" x14ac:dyDescent="0.25">
      <c r="A1" s="454" t="s">
        <v>1218</v>
      </c>
      <c r="B1" s="454"/>
      <c r="C1" s="454"/>
      <c r="D1" s="454"/>
      <c r="E1" s="454"/>
      <c r="F1" s="455"/>
      <c r="G1" s="454"/>
      <c r="H1" s="454"/>
      <c r="I1" s="454"/>
      <c r="J1" s="454"/>
      <c r="K1" s="454"/>
      <c r="L1" s="454"/>
      <c r="M1" s="454"/>
    </row>
    <row r="2" spans="1:33" s="667" customFormat="1" ht="12" x14ac:dyDescent="0.2">
      <c r="A2" s="468"/>
      <c r="B2" s="468"/>
      <c r="C2" s="468"/>
      <c r="D2" s="468"/>
      <c r="E2" s="468"/>
      <c r="F2" s="468"/>
      <c r="G2" s="468"/>
      <c r="H2" s="469"/>
      <c r="I2" s="469"/>
      <c r="J2" s="469"/>
      <c r="K2" s="469"/>
      <c r="L2" s="469"/>
      <c r="M2" s="469"/>
    </row>
    <row r="3" spans="1:33" s="368" customFormat="1" ht="12.75" customHeight="1" x14ac:dyDescent="0.2">
      <c r="A3" s="456"/>
      <c r="B3" s="1053" t="s">
        <v>965</v>
      </c>
      <c r="C3" s="1053"/>
      <c r="D3" s="1053"/>
      <c r="E3" s="1053"/>
      <c r="F3" s="1053"/>
      <c r="G3" s="1053"/>
      <c r="H3" s="1053"/>
      <c r="I3" s="1053"/>
      <c r="J3" s="1053"/>
      <c r="K3" s="1053"/>
      <c r="L3" s="1053"/>
      <c r="M3" s="1053"/>
    </row>
    <row r="4" spans="1:33" s="368" customFormat="1" ht="39" customHeight="1" thickBot="1" x14ac:dyDescent="0.25">
      <c r="A4" s="457"/>
      <c r="B4" s="1052" t="s">
        <v>155</v>
      </c>
      <c r="C4" s="1052"/>
      <c r="D4" s="1052"/>
      <c r="E4" s="1052" t="s">
        <v>157</v>
      </c>
      <c r="F4" s="1052"/>
      <c r="G4" s="1052"/>
      <c r="H4" s="1052" t="s">
        <v>1020</v>
      </c>
      <c r="I4" s="1052"/>
      <c r="J4" s="1052"/>
      <c r="K4" s="1052" t="s">
        <v>1021</v>
      </c>
      <c r="L4" s="1052"/>
      <c r="M4" s="1052"/>
    </row>
    <row r="5" spans="1:33" s="368" customFormat="1" ht="13.5" customHeight="1" thickBot="1" x14ac:dyDescent="0.25">
      <c r="A5" s="458"/>
      <c r="B5" s="459" t="s">
        <v>111</v>
      </c>
      <c r="C5" s="459" t="s">
        <v>1046</v>
      </c>
      <c r="D5" s="459" t="s">
        <v>113</v>
      </c>
      <c r="E5" s="459" t="s">
        <v>111</v>
      </c>
      <c r="F5" s="459" t="s">
        <v>1046</v>
      </c>
      <c r="G5" s="459" t="s">
        <v>113</v>
      </c>
      <c r="H5" s="459" t="s">
        <v>111</v>
      </c>
      <c r="I5" s="459" t="s">
        <v>114</v>
      </c>
      <c r="J5" s="459" t="s">
        <v>113</v>
      </c>
      <c r="K5" s="459" t="s">
        <v>111</v>
      </c>
      <c r="L5" s="459" t="s">
        <v>114</v>
      </c>
      <c r="M5" s="459" t="s">
        <v>113</v>
      </c>
    </row>
    <row r="6" spans="1:33" s="368" customFormat="1" ht="13.5" customHeight="1" x14ac:dyDescent="0.2">
      <c r="A6" s="206" t="s">
        <v>878</v>
      </c>
      <c r="B6" s="209">
        <v>31</v>
      </c>
      <c r="C6" s="209">
        <v>41</v>
      </c>
      <c r="D6" s="209">
        <v>36</v>
      </c>
      <c r="E6" s="209">
        <v>35</v>
      </c>
      <c r="F6" s="209">
        <v>51</v>
      </c>
      <c r="G6" s="209">
        <v>38</v>
      </c>
      <c r="H6" s="210" t="s">
        <v>141</v>
      </c>
      <c r="I6" s="210" t="s">
        <v>141</v>
      </c>
      <c r="J6" s="210" t="s">
        <v>141</v>
      </c>
      <c r="K6" s="210" t="s">
        <v>141</v>
      </c>
      <c r="L6" s="210" t="s">
        <v>141</v>
      </c>
      <c r="M6" s="210" t="s">
        <v>141</v>
      </c>
    </row>
    <row r="7" spans="1:33" s="368" customFormat="1" ht="13.5" customHeight="1" x14ac:dyDescent="0.2">
      <c r="A7" s="206" t="s">
        <v>879</v>
      </c>
      <c r="B7" s="209">
        <v>31</v>
      </c>
      <c r="C7" s="209">
        <v>45</v>
      </c>
      <c r="D7" s="209">
        <v>37</v>
      </c>
      <c r="E7" s="209">
        <v>34</v>
      </c>
      <c r="F7" s="209">
        <v>51</v>
      </c>
      <c r="G7" s="209">
        <v>37</v>
      </c>
      <c r="H7" s="210" t="s">
        <v>141</v>
      </c>
      <c r="I7" s="210" t="s">
        <v>141</v>
      </c>
      <c r="J7" s="210" t="s">
        <v>141</v>
      </c>
      <c r="K7" s="210" t="s">
        <v>141</v>
      </c>
      <c r="L7" s="210" t="s">
        <v>141</v>
      </c>
      <c r="M7" s="210" t="s">
        <v>141</v>
      </c>
    </row>
    <row r="8" spans="1:33" s="368" customFormat="1" ht="13.5" customHeight="1" x14ac:dyDescent="0.2">
      <c r="A8" s="206" t="s">
        <v>880</v>
      </c>
      <c r="B8" s="209">
        <v>31</v>
      </c>
      <c r="C8" s="209">
        <v>39</v>
      </c>
      <c r="D8" s="209">
        <v>35</v>
      </c>
      <c r="E8" s="209">
        <v>36</v>
      </c>
      <c r="F8" s="209">
        <v>53</v>
      </c>
      <c r="G8" s="209">
        <v>39</v>
      </c>
      <c r="H8" s="210" t="s">
        <v>141</v>
      </c>
      <c r="I8" s="210" t="s">
        <v>141</v>
      </c>
      <c r="J8" s="210" t="s">
        <v>141</v>
      </c>
      <c r="K8" s="210" t="s">
        <v>141</v>
      </c>
      <c r="L8" s="210" t="s">
        <v>141</v>
      </c>
      <c r="M8" s="210" t="s">
        <v>141</v>
      </c>
    </row>
    <row r="9" spans="1:33" s="368" customFormat="1" ht="13.5" customHeight="1" x14ac:dyDescent="0.2">
      <c r="A9" s="206" t="s">
        <v>881</v>
      </c>
      <c r="B9" s="209">
        <v>27</v>
      </c>
      <c r="C9" s="209">
        <v>37</v>
      </c>
      <c r="D9" s="209">
        <v>31</v>
      </c>
      <c r="E9" s="209">
        <v>30</v>
      </c>
      <c r="F9" s="209">
        <v>42</v>
      </c>
      <c r="G9" s="209">
        <v>31</v>
      </c>
      <c r="H9" s="210" t="s">
        <v>141</v>
      </c>
      <c r="I9" s="210" t="s">
        <v>141</v>
      </c>
      <c r="J9" s="210" t="s">
        <v>141</v>
      </c>
      <c r="K9" s="210" t="s">
        <v>141</v>
      </c>
      <c r="L9" s="210" t="s">
        <v>141</v>
      </c>
      <c r="M9" s="210" t="s">
        <v>141</v>
      </c>
    </row>
    <row r="10" spans="1:33" s="368" customFormat="1" ht="13.5" customHeight="1" x14ac:dyDescent="0.2">
      <c r="A10" s="206" t="s">
        <v>112</v>
      </c>
      <c r="B10" s="209">
        <v>26</v>
      </c>
      <c r="C10" s="209">
        <v>37</v>
      </c>
      <c r="D10" s="209">
        <v>31</v>
      </c>
      <c r="E10" s="209">
        <v>30</v>
      </c>
      <c r="F10" s="209">
        <v>50</v>
      </c>
      <c r="G10" s="209">
        <v>32</v>
      </c>
      <c r="H10" s="210">
        <v>21</v>
      </c>
      <c r="I10" s="396" t="s">
        <v>120</v>
      </c>
      <c r="J10" s="396" t="s">
        <v>120</v>
      </c>
      <c r="K10" s="396" t="s">
        <v>120</v>
      </c>
      <c r="L10" s="396" t="s">
        <v>120</v>
      </c>
      <c r="M10" s="396" t="s">
        <v>120</v>
      </c>
    </row>
    <row r="11" spans="1:33" s="368" customFormat="1" ht="13.5" customHeight="1" x14ac:dyDescent="0.2">
      <c r="A11" s="5" t="s">
        <v>151</v>
      </c>
      <c r="B11" s="240">
        <v>28</v>
      </c>
      <c r="C11" s="240">
        <v>37</v>
      </c>
      <c r="D11" s="240">
        <v>32</v>
      </c>
      <c r="E11" s="240">
        <v>29</v>
      </c>
      <c r="F11" s="240">
        <v>49</v>
      </c>
      <c r="G11" s="240">
        <v>31</v>
      </c>
      <c r="H11" s="241">
        <v>24</v>
      </c>
      <c r="I11" s="396" t="s">
        <v>120</v>
      </c>
      <c r="J11" s="396" t="s">
        <v>120</v>
      </c>
      <c r="K11" s="396" t="s">
        <v>120</v>
      </c>
      <c r="L11" s="396" t="s">
        <v>120</v>
      </c>
      <c r="M11" s="396" t="s">
        <v>120</v>
      </c>
    </row>
    <row r="12" spans="1:33" s="422" customFormat="1" ht="13.5" customHeight="1" x14ac:dyDescent="0.2">
      <c r="A12" s="5" t="s">
        <v>1022</v>
      </c>
      <c r="B12" s="240">
        <v>32</v>
      </c>
      <c r="C12" s="240">
        <v>40</v>
      </c>
      <c r="D12" s="240">
        <v>36</v>
      </c>
      <c r="E12" s="240">
        <v>29</v>
      </c>
      <c r="F12" s="240">
        <v>47</v>
      </c>
      <c r="G12" s="240">
        <v>31</v>
      </c>
      <c r="H12" s="241">
        <v>24</v>
      </c>
      <c r="I12" s="446" t="s">
        <v>120</v>
      </c>
      <c r="J12" s="446" t="s">
        <v>120</v>
      </c>
      <c r="K12" s="446" t="s">
        <v>120</v>
      </c>
      <c r="L12" s="446" t="s">
        <v>120</v>
      </c>
      <c r="M12" s="446" t="s">
        <v>120</v>
      </c>
    </row>
    <row r="13" spans="1:33" s="368" customFormat="1" ht="13.5" customHeight="1" thickBot="1" x14ac:dyDescent="0.25">
      <c r="A13" s="237" t="s">
        <v>1023</v>
      </c>
      <c r="B13" s="452">
        <v>31</v>
      </c>
      <c r="C13" s="452">
        <v>41</v>
      </c>
      <c r="D13" s="452">
        <v>35</v>
      </c>
      <c r="E13" s="452">
        <v>31</v>
      </c>
      <c r="F13" s="452">
        <v>42</v>
      </c>
      <c r="G13" s="452">
        <v>33</v>
      </c>
      <c r="H13" s="452">
        <v>22</v>
      </c>
      <c r="I13" s="453">
        <v>30</v>
      </c>
      <c r="J13" s="453">
        <v>22</v>
      </c>
      <c r="K13" s="453">
        <v>40</v>
      </c>
      <c r="L13" s="453">
        <v>25</v>
      </c>
      <c r="M13" s="453">
        <v>40</v>
      </c>
      <c r="N13" s="422"/>
      <c r="O13" s="422"/>
      <c r="P13" s="422"/>
      <c r="Q13" s="422"/>
      <c r="R13" s="422"/>
      <c r="S13" s="422"/>
      <c r="T13" s="422"/>
      <c r="U13" s="422"/>
      <c r="V13" s="422"/>
      <c r="W13" s="422"/>
      <c r="X13" s="422"/>
      <c r="Y13" s="422"/>
      <c r="Z13" s="422"/>
      <c r="AA13" s="422"/>
      <c r="AB13" s="422"/>
      <c r="AC13" s="422"/>
      <c r="AD13" s="422"/>
      <c r="AE13" s="422"/>
      <c r="AF13" s="422"/>
      <c r="AG13" s="422"/>
    </row>
    <row r="14" spans="1:33" s="368" customFormat="1" ht="13.5" customHeight="1" x14ac:dyDescent="0.2">
      <c r="A14" s="627" t="s">
        <v>1119</v>
      </c>
      <c r="B14" s="241"/>
      <c r="C14" s="858">
        <v>2E-3</v>
      </c>
      <c r="D14" s="858">
        <v>1E-3</v>
      </c>
      <c r="E14" s="241"/>
      <c r="F14" s="241"/>
      <c r="G14" s="241"/>
      <c r="H14" s="241"/>
      <c r="I14" s="599"/>
      <c r="J14" s="599"/>
      <c r="K14" s="599"/>
      <c r="L14" s="599"/>
      <c r="M14" s="599"/>
      <c r="N14" s="422"/>
      <c r="O14" s="422"/>
      <c r="P14" s="422"/>
      <c r="Q14" s="422"/>
      <c r="R14" s="422"/>
      <c r="S14" s="422"/>
      <c r="T14" s="422"/>
      <c r="U14" s="422"/>
      <c r="V14" s="422"/>
      <c r="W14" s="422"/>
      <c r="X14" s="422"/>
      <c r="Y14" s="422"/>
      <c r="Z14" s="422"/>
      <c r="AA14" s="422"/>
      <c r="AB14" s="422"/>
      <c r="AC14" s="422"/>
      <c r="AD14" s="422"/>
      <c r="AE14" s="422"/>
      <c r="AF14" s="422"/>
      <c r="AG14" s="422"/>
    </row>
    <row r="15" spans="1:33" s="368" customFormat="1" ht="12" x14ac:dyDescent="0.2">
      <c r="A15" s="15"/>
      <c r="B15" s="191"/>
      <c r="C15" s="191"/>
      <c r="D15" s="191"/>
      <c r="E15" s="191"/>
      <c r="F15" s="191"/>
      <c r="G15" s="191"/>
      <c r="H15" s="191"/>
      <c r="I15" s="191"/>
      <c r="J15" s="191"/>
      <c r="K15" s="191"/>
      <c r="L15" s="191"/>
      <c r="M15" s="191"/>
      <c r="N15" s="422"/>
      <c r="O15" s="422"/>
      <c r="P15" s="422"/>
      <c r="Q15" s="422"/>
      <c r="R15" s="422"/>
      <c r="S15" s="422"/>
      <c r="T15" s="422"/>
      <c r="U15" s="422"/>
      <c r="V15" s="422"/>
      <c r="W15" s="422"/>
      <c r="X15" s="422"/>
      <c r="Y15" s="422"/>
      <c r="Z15" s="422"/>
      <c r="AA15" s="422"/>
      <c r="AB15" s="422"/>
      <c r="AC15" s="422"/>
      <c r="AD15" s="422"/>
      <c r="AE15" s="422"/>
      <c r="AF15" s="422"/>
      <c r="AG15" s="422"/>
    </row>
    <row r="16" spans="1:33" s="422" customFormat="1" ht="13.5" customHeight="1" x14ac:dyDescent="0.2">
      <c r="A16" s="25" t="s">
        <v>143</v>
      </c>
      <c r="B16" s="263"/>
      <c r="C16" s="263"/>
      <c r="D16" s="263"/>
      <c r="E16" s="263"/>
      <c r="F16" s="263"/>
      <c r="G16" s="263"/>
      <c r="H16" s="263"/>
    </row>
    <row r="17" spans="1:16" s="422" customFormat="1" ht="13.5" customHeight="1" x14ac:dyDescent="0.2">
      <c r="A17" s="71" t="s">
        <v>1118</v>
      </c>
    </row>
    <row r="18" spans="1:16" s="422" customFormat="1" ht="13.5" customHeight="1" x14ac:dyDescent="0.2">
      <c r="A18" s="71" t="s">
        <v>1120</v>
      </c>
    </row>
    <row r="19" spans="1:16" s="422" customFormat="1" ht="12" x14ac:dyDescent="0.2">
      <c r="A19" s="1013" t="s">
        <v>1115</v>
      </c>
      <c r="B19" s="1013"/>
      <c r="C19" s="1013"/>
      <c r="D19" s="1013"/>
      <c r="E19" s="1013"/>
      <c r="F19" s="1013"/>
      <c r="G19" s="1013"/>
      <c r="H19" s="1013"/>
      <c r="I19" s="1013"/>
      <c r="J19" s="1013"/>
      <c r="K19" s="1013"/>
      <c r="L19" s="1013"/>
      <c r="M19" s="1013"/>
      <c r="N19" s="1013"/>
      <c r="O19" s="1013"/>
      <c r="P19" s="1013"/>
    </row>
    <row r="20" spans="1:16" s="422" customFormat="1" ht="12" x14ac:dyDescent="0.2">
      <c r="A20" s="1013" t="s">
        <v>1093</v>
      </c>
      <c r="B20" s="1013"/>
      <c r="C20" s="1013"/>
      <c r="D20" s="1013"/>
      <c r="E20" s="1013"/>
      <c r="F20" s="1013"/>
      <c r="G20" s="1013"/>
      <c r="H20" s="1013"/>
      <c r="I20" s="1013"/>
      <c r="J20" s="1013"/>
      <c r="K20" s="1013"/>
      <c r="L20" s="1013"/>
      <c r="M20" s="1013"/>
      <c r="N20" s="1013"/>
      <c r="O20" s="1013"/>
      <c r="P20" s="1013"/>
    </row>
    <row r="21" spans="1:16" s="422" customFormat="1" ht="12.75" customHeight="1" x14ac:dyDescent="0.2"/>
    <row r="22" spans="1:16" s="422" customFormat="1" ht="12" x14ac:dyDescent="0.2">
      <c r="A22" s="71" t="s">
        <v>1095</v>
      </c>
      <c r="B22" s="71"/>
      <c r="C22" s="71"/>
      <c r="D22" s="71"/>
      <c r="E22" s="71"/>
      <c r="F22" s="71"/>
      <c r="G22" s="71"/>
    </row>
    <row r="23" spans="1:16" s="422" customFormat="1" ht="12" x14ac:dyDescent="0.2">
      <c r="A23" s="71" t="s">
        <v>1096</v>
      </c>
      <c r="B23" s="71"/>
      <c r="C23" s="71"/>
      <c r="D23" s="71"/>
      <c r="E23" s="71"/>
      <c r="F23" s="71"/>
      <c r="G23" s="71"/>
    </row>
    <row r="24" spans="1:16" s="422" customFormat="1" ht="12" x14ac:dyDescent="0.2">
      <c r="A24" s="71"/>
      <c r="B24" s="71"/>
      <c r="C24" s="71"/>
      <c r="D24" s="71"/>
      <c r="E24" s="71"/>
      <c r="F24" s="71"/>
      <c r="G24" s="71"/>
    </row>
    <row r="25" spans="1:16" s="422" customFormat="1" ht="12" x14ac:dyDescent="0.2">
      <c r="A25" s="666" t="s">
        <v>951</v>
      </c>
      <c r="B25" s="71"/>
      <c r="C25" s="71"/>
      <c r="D25" s="71"/>
      <c r="E25" s="71"/>
      <c r="F25" s="71"/>
      <c r="G25" s="71"/>
    </row>
    <row r="26" spans="1:16" s="422" customFormat="1" ht="12" x14ac:dyDescent="0.2">
      <c r="A26" s="666" t="s">
        <v>952</v>
      </c>
      <c r="B26" s="71"/>
      <c r="C26" s="71"/>
      <c r="D26" s="71"/>
      <c r="E26" s="71"/>
      <c r="F26" s="71"/>
      <c r="G26" s="71"/>
    </row>
    <row r="27" spans="1:16" s="422" customFormat="1" ht="12" x14ac:dyDescent="0.2">
      <c r="A27" s="71" t="s">
        <v>940</v>
      </c>
      <c r="B27" s="71"/>
      <c r="C27" s="71"/>
      <c r="D27" s="71"/>
      <c r="E27" s="71"/>
      <c r="F27" s="71"/>
      <c r="G27" s="71"/>
    </row>
    <row r="28" spans="1:16" s="422" customFormat="1" ht="12" x14ac:dyDescent="0.2">
      <c r="A28" s="71" t="s">
        <v>149</v>
      </c>
      <c r="B28" s="71"/>
      <c r="C28" s="71"/>
      <c r="D28" s="71"/>
      <c r="E28" s="71"/>
      <c r="F28" s="71"/>
      <c r="G28" s="71"/>
    </row>
  </sheetData>
  <mergeCells count="7">
    <mergeCell ref="A19:P19"/>
    <mergeCell ref="A20:P20"/>
    <mergeCell ref="K4:M4"/>
    <mergeCell ref="B3:M3"/>
    <mergeCell ref="B4:D4"/>
    <mergeCell ref="E4:G4"/>
    <mergeCell ref="H4:J4"/>
  </mergeCells>
  <phoneticPr fontId="16" type="noConversion"/>
  <pageMargins left="0.7" right="0.7" top="0.75" bottom="0.75" header="0.3" footer="0.3"/>
  <pageSetup paperSize="9" scale="7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6"/>
  <sheetViews>
    <sheetView zoomScaleNormal="100" zoomScaleSheetLayoutView="100" workbookViewId="0"/>
  </sheetViews>
  <sheetFormatPr defaultRowHeight="14.25" customHeight="1" x14ac:dyDescent="0.2"/>
  <cols>
    <col min="1" max="1" width="52.25" style="34" customWidth="1"/>
    <col min="2" max="2" width="9.5" style="34" customWidth="1"/>
    <col min="3" max="3" width="7.5" style="34" customWidth="1"/>
    <col min="4" max="4" width="8.25" style="34" customWidth="1"/>
    <col min="5" max="8" width="10" style="34" customWidth="1"/>
    <col min="9" max="9" width="19.25" style="34" customWidth="1"/>
    <col min="10" max="15" width="10" style="34" customWidth="1"/>
    <col min="16" max="16384" width="9" style="34"/>
  </cols>
  <sheetData>
    <row r="1" spans="1:22" s="454" customFormat="1" ht="17.25" customHeight="1" x14ac:dyDescent="0.25">
      <c r="A1" s="460" t="s">
        <v>1205</v>
      </c>
      <c r="B1" s="460"/>
      <c r="C1" s="460"/>
      <c r="D1" s="460"/>
      <c r="I1" s="460" t="s">
        <v>1206</v>
      </c>
    </row>
    <row r="2" spans="1:22" s="667" customFormat="1" ht="14.25" customHeight="1" x14ac:dyDescent="0.2">
      <c r="A2" s="677"/>
      <c r="B2" s="677"/>
      <c r="C2" s="677"/>
      <c r="D2" s="677"/>
      <c r="I2" s="295"/>
      <c r="J2" s="17"/>
      <c r="K2" s="17"/>
      <c r="L2" s="17"/>
    </row>
    <row r="3" spans="1:22" s="17" customFormat="1" ht="48.75" customHeight="1" thickBot="1" x14ac:dyDescent="0.25">
      <c r="A3" s="311" t="s">
        <v>1011</v>
      </c>
      <c r="B3" s="1055" t="s">
        <v>155</v>
      </c>
      <c r="C3" s="1055"/>
      <c r="D3" s="1055"/>
      <c r="E3" s="1035" t="s">
        <v>1020</v>
      </c>
      <c r="F3" s="1035"/>
      <c r="G3" s="1035"/>
      <c r="H3" s="642"/>
      <c r="M3" s="642"/>
      <c r="N3" s="642"/>
      <c r="O3" s="642"/>
    </row>
    <row r="4" spans="1:22" s="368" customFormat="1" ht="15" customHeight="1" thickBot="1" x14ac:dyDescent="0.25">
      <c r="A4" s="470" t="s">
        <v>140</v>
      </c>
      <c r="B4" s="461" t="s">
        <v>111</v>
      </c>
      <c r="C4" s="461" t="s">
        <v>1049</v>
      </c>
      <c r="D4" s="461" t="s">
        <v>1050</v>
      </c>
      <c r="E4" s="471" t="s">
        <v>111</v>
      </c>
      <c r="F4" s="471" t="s">
        <v>114</v>
      </c>
      <c r="G4" s="471" t="s">
        <v>113</v>
      </c>
      <c r="H4" s="645"/>
      <c r="M4" s="645"/>
      <c r="N4" s="643"/>
      <c r="O4" s="643"/>
    </row>
    <row r="5" spans="1:22" s="17" customFormat="1" ht="14.25" customHeight="1" x14ac:dyDescent="0.2">
      <c r="A5" s="284" t="s">
        <v>921</v>
      </c>
      <c r="B5" s="285">
        <v>7.8226579985079397E-2</v>
      </c>
      <c r="C5" s="678">
        <v>1.7893114851062479E-2</v>
      </c>
      <c r="D5" s="285">
        <v>5.190375265304329E-2</v>
      </c>
      <c r="E5" s="285">
        <v>0.44504386539216972</v>
      </c>
      <c r="F5" s="285">
        <v>0.28021978021978022</v>
      </c>
      <c r="G5" s="678">
        <v>0.44196027034667074</v>
      </c>
      <c r="H5" s="285"/>
      <c r="M5" s="285"/>
      <c r="N5" s="314"/>
      <c r="O5" s="314"/>
      <c r="Q5" s="792"/>
      <c r="R5" s="792"/>
      <c r="S5" s="792"/>
      <c r="T5" s="792"/>
      <c r="U5" s="792"/>
      <c r="V5" s="792"/>
    </row>
    <row r="6" spans="1:22" s="17" customFormat="1" ht="14.25" customHeight="1" x14ac:dyDescent="0.2">
      <c r="A6" s="286" t="s">
        <v>166</v>
      </c>
      <c r="B6" s="285">
        <v>0.16167537035063412</v>
      </c>
      <c r="C6" s="678">
        <v>0.27656056751979463</v>
      </c>
      <c r="D6" s="285">
        <v>0.21179851844718858</v>
      </c>
      <c r="E6" s="285">
        <v>9.5796778839858585E-2</v>
      </c>
      <c r="F6" s="285">
        <v>0.18818681318681318</v>
      </c>
      <c r="G6" s="678">
        <v>9.7525248631562714E-2</v>
      </c>
      <c r="H6" s="285"/>
      <c r="M6" s="285"/>
      <c r="N6" s="285"/>
      <c r="O6" s="285"/>
      <c r="Q6" s="792"/>
      <c r="R6" s="792"/>
      <c r="S6" s="792"/>
      <c r="T6" s="792"/>
      <c r="U6" s="792"/>
      <c r="V6" s="792"/>
    </row>
    <row r="7" spans="1:22" s="17" customFormat="1" ht="14.25" customHeight="1" x14ac:dyDescent="0.2">
      <c r="A7" s="286" t="s">
        <v>170</v>
      </c>
      <c r="B7" s="285">
        <v>0.1225773054612445</v>
      </c>
      <c r="C7" s="678">
        <v>6.8317116970706818E-2</v>
      </c>
      <c r="D7" s="285">
        <v>9.8904181939036162E-2</v>
      </c>
      <c r="E7" s="285">
        <v>9.4330234385229805E-2</v>
      </c>
      <c r="F7" s="285">
        <v>8.9285714285714288E-2</v>
      </c>
      <c r="G7" s="678">
        <v>9.4235859481407239E-2</v>
      </c>
      <c r="H7" s="285"/>
      <c r="M7" s="285"/>
      <c r="N7" s="285"/>
      <c r="O7" s="285"/>
      <c r="Q7" s="792"/>
      <c r="R7" s="792"/>
      <c r="S7" s="792"/>
      <c r="T7" s="792"/>
      <c r="U7" s="792"/>
      <c r="V7" s="792"/>
    </row>
    <row r="8" spans="1:22" s="17" customFormat="1" ht="14.25" customHeight="1" x14ac:dyDescent="0.2">
      <c r="A8" s="286" t="s">
        <v>167</v>
      </c>
      <c r="B8" s="285">
        <v>0.11241454910857021</v>
      </c>
      <c r="C8" s="678">
        <v>0.16168762974575637</v>
      </c>
      <c r="D8" s="285">
        <v>0.13391185231911482</v>
      </c>
      <c r="E8" s="285">
        <v>5.6959539086028549E-2</v>
      </c>
      <c r="F8" s="285">
        <v>0.14972527472527472</v>
      </c>
      <c r="G8" s="678">
        <v>5.8695037648086756E-2</v>
      </c>
      <c r="H8" s="285"/>
      <c r="M8" s="285"/>
      <c r="N8" s="285"/>
      <c r="O8" s="285"/>
      <c r="Q8" s="792"/>
      <c r="R8" s="792"/>
      <c r="S8" s="792"/>
      <c r="T8" s="792"/>
      <c r="U8" s="792"/>
      <c r="V8" s="792"/>
    </row>
    <row r="9" spans="1:22" s="17" customFormat="1" ht="14.25" customHeight="1" thickBot="1" x14ac:dyDescent="0.25">
      <c r="A9" s="286" t="s">
        <v>168</v>
      </c>
      <c r="B9" s="285">
        <v>5.152936161142492E-2</v>
      </c>
      <c r="C9" s="678">
        <v>4.2925663734490402E-2</v>
      </c>
      <c r="D9" s="285">
        <v>4.7775662845271134E-2</v>
      </c>
      <c r="E9" s="285">
        <v>2.4616996202697396E-2</v>
      </c>
      <c r="F9" s="285">
        <v>3.5714285714285719E-2</v>
      </c>
      <c r="G9" s="678">
        <v>2.48246087425796E-2</v>
      </c>
      <c r="H9" s="285"/>
      <c r="I9" s="315" t="s">
        <v>1011</v>
      </c>
      <c r="J9" s="1056" t="s">
        <v>157</v>
      </c>
      <c r="K9" s="1056"/>
      <c r="L9" s="1056"/>
      <c r="M9" s="1054" t="s">
        <v>1021</v>
      </c>
      <c r="N9" s="1054"/>
      <c r="O9" s="1054"/>
      <c r="Q9" s="792"/>
      <c r="R9" s="792"/>
      <c r="S9" s="792"/>
      <c r="T9" s="792"/>
      <c r="U9" s="792"/>
      <c r="V9" s="792"/>
    </row>
    <row r="10" spans="1:22" s="17" customFormat="1" ht="14.25" customHeight="1" thickBot="1" x14ac:dyDescent="0.25">
      <c r="A10" s="286" t="s">
        <v>169</v>
      </c>
      <c r="B10" s="285">
        <v>7.5326197834990338E-2</v>
      </c>
      <c r="C10" s="678">
        <v>7.0223102981754409E-2</v>
      </c>
      <c r="D10" s="285">
        <v>7.3099773670853824E-2</v>
      </c>
      <c r="E10" s="285">
        <v>4.8657849941076338E-2</v>
      </c>
      <c r="F10" s="285">
        <v>7.4175824175824176E-2</v>
      </c>
      <c r="G10" s="678">
        <v>4.9135250430447412E-2</v>
      </c>
      <c r="H10" s="285"/>
      <c r="I10" s="316" t="s">
        <v>140</v>
      </c>
      <c r="J10" s="128" t="s">
        <v>111</v>
      </c>
      <c r="K10" s="313" t="s">
        <v>925</v>
      </c>
      <c r="L10" s="313" t="s">
        <v>41</v>
      </c>
      <c r="M10" s="653" t="s">
        <v>111</v>
      </c>
      <c r="N10" s="461" t="s">
        <v>114</v>
      </c>
      <c r="O10" s="461" t="s">
        <v>113</v>
      </c>
      <c r="Q10" s="792"/>
      <c r="R10" s="792"/>
      <c r="S10" s="792"/>
      <c r="T10" s="792"/>
      <c r="U10" s="792"/>
      <c r="V10" s="792"/>
    </row>
    <row r="11" spans="1:22" s="17" customFormat="1" ht="14.25" customHeight="1" x14ac:dyDescent="0.2">
      <c r="A11" s="286" t="s">
        <v>193</v>
      </c>
      <c r="B11" s="285">
        <v>0.39648452368264797</v>
      </c>
      <c r="C11" s="678">
        <v>0.35791187170658262</v>
      </c>
      <c r="D11" s="285">
        <v>0.37965569982099667</v>
      </c>
      <c r="E11" s="285">
        <v>0.22532408013617913</v>
      </c>
      <c r="F11" s="285">
        <v>0.17994505494505492</v>
      </c>
      <c r="G11" s="678">
        <v>0.22447511114537558</v>
      </c>
      <c r="H11" s="285"/>
      <c r="I11" s="859" t="s">
        <v>920</v>
      </c>
      <c r="J11" s="924">
        <v>4.6793086500655307E-2</v>
      </c>
      <c r="K11" s="924">
        <v>4.5298033879244477E-2</v>
      </c>
      <c r="L11" s="924">
        <v>4.661744311676997E-2</v>
      </c>
      <c r="M11" s="924">
        <v>0.6271186440677966</v>
      </c>
      <c r="N11" s="924">
        <v>0.41666666666666663</v>
      </c>
      <c r="O11" s="924">
        <v>0.6202185792349727</v>
      </c>
      <c r="Q11" s="792"/>
      <c r="R11" s="792"/>
      <c r="S11" s="792"/>
      <c r="T11" s="792"/>
      <c r="U11" s="792"/>
      <c r="V11" s="792"/>
    </row>
    <row r="12" spans="1:22" s="17" customFormat="1" ht="14.25" customHeight="1" thickBot="1" x14ac:dyDescent="0.25">
      <c r="A12" s="287" t="s">
        <v>192</v>
      </c>
      <c r="B12" s="1001" t="s">
        <v>1277</v>
      </c>
      <c r="C12" s="1001" t="s">
        <v>1277</v>
      </c>
      <c r="D12" s="1001" t="s">
        <v>1277</v>
      </c>
      <c r="E12" s="1001" t="s">
        <v>1277</v>
      </c>
      <c r="F12" s="1001" t="s">
        <v>1277</v>
      </c>
      <c r="G12" s="294">
        <v>9.148613573869915E-3</v>
      </c>
      <c r="H12" s="317"/>
      <c r="I12" s="289" t="s">
        <v>868</v>
      </c>
      <c r="J12" s="925">
        <v>0.95320691349934461</v>
      </c>
      <c r="K12" s="925">
        <v>0.9547019661207452</v>
      </c>
      <c r="L12" s="925">
        <v>0.95338255688322671</v>
      </c>
      <c r="M12" s="925">
        <v>0.3728813559322034</v>
      </c>
      <c r="N12" s="925">
        <v>0.58333333333333337</v>
      </c>
      <c r="O12" s="925">
        <v>0.37978142076502736</v>
      </c>
      <c r="Q12" s="792"/>
      <c r="R12" s="792"/>
      <c r="S12" s="792"/>
      <c r="T12" s="792"/>
      <c r="U12" s="792"/>
      <c r="V12" s="792"/>
    </row>
    <row r="13" spans="1:22" s="17" customFormat="1" ht="14.25" customHeight="1" thickBot="1" x14ac:dyDescent="0.25">
      <c r="A13" s="289"/>
      <c r="B13" s="290">
        <v>1</v>
      </c>
      <c r="C13" s="290">
        <v>1</v>
      </c>
      <c r="D13" s="290">
        <v>1</v>
      </c>
      <c r="E13" s="290">
        <v>1</v>
      </c>
      <c r="F13" s="290">
        <v>1</v>
      </c>
      <c r="G13" s="290">
        <v>1</v>
      </c>
      <c r="H13" s="133"/>
      <c r="I13" s="293"/>
      <c r="J13" s="926">
        <v>1</v>
      </c>
      <c r="K13" s="926">
        <v>1</v>
      </c>
      <c r="L13" s="926">
        <v>1</v>
      </c>
      <c r="M13" s="926">
        <v>1</v>
      </c>
      <c r="N13" s="926">
        <v>1</v>
      </c>
      <c r="O13" s="926">
        <v>1</v>
      </c>
      <c r="Q13" s="792"/>
      <c r="R13" s="792"/>
      <c r="S13" s="792"/>
      <c r="T13" s="792"/>
      <c r="U13" s="792"/>
      <c r="V13" s="792"/>
    </row>
    <row r="14" spans="1:22" s="17" customFormat="1" ht="14.25" customHeight="1" x14ac:dyDescent="0.2">
      <c r="A14" s="385" t="s">
        <v>7</v>
      </c>
      <c r="B14" s="862"/>
      <c r="C14" s="397">
        <v>1.1157658000580776E-2</v>
      </c>
      <c r="D14" s="923">
        <v>4.8987752814439369E-3</v>
      </c>
      <c r="E14" s="119"/>
      <c r="F14" s="119"/>
      <c r="G14" s="119"/>
      <c r="H14" s="113"/>
      <c r="M14" s="113"/>
      <c r="N14" s="133"/>
      <c r="O14" s="133"/>
      <c r="Q14" s="792"/>
      <c r="R14" s="792"/>
      <c r="S14" s="792"/>
      <c r="T14" s="792"/>
      <c r="U14" s="792"/>
      <c r="V14" s="792"/>
    </row>
    <row r="15" spans="1:22" s="17" customFormat="1" ht="14.25" customHeight="1" x14ac:dyDescent="0.2">
      <c r="C15" s="9"/>
      <c r="D15" s="9"/>
      <c r="M15" s="285"/>
    </row>
    <row r="16" spans="1:22" s="17" customFormat="1" ht="50.25" customHeight="1" thickBot="1" x14ac:dyDescent="0.25">
      <c r="A16" s="311" t="s">
        <v>877</v>
      </c>
      <c r="B16" s="1055" t="s">
        <v>155</v>
      </c>
      <c r="C16" s="1055"/>
      <c r="D16" s="1055"/>
      <c r="E16" s="642" t="s">
        <v>156</v>
      </c>
      <c r="F16" s="642"/>
      <c r="G16" s="640"/>
      <c r="H16" s="642"/>
      <c r="M16" s="285"/>
    </row>
    <row r="17" spans="1:17" s="17" customFormat="1" ht="14.25" customHeight="1" thickBot="1" x14ac:dyDescent="0.25">
      <c r="A17" s="312" t="s">
        <v>140</v>
      </c>
      <c r="B17" s="313" t="s">
        <v>111</v>
      </c>
      <c r="C17" s="313" t="s">
        <v>926</v>
      </c>
      <c r="D17" s="313" t="s">
        <v>927</v>
      </c>
      <c r="E17" s="262" t="s">
        <v>111</v>
      </c>
      <c r="F17" s="314"/>
      <c r="G17" s="640"/>
      <c r="H17" s="314"/>
      <c r="M17" s="285"/>
      <c r="N17" s="735"/>
    </row>
    <row r="18" spans="1:17" s="17" customFormat="1" ht="14.25" customHeight="1" x14ac:dyDescent="0.2">
      <c r="A18" s="284" t="s">
        <v>921</v>
      </c>
      <c r="B18" s="285">
        <v>9.0633337805005279E-2</v>
      </c>
      <c r="C18" s="678">
        <v>1.5663747248020284E-2</v>
      </c>
      <c r="D18" s="285">
        <v>5.6687877370492343E-2</v>
      </c>
      <c r="E18" s="285">
        <v>0.32969761214014731</v>
      </c>
      <c r="F18" s="285"/>
      <c r="G18" s="640"/>
      <c r="H18" s="285"/>
      <c r="K18" s="742"/>
      <c r="M18" s="679"/>
      <c r="N18" s="793"/>
      <c r="O18" s="793"/>
      <c r="P18" s="793"/>
      <c r="Q18" s="793"/>
    </row>
    <row r="19" spans="1:17" s="17" customFormat="1" ht="14.25" customHeight="1" x14ac:dyDescent="0.2">
      <c r="A19" s="286" t="s">
        <v>166</v>
      </c>
      <c r="B19" s="285">
        <v>0.17919480093606999</v>
      </c>
      <c r="C19" s="678">
        <v>0.29290834856064113</v>
      </c>
      <c r="D19" s="285">
        <v>0.23068312711044658</v>
      </c>
      <c r="E19" s="285">
        <v>0.13046752956929258</v>
      </c>
      <c r="F19" s="285"/>
      <c r="G19" s="640"/>
      <c r="H19" s="285"/>
      <c r="M19" s="679"/>
      <c r="N19" s="793"/>
      <c r="O19" s="793"/>
      <c r="P19" s="793"/>
      <c r="Q19" s="793"/>
    </row>
    <row r="20" spans="1:17" s="17" customFormat="1" ht="14.25" customHeight="1" x14ac:dyDescent="0.2">
      <c r="A20" s="286" t="s">
        <v>170</v>
      </c>
      <c r="B20" s="285">
        <v>0.11175453502064421</v>
      </c>
      <c r="C20" s="678">
        <v>7.7121601912683468E-2</v>
      </c>
      <c r="D20" s="285">
        <v>9.6073098696743492E-2</v>
      </c>
      <c r="E20" s="285">
        <v>0.10432939076099085</v>
      </c>
      <c r="F20" s="285"/>
      <c r="G20" s="640"/>
      <c r="H20" s="285"/>
      <c r="I20" s="295"/>
      <c r="J20" s="9"/>
      <c r="K20" s="9"/>
      <c r="L20" s="319"/>
      <c r="M20" s="679"/>
      <c r="N20" s="793"/>
      <c r="O20" s="793"/>
      <c r="P20" s="793"/>
      <c r="Q20" s="793"/>
    </row>
    <row r="21" spans="1:17" s="17" customFormat="1" ht="14.25" customHeight="1" x14ac:dyDescent="0.2">
      <c r="A21" s="286" t="s">
        <v>167</v>
      </c>
      <c r="B21" s="285">
        <v>0.10919077643130766</v>
      </c>
      <c r="C21" s="678">
        <v>0.15402793838796394</v>
      </c>
      <c r="D21" s="285">
        <v>0.1294925827488424</v>
      </c>
      <c r="E21" s="285">
        <v>7.5318009372907835E-2</v>
      </c>
      <c r="F21" s="285"/>
      <c r="G21" s="640"/>
      <c r="H21" s="285"/>
      <c r="I21" s="295"/>
      <c r="M21" s="679"/>
      <c r="N21" s="793"/>
      <c r="O21" s="793"/>
      <c r="P21" s="793"/>
      <c r="Q21" s="793"/>
    </row>
    <row r="22" spans="1:17" s="17" customFormat="1" ht="14.25" customHeight="1" thickBot="1" x14ac:dyDescent="0.25">
      <c r="A22" s="286" t="s">
        <v>168</v>
      </c>
      <c r="B22" s="285">
        <v>5.13944163722816E-2</v>
      </c>
      <c r="C22" s="678">
        <v>4.2203584092791763E-2</v>
      </c>
      <c r="D22" s="285">
        <v>4.7232901934416351E-2</v>
      </c>
      <c r="E22" s="285">
        <v>3.3390984155322469E-2</v>
      </c>
      <c r="F22" s="285"/>
      <c r="G22" s="640"/>
      <c r="H22" s="285"/>
      <c r="I22" s="315" t="s">
        <v>877</v>
      </c>
      <c r="J22" s="1056" t="s">
        <v>157</v>
      </c>
      <c r="K22" s="1056"/>
      <c r="L22" s="1056"/>
      <c r="M22" s="679"/>
      <c r="N22" s="793"/>
      <c r="O22" s="793"/>
      <c r="P22" s="793"/>
      <c r="Q22" s="793"/>
    </row>
    <row r="23" spans="1:17" s="17" customFormat="1" ht="14.25" customHeight="1" thickBot="1" x14ac:dyDescent="0.25">
      <c r="A23" s="286" t="s">
        <v>169</v>
      </c>
      <c r="B23" s="285">
        <v>6.4727451594151053E-2</v>
      </c>
      <c r="C23" s="678">
        <v>6.3878795976012592E-2</v>
      </c>
      <c r="D23" s="285">
        <v>6.4343189048578026E-2</v>
      </c>
      <c r="E23" s="285">
        <v>5.0267797366659227E-2</v>
      </c>
      <c r="F23" s="285"/>
      <c r="G23" s="640"/>
      <c r="H23" s="285"/>
      <c r="I23" s="316" t="s">
        <v>140</v>
      </c>
      <c r="J23" s="129" t="s">
        <v>111</v>
      </c>
      <c r="K23" s="738" t="s">
        <v>926</v>
      </c>
      <c r="L23" s="738" t="s">
        <v>927</v>
      </c>
      <c r="M23" s="679"/>
      <c r="N23" s="793"/>
      <c r="O23" s="793"/>
      <c r="P23" s="793"/>
      <c r="Q23" s="793"/>
    </row>
    <row r="24" spans="1:17" s="17" customFormat="1" ht="14.25" customHeight="1" x14ac:dyDescent="0.2">
      <c r="A24" s="286" t="s">
        <v>193</v>
      </c>
      <c r="B24" s="285">
        <v>0.39139799370984812</v>
      </c>
      <c r="C24" s="678">
        <v>0.35125089802965836</v>
      </c>
      <c r="D24" s="285">
        <v>0.37321980122082155</v>
      </c>
      <c r="E24" s="285">
        <v>0.27041954920776612</v>
      </c>
      <c r="F24" s="285"/>
      <c r="G24" s="285"/>
      <c r="H24" s="285"/>
      <c r="I24" s="286" t="s">
        <v>920</v>
      </c>
      <c r="J24" s="736">
        <v>4.7570373488059807E-2</v>
      </c>
      <c r="K24" s="736">
        <v>5.2224549890436893E-2</v>
      </c>
      <c r="L24" s="736">
        <v>4.8112795274684456E-2</v>
      </c>
      <c r="M24" s="679"/>
      <c r="N24" s="793"/>
      <c r="O24" s="793"/>
      <c r="P24" s="793"/>
      <c r="Q24" s="793"/>
    </row>
    <row r="25" spans="1:17" s="17" customFormat="1" ht="14.25" customHeight="1" thickBot="1" x14ac:dyDescent="0.25">
      <c r="A25" s="287" t="s">
        <v>192</v>
      </c>
      <c r="B25" s="288">
        <v>1.7066881306920659E-3</v>
      </c>
      <c r="C25" s="947">
        <v>2.9450857922283858E-3</v>
      </c>
      <c r="D25" s="288">
        <v>2.267421869659328E-3</v>
      </c>
      <c r="E25" s="288">
        <v>6.1091274269136353E-3</v>
      </c>
      <c r="F25" s="317"/>
      <c r="G25" s="317"/>
      <c r="H25" s="317"/>
      <c r="I25" s="289" t="s">
        <v>869</v>
      </c>
      <c r="J25" s="737">
        <v>0.95242962651194019</v>
      </c>
      <c r="K25" s="737">
        <v>0.94777545010955477</v>
      </c>
      <c r="L25" s="737">
        <v>0.95188720472530619</v>
      </c>
      <c r="N25" s="793"/>
      <c r="O25" s="793"/>
      <c r="P25" s="793"/>
      <c r="Q25" s="793"/>
    </row>
    <row r="26" spans="1:17" s="17" customFormat="1" ht="14.25" customHeight="1" thickBot="1" x14ac:dyDescent="0.25">
      <c r="A26" s="289"/>
      <c r="B26" s="290">
        <v>1</v>
      </c>
      <c r="C26" s="294">
        <v>1</v>
      </c>
      <c r="D26" s="294">
        <v>1</v>
      </c>
      <c r="E26" s="290">
        <v>1</v>
      </c>
      <c r="F26" s="133"/>
      <c r="G26" s="133"/>
      <c r="H26" s="133"/>
      <c r="I26" s="293"/>
      <c r="J26" s="294">
        <v>1</v>
      </c>
      <c r="K26" s="294">
        <v>1</v>
      </c>
      <c r="L26" s="294">
        <v>1</v>
      </c>
      <c r="N26" s="793"/>
      <c r="O26" s="793"/>
      <c r="P26" s="793"/>
      <c r="Q26" s="793"/>
    </row>
    <row r="27" spans="1:17" s="17" customFormat="1" ht="14.25" customHeight="1" x14ac:dyDescent="0.2">
      <c r="A27" s="291" t="s">
        <v>7</v>
      </c>
      <c r="B27" s="133"/>
      <c r="C27" s="397">
        <v>8.2193898473097837E-3</v>
      </c>
      <c r="D27" s="923">
        <v>3.7384699297045155E-3</v>
      </c>
      <c r="E27" s="133"/>
      <c r="F27" s="133"/>
      <c r="G27" s="133"/>
      <c r="H27" s="133"/>
      <c r="I27" s="286"/>
      <c r="J27" s="397"/>
      <c r="K27" s="397"/>
      <c r="L27" s="397"/>
      <c r="N27" s="793"/>
      <c r="O27" s="793"/>
      <c r="P27" s="793"/>
      <c r="Q27" s="793"/>
    </row>
    <row r="28" spans="1:17" s="17" customFormat="1" ht="12" x14ac:dyDescent="0.2"/>
    <row r="29" spans="1:17" s="17" customFormat="1" ht="12" x14ac:dyDescent="0.2"/>
    <row r="30" spans="1:17" s="71" customFormat="1" ht="13.5" customHeight="1" x14ac:dyDescent="0.2">
      <c r="A30" s="550" t="s">
        <v>143</v>
      </c>
    </row>
    <row r="31" spans="1:17" s="71" customFormat="1" ht="13.5" customHeight="1" x14ac:dyDescent="0.2">
      <c r="A31" s="71" t="s">
        <v>998</v>
      </c>
    </row>
    <row r="32" spans="1:17" s="71" customFormat="1" ht="12.75" customHeight="1" x14ac:dyDescent="0.2">
      <c r="A32" s="71" t="s">
        <v>1121</v>
      </c>
    </row>
    <row r="33" spans="1:16" s="71" customFormat="1" ht="14.25" customHeight="1" x14ac:dyDescent="0.2">
      <c r="A33" s="71" t="s">
        <v>0</v>
      </c>
    </row>
    <row r="34" spans="1:16" s="71" customFormat="1" ht="14.25" customHeight="1" x14ac:dyDescent="0.2">
      <c r="A34" s="71" t="s">
        <v>4</v>
      </c>
    </row>
    <row r="35" spans="1:16" s="271" customFormat="1" ht="12" x14ac:dyDescent="0.15">
      <c r="A35" s="1013" t="s">
        <v>1115</v>
      </c>
      <c r="B35" s="1013"/>
      <c r="C35" s="1013"/>
      <c r="D35" s="1013"/>
      <c r="E35" s="1013"/>
      <c r="F35" s="1013"/>
      <c r="G35" s="1013"/>
      <c r="H35" s="1013"/>
      <c r="I35" s="1013"/>
      <c r="J35" s="1013"/>
      <c r="K35" s="1013"/>
      <c r="L35" s="1013"/>
      <c r="M35" s="1013"/>
      <c r="N35" s="1013"/>
      <c r="O35" s="1013"/>
      <c r="P35" s="1013"/>
    </row>
    <row r="36" spans="1:16" s="271" customFormat="1" ht="12" x14ac:dyDescent="0.15">
      <c r="A36" s="1013" t="s">
        <v>1093</v>
      </c>
      <c r="B36" s="1013"/>
      <c r="C36" s="1013"/>
      <c r="D36" s="1013"/>
      <c r="E36" s="1013"/>
      <c r="F36" s="1013"/>
      <c r="G36" s="1013"/>
      <c r="H36" s="1013"/>
      <c r="I36" s="1013"/>
      <c r="J36" s="1013"/>
      <c r="K36" s="1013"/>
      <c r="L36" s="1013"/>
      <c r="M36" s="1013"/>
      <c r="N36" s="1013"/>
      <c r="O36" s="1013"/>
      <c r="P36" s="1013"/>
    </row>
    <row r="37" spans="1:16" s="271" customFormat="1" ht="12" x14ac:dyDescent="0.15">
      <c r="A37" s="1000" t="s">
        <v>1276</v>
      </c>
      <c r="B37" s="1000"/>
      <c r="C37" s="1000"/>
      <c r="D37" s="1000"/>
      <c r="E37" s="1000"/>
      <c r="F37" s="1000"/>
      <c r="G37" s="1000"/>
      <c r="H37" s="1000"/>
      <c r="I37" s="1000"/>
      <c r="J37" s="1000"/>
      <c r="K37" s="1000"/>
      <c r="L37" s="1000"/>
      <c r="M37" s="1000"/>
      <c r="N37" s="1000"/>
      <c r="O37" s="1000"/>
      <c r="P37" s="1000"/>
    </row>
    <row r="38" spans="1:16" s="71" customFormat="1" ht="12" x14ac:dyDescent="0.2">
      <c r="A38" s="385"/>
    </row>
    <row r="39" spans="1:16" s="71" customFormat="1" ht="12" x14ac:dyDescent="0.2">
      <c r="A39" s="71" t="s">
        <v>1095</v>
      </c>
    </row>
    <row r="40" spans="1:16" s="71" customFormat="1" ht="12" x14ac:dyDescent="0.2">
      <c r="A40" s="71" t="s">
        <v>1096</v>
      </c>
    </row>
    <row r="41" spans="1:16" s="71" customFormat="1" ht="12" x14ac:dyDescent="0.2"/>
    <row r="42" spans="1:16" s="71" customFormat="1" ht="12" x14ac:dyDescent="0.2">
      <c r="A42" s="666" t="s">
        <v>951</v>
      </c>
    </row>
    <row r="43" spans="1:16" s="71" customFormat="1" ht="12" x14ac:dyDescent="0.2">
      <c r="A43" s="666" t="s">
        <v>952</v>
      </c>
    </row>
    <row r="44" spans="1:16" s="71" customFormat="1" ht="12" x14ac:dyDescent="0.2">
      <c r="A44" s="71" t="s">
        <v>940</v>
      </c>
    </row>
    <row r="45" spans="1:16" s="71" customFormat="1" ht="12" x14ac:dyDescent="0.2">
      <c r="A45" s="71" t="s">
        <v>149</v>
      </c>
    </row>
    <row r="46" spans="1:16" s="17" customFormat="1" ht="14.25" customHeight="1" x14ac:dyDescent="0.2"/>
  </sheetData>
  <mergeCells count="8">
    <mergeCell ref="A35:P35"/>
    <mergeCell ref="A36:P36"/>
    <mergeCell ref="M9:O9"/>
    <mergeCell ref="B3:D3"/>
    <mergeCell ref="B16:D16"/>
    <mergeCell ref="J9:L9"/>
    <mergeCell ref="J22:L22"/>
    <mergeCell ref="E3:G3"/>
  </mergeCells>
  <phoneticPr fontId="16" type="noConversion"/>
  <pageMargins left="0.7" right="0.7" top="0.75" bottom="0.75" header="0.3" footer="0.3"/>
  <pageSetup paperSize="9" scale="5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zoomScaleNormal="100" workbookViewId="0"/>
  </sheetViews>
  <sheetFormatPr defaultRowHeight="12.75" x14ac:dyDescent="0.2"/>
  <cols>
    <col min="1" max="1" width="25.625" customWidth="1"/>
    <col min="2" max="5" width="9.5" customWidth="1"/>
  </cols>
  <sheetData>
    <row r="1" spans="1:5" ht="15.75" x14ac:dyDescent="0.25">
      <c r="A1" s="460" t="s">
        <v>1170</v>
      </c>
      <c r="B1" s="460"/>
      <c r="C1" s="460"/>
      <c r="D1" s="460"/>
      <c r="E1" s="454"/>
    </row>
    <row r="2" spans="1:5" s="272" customFormat="1" ht="12" x14ac:dyDescent="0.2">
      <c r="A2" s="468"/>
      <c r="B2" s="468"/>
      <c r="C2" s="468"/>
      <c r="D2" s="468"/>
      <c r="E2" s="469"/>
    </row>
    <row r="3" spans="1:5" s="272" customFormat="1" ht="24.6" customHeight="1" thickBot="1" x14ac:dyDescent="0.2">
      <c r="A3" s="1057" t="s">
        <v>1011</v>
      </c>
      <c r="B3" s="1039" t="s">
        <v>1020</v>
      </c>
      <c r="C3" s="1039"/>
      <c r="D3" s="1039"/>
      <c r="E3" s="1039"/>
    </row>
    <row r="4" spans="1:5" s="272" customFormat="1" ht="24.6" customHeight="1" thickBot="1" x14ac:dyDescent="0.2">
      <c r="A4" s="1058"/>
      <c r="B4" s="472" t="s">
        <v>111</v>
      </c>
      <c r="C4" s="472" t="s">
        <v>127</v>
      </c>
      <c r="D4" s="472" t="s">
        <v>114</v>
      </c>
      <c r="E4" s="472" t="s">
        <v>127</v>
      </c>
    </row>
    <row r="5" spans="1:5" s="272" customFormat="1" ht="12" x14ac:dyDescent="0.2">
      <c r="A5" s="859" t="s">
        <v>958</v>
      </c>
      <c r="B5" s="74">
        <v>10760</v>
      </c>
      <c r="C5" s="861">
        <v>0.56364588789942383</v>
      </c>
      <c r="D5" s="74">
        <v>405</v>
      </c>
      <c r="E5" s="226">
        <v>0.79256360078277888</v>
      </c>
    </row>
    <row r="6" spans="1:5" s="272" customFormat="1" thickBot="1" x14ac:dyDescent="0.25">
      <c r="A6" s="289" t="s">
        <v>959</v>
      </c>
      <c r="B6" s="403">
        <v>8330</v>
      </c>
      <c r="C6" s="282">
        <v>0.43635411210057623</v>
      </c>
      <c r="D6" s="403">
        <v>106</v>
      </c>
      <c r="E6" s="282">
        <v>0.20743639921722112</v>
      </c>
    </row>
    <row r="7" spans="1:5" s="272" customFormat="1" thickBot="1" x14ac:dyDescent="0.25">
      <c r="A7" s="860" t="s">
        <v>113</v>
      </c>
      <c r="B7" s="403">
        <v>19090</v>
      </c>
      <c r="C7" s="282"/>
      <c r="D7" s="403">
        <v>511</v>
      </c>
      <c r="E7" s="473"/>
    </row>
    <row r="8" spans="1:5" s="272" customFormat="1" ht="12" x14ac:dyDescent="0.2">
      <c r="A8" s="373" t="s">
        <v>1051</v>
      </c>
      <c r="B8" s="547">
        <v>2101</v>
      </c>
      <c r="C8" s="628">
        <v>9.9000000000000005E-2</v>
      </c>
      <c r="D8" s="547">
        <v>13</v>
      </c>
      <c r="E8" s="281">
        <v>2.4799999999999999E-2</v>
      </c>
    </row>
    <row r="9" spans="1:5" s="272" customFormat="1" ht="12" x14ac:dyDescent="0.2">
      <c r="A9" s="373"/>
      <c r="B9" s="547"/>
      <c r="C9" s="628"/>
      <c r="D9" s="547"/>
      <c r="E9" s="281"/>
    </row>
    <row r="10" spans="1:5" s="272" customFormat="1" ht="13.5" customHeight="1" x14ac:dyDescent="0.2">
      <c r="A10" s="365"/>
      <c r="B10" s="285"/>
      <c r="C10" s="285"/>
      <c r="D10" s="285"/>
      <c r="E10" s="285"/>
    </row>
    <row r="11" spans="1:5" s="271" customFormat="1" ht="12" x14ac:dyDescent="0.2">
      <c r="A11" s="71" t="s">
        <v>1095</v>
      </c>
      <c r="B11" s="397"/>
      <c r="C11" s="397"/>
      <c r="D11" s="397"/>
      <c r="E11" s="397"/>
    </row>
    <row r="12" spans="1:5" s="271" customFormat="1" ht="12" x14ac:dyDescent="0.2">
      <c r="A12" s="71" t="s">
        <v>1096</v>
      </c>
      <c r="B12" s="862"/>
      <c r="C12" s="863"/>
      <c r="D12" s="863"/>
      <c r="E12" s="119"/>
    </row>
    <row r="13" spans="1:5" s="271" customFormat="1" ht="12" x14ac:dyDescent="0.2">
      <c r="A13" s="71"/>
    </row>
    <row r="14" spans="1:5" s="271" customFormat="1" ht="12" x14ac:dyDescent="0.2">
      <c r="A14" s="666" t="s">
        <v>951</v>
      </c>
    </row>
    <row r="15" spans="1:5" s="271" customFormat="1" ht="12" x14ac:dyDescent="0.2">
      <c r="A15" s="666" t="s">
        <v>952</v>
      </c>
    </row>
    <row r="16" spans="1:5" s="271" customFormat="1" ht="12" x14ac:dyDescent="0.2">
      <c r="A16" s="71" t="s">
        <v>940</v>
      </c>
    </row>
    <row r="17" spans="1:1" s="271" customFormat="1" ht="12" x14ac:dyDescent="0.2">
      <c r="A17" s="71" t="s">
        <v>149</v>
      </c>
    </row>
  </sheetData>
  <mergeCells count="2">
    <mergeCell ref="A3:A4"/>
    <mergeCell ref="B3:E3"/>
  </mergeCells>
  <pageMargins left="0.7" right="0.7" top="0.75" bottom="0.75" header="0.3" footer="0.3"/>
  <pageSetup paperSize="9" scale="5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49"/>
  <sheetViews>
    <sheetView zoomScaleNormal="100" workbookViewId="0"/>
  </sheetViews>
  <sheetFormatPr defaultRowHeight="12.75" x14ac:dyDescent="0.2"/>
  <cols>
    <col min="1" max="1" width="21.75" style="7" customWidth="1"/>
    <col min="2" max="7" width="10.75" style="7" customWidth="1"/>
    <col min="8" max="13" width="12.875" style="7" customWidth="1"/>
    <col min="14" max="14" width="14" style="7" bestFit="1" customWidth="1"/>
    <col min="15" max="16384" width="9" style="7"/>
  </cols>
  <sheetData>
    <row r="1" spans="1:36" s="464" customFormat="1" ht="15.75" x14ac:dyDescent="0.25">
      <c r="A1" s="464" t="s">
        <v>1171</v>
      </c>
    </row>
    <row r="2" spans="1:36" s="571" customFormat="1" ht="12.75" customHeight="1" x14ac:dyDescent="0.2"/>
    <row r="3" spans="1:36" s="422" customFormat="1" ht="24.75" customHeight="1" thickBot="1" x14ac:dyDescent="0.25">
      <c r="A3" s="487" t="s">
        <v>1011</v>
      </c>
      <c r="B3" s="1054" t="s">
        <v>155</v>
      </c>
      <c r="C3" s="1054"/>
      <c r="D3" s="1054"/>
      <c r="E3" s="1054" t="s">
        <v>157</v>
      </c>
      <c r="F3" s="1054"/>
      <c r="G3" s="1054"/>
      <c r="H3" s="1054" t="s">
        <v>1020</v>
      </c>
      <c r="I3" s="1054"/>
      <c r="J3" s="1054"/>
      <c r="K3" s="1054" t="s">
        <v>1021</v>
      </c>
      <c r="L3" s="1054"/>
      <c r="M3" s="1054"/>
      <c r="N3" s="488" t="s">
        <v>154</v>
      </c>
    </row>
    <row r="4" spans="1:36" s="422" customFormat="1" ht="13.5" customHeight="1" thickBot="1" x14ac:dyDescent="0.25">
      <c r="A4" s="484"/>
      <c r="B4" s="653" t="s">
        <v>111</v>
      </c>
      <c r="C4" s="475" t="s">
        <v>1049</v>
      </c>
      <c r="D4" s="475" t="s">
        <v>1050</v>
      </c>
      <c r="E4" s="476" t="s">
        <v>111</v>
      </c>
      <c r="F4" s="475" t="s">
        <v>1049</v>
      </c>
      <c r="G4" s="475" t="s">
        <v>1050</v>
      </c>
      <c r="H4" s="476" t="s">
        <v>111</v>
      </c>
      <c r="I4" s="475" t="s">
        <v>114</v>
      </c>
      <c r="J4" s="475" t="s">
        <v>113</v>
      </c>
      <c r="K4" s="476" t="s">
        <v>111</v>
      </c>
      <c r="L4" s="475" t="s">
        <v>114</v>
      </c>
      <c r="M4" s="475" t="s">
        <v>113</v>
      </c>
      <c r="N4" s="489" t="s">
        <v>1050</v>
      </c>
    </row>
    <row r="5" spans="1:36" s="422" customFormat="1" ht="13.5" customHeight="1" x14ac:dyDescent="0.2">
      <c r="A5" s="866" t="s">
        <v>1052</v>
      </c>
      <c r="B5" s="867">
        <v>12923</v>
      </c>
      <c r="C5" s="867">
        <v>11088</v>
      </c>
      <c r="D5" s="867">
        <v>24011</v>
      </c>
      <c r="E5" s="867">
        <v>26146</v>
      </c>
      <c r="F5" s="867">
        <v>8824</v>
      </c>
      <c r="G5" s="867">
        <v>34970</v>
      </c>
      <c r="H5" s="867">
        <v>1963</v>
      </c>
      <c r="I5" s="867">
        <v>40</v>
      </c>
      <c r="J5" s="867">
        <v>2003</v>
      </c>
      <c r="K5" s="867">
        <v>767</v>
      </c>
      <c r="L5" s="867">
        <v>28</v>
      </c>
      <c r="M5" s="867">
        <v>795</v>
      </c>
      <c r="N5" s="477">
        <v>61779</v>
      </c>
      <c r="P5" s="421"/>
      <c r="Q5" s="421"/>
      <c r="R5" s="421"/>
      <c r="S5" s="421"/>
      <c r="T5" s="421"/>
      <c r="U5" s="421"/>
      <c r="V5" s="421"/>
      <c r="W5" s="421"/>
      <c r="X5" s="421"/>
      <c r="Y5" s="421"/>
      <c r="Z5" s="421"/>
      <c r="AA5" s="421"/>
      <c r="AB5" s="421"/>
    </row>
    <row r="6" spans="1:36" s="422" customFormat="1" ht="13.5" customHeight="1" x14ac:dyDescent="0.2">
      <c r="A6" s="415" t="s">
        <v>121</v>
      </c>
      <c r="B6" s="477">
        <v>47235</v>
      </c>
      <c r="C6" s="477">
        <v>35690</v>
      </c>
      <c r="D6" s="477">
        <v>82925</v>
      </c>
      <c r="E6" s="477">
        <v>60952</v>
      </c>
      <c r="F6" s="477">
        <v>3185</v>
      </c>
      <c r="G6" s="477">
        <v>64137</v>
      </c>
      <c r="H6" s="477">
        <v>8697</v>
      </c>
      <c r="I6" s="477">
        <v>109</v>
      </c>
      <c r="J6" s="477">
        <v>8806</v>
      </c>
      <c r="K6" s="477">
        <v>189</v>
      </c>
      <c r="L6" s="477">
        <v>5</v>
      </c>
      <c r="M6" s="477">
        <v>194</v>
      </c>
      <c r="N6" s="477">
        <v>156062</v>
      </c>
      <c r="P6" s="421"/>
      <c r="Q6" s="421"/>
      <c r="R6" s="421"/>
      <c r="S6" s="421"/>
      <c r="T6" s="421"/>
      <c r="U6" s="421"/>
      <c r="V6" s="421"/>
      <c r="W6" s="421"/>
      <c r="X6" s="421"/>
      <c r="Y6" s="421"/>
      <c r="Z6" s="421"/>
      <c r="AA6" s="421"/>
      <c r="AB6" s="421"/>
    </row>
    <row r="7" spans="1:36" s="422" customFormat="1" ht="13.5" customHeight="1" x14ac:dyDescent="0.2">
      <c r="A7" s="415" t="s">
        <v>122</v>
      </c>
      <c r="B7" s="477">
        <v>11685</v>
      </c>
      <c r="C7" s="477">
        <v>7280</v>
      </c>
      <c r="D7" s="477">
        <v>18965</v>
      </c>
      <c r="E7" s="477">
        <v>918</v>
      </c>
      <c r="F7" s="477">
        <v>281</v>
      </c>
      <c r="G7" s="477">
        <v>1199</v>
      </c>
      <c r="H7" s="477">
        <v>2939</v>
      </c>
      <c r="I7" s="477">
        <v>43</v>
      </c>
      <c r="J7" s="477">
        <v>2982</v>
      </c>
      <c r="K7" s="477">
        <v>24</v>
      </c>
      <c r="L7" s="477">
        <v>3</v>
      </c>
      <c r="M7" s="477">
        <v>27</v>
      </c>
      <c r="N7" s="477">
        <v>23174</v>
      </c>
      <c r="P7" s="421"/>
      <c r="Q7" s="421"/>
      <c r="R7" s="421"/>
      <c r="S7" s="421"/>
      <c r="T7" s="421"/>
      <c r="U7" s="421"/>
      <c r="V7" s="421"/>
      <c r="W7" s="421"/>
      <c r="X7" s="421"/>
      <c r="Y7" s="421"/>
      <c r="Z7" s="421"/>
      <c r="AA7" s="421"/>
      <c r="AB7" s="421"/>
    </row>
    <row r="8" spans="1:36" s="422" customFormat="1" ht="13.5" customHeight="1" x14ac:dyDescent="0.2">
      <c r="A8" s="415" t="s">
        <v>172</v>
      </c>
      <c r="B8" s="477">
        <v>31068</v>
      </c>
      <c r="C8" s="477">
        <v>23640</v>
      </c>
      <c r="D8" s="477">
        <v>54708</v>
      </c>
      <c r="E8" s="477">
        <v>5702</v>
      </c>
      <c r="F8" s="477">
        <v>207</v>
      </c>
      <c r="G8" s="477">
        <v>5909</v>
      </c>
      <c r="H8" s="477">
        <v>12788</v>
      </c>
      <c r="I8" s="477">
        <v>223</v>
      </c>
      <c r="J8" s="477">
        <v>13011</v>
      </c>
      <c r="K8" s="477">
        <v>30</v>
      </c>
      <c r="L8" s="477">
        <v>0</v>
      </c>
      <c r="M8" s="477">
        <v>30</v>
      </c>
      <c r="N8" s="477">
        <v>73658</v>
      </c>
      <c r="P8" s="421"/>
      <c r="Q8" s="421"/>
      <c r="R8" s="421"/>
      <c r="S8" s="421"/>
      <c r="T8" s="421"/>
      <c r="U8" s="421"/>
      <c r="V8" s="421"/>
      <c r="W8" s="421"/>
      <c r="X8" s="421"/>
      <c r="Y8" s="421"/>
      <c r="Z8" s="421"/>
      <c r="AA8" s="421"/>
      <c r="AB8" s="421"/>
    </row>
    <row r="9" spans="1:36" s="422" customFormat="1" ht="13.5" customHeight="1" x14ac:dyDescent="0.2">
      <c r="A9" s="415" t="s">
        <v>173</v>
      </c>
      <c r="B9" s="477">
        <v>21440</v>
      </c>
      <c r="C9" s="477">
        <v>16895</v>
      </c>
      <c r="D9" s="477">
        <v>38335</v>
      </c>
      <c r="E9" s="477">
        <v>524</v>
      </c>
      <c r="F9" s="477">
        <v>85</v>
      </c>
      <c r="G9" s="477">
        <v>609</v>
      </c>
      <c r="H9" s="477">
        <v>9070</v>
      </c>
      <c r="I9" s="477">
        <v>248</v>
      </c>
      <c r="J9" s="477">
        <v>9318</v>
      </c>
      <c r="K9" s="477">
        <v>28</v>
      </c>
      <c r="L9" s="477">
        <v>0</v>
      </c>
      <c r="M9" s="477">
        <v>28</v>
      </c>
      <c r="N9" s="477">
        <v>48290</v>
      </c>
      <c r="P9" s="421"/>
      <c r="Q9" s="421"/>
      <c r="R9" s="421"/>
      <c r="S9" s="421"/>
      <c r="T9" s="421"/>
      <c r="U9" s="421"/>
      <c r="V9" s="421"/>
      <c r="W9" s="421"/>
      <c r="X9" s="421"/>
      <c r="Y9" s="421"/>
      <c r="Z9" s="421"/>
      <c r="AA9" s="421"/>
      <c r="AB9" s="421"/>
    </row>
    <row r="10" spans="1:36" s="422" customFormat="1" ht="13.5" customHeight="1" thickBot="1" x14ac:dyDescent="0.25">
      <c r="A10" s="417" t="s">
        <v>117</v>
      </c>
      <c r="B10" s="864">
        <v>7011</v>
      </c>
      <c r="C10" s="864">
        <v>8222</v>
      </c>
      <c r="D10" s="864">
        <v>15233</v>
      </c>
      <c r="E10" s="864">
        <v>3422</v>
      </c>
      <c r="F10" s="864">
        <v>419</v>
      </c>
      <c r="G10" s="864">
        <v>3841</v>
      </c>
      <c r="H10" s="864">
        <v>2728</v>
      </c>
      <c r="I10" s="864">
        <v>65</v>
      </c>
      <c r="J10" s="864">
        <v>2793</v>
      </c>
      <c r="K10" s="864">
        <v>24</v>
      </c>
      <c r="L10" s="864">
        <v>0</v>
      </c>
      <c r="M10" s="864">
        <v>24</v>
      </c>
      <c r="N10" s="864">
        <v>21891</v>
      </c>
      <c r="P10" s="421"/>
      <c r="Q10" s="421"/>
      <c r="R10" s="421"/>
      <c r="S10" s="421"/>
      <c r="T10" s="421"/>
      <c r="U10" s="421"/>
      <c r="V10" s="421"/>
      <c r="W10" s="421"/>
      <c r="X10" s="421"/>
      <c r="Y10" s="421"/>
      <c r="Z10" s="421"/>
      <c r="AA10" s="421"/>
      <c r="AB10" s="421"/>
    </row>
    <row r="11" spans="1:36" s="422" customFormat="1" ht="13.5" customHeight="1" thickBot="1" x14ac:dyDescent="0.25">
      <c r="A11" s="417" t="s">
        <v>113</v>
      </c>
      <c r="B11" s="865">
        <v>131362</v>
      </c>
      <c r="C11" s="865">
        <v>102816</v>
      </c>
      <c r="D11" s="865">
        <v>234178</v>
      </c>
      <c r="E11" s="865">
        <v>97664</v>
      </c>
      <c r="F11" s="865">
        <v>13001</v>
      </c>
      <c r="G11" s="865">
        <v>110665</v>
      </c>
      <c r="H11" s="865">
        <v>38185</v>
      </c>
      <c r="I11" s="865">
        <v>728</v>
      </c>
      <c r="J11" s="865">
        <v>38913</v>
      </c>
      <c r="K11" s="865">
        <v>1062</v>
      </c>
      <c r="L11" s="865">
        <v>36</v>
      </c>
      <c r="M11" s="865">
        <v>1098</v>
      </c>
      <c r="N11" s="477">
        <v>384854</v>
      </c>
      <c r="P11" s="421"/>
      <c r="Q11" s="421"/>
      <c r="R11" s="421"/>
      <c r="S11" s="421"/>
      <c r="T11" s="421"/>
      <c r="U11" s="421"/>
      <c r="V11" s="421"/>
      <c r="W11" s="421"/>
      <c r="X11" s="421"/>
      <c r="Y11" s="421"/>
      <c r="Z11" s="421"/>
      <c r="AA11" s="421"/>
      <c r="AB11" s="421"/>
    </row>
    <row r="12" spans="1:36" s="422" customFormat="1" ht="13.5" customHeight="1" x14ac:dyDescent="0.2">
      <c r="A12" s="478"/>
      <c r="B12" s="479"/>
      <c r="C12" s="479"/>
      <c r="D12" s="479"/>
      <c r="E12" s="479"/>
      <c r="F12" s="479"/>
      <c r="G12" s="479"/>
      <c r="H12" s="479"/>
      <c r="I12" s="479"/>
      <c r="J12" s="479"/>
      <c r="K12" s="479"/>
      <c r="L12" s="479"/>
      <c r="M12" s="479"/>
      <c r="N12" s="480"/>
    </row>
    <row r="13" spans="1:36" s="422" customFormat="1" ht="13.5" customHeight="1" x14ac:dyDescent="0.2">
      <c r="A13" s="478"/>
      <c r="B13" s="481"/>
      <c r="C13" s="481"/>
      <c r="D13" s="481"/>
      <c r="E13" s="481"/>
      <c r="F13" s="481"/>
      <c r="G13" s="481"/>
      <c r="H13" s="481"/>
      <c r="I13" s="481"/>
      <c r="J13" s="481"/>
      <c r="K13" s="481"/>
      <c r="L13" s="481"/>
      <c r="M13" s="481"/>
      <c r="N13" s="481"/>
    </row>
    <row r="14" spans="1:36" s="422" customFormat="1" ht="13.5" customHeight="1" thickBot="1" x14ac:dyDescent="0.25">
      <c r="N14" s="482" t="s">
        <v>140</v>
      </c>
      <c r="AF14" s="654"/>
      <c r="AG14" s="483"/>
      <c r="AH14" s="654"/>
      <c r="AI14" s="483"/>
      <c r="AJ14" s="654"/>
    </row>
    <row r="15" spans="1:36" s="422" customFormat="1" ht="13.5" customHeight="1" thickBot="1" x14ac:dyDescent="0.25">
      <c r="A15" s="484"/>
      <c r="B15" s="485" t="s">
        <v>1</v>
      </c>
      <c r="C15" s="486" t="s">
        <v>1054</v>
      </c>
      <c r="D15" s="485" t="s">
        <v>1055</v>
      </c>
      <c r="E15" s="485" t="s">
        <v>2</v>
      </c>
      <c r="F15" s="486" t="s">
        <v>1056</v>
      </c>
      <c r="G15" s="485" t="s">
        <v>1057</v>
      </c>
      <c r="H15" s="485" t="s">
        <v>3</v>
      </c>
      <c r="I15" s="485" t="s">
        <v>1025</v>
      </c>
      <c r="J15" s="485" t="s">
        <v>1026</v>
      </c>
      <c r="K15" s="485" t="s">
        <v>1027</v>
      </c>
      <c r="L15" s="485" t="s">
        <v>1028</v>
      </c>
      <c r="M15" s="485" t="s">
        <v>1029</v>
      </c>
      <c r="N15" s="486" t="s">
        <v>1050</v>
      </c>
    </row>
    <row r="16" spans="1:36" s="422" customFormat="1" ht="13.5" customHeight="1" x14ac:dyDescent="0.2">
      <c r="A16" s="415" t="s">
        <v>1052</v>
      </c>
      <c r="B16" s="429">
        <f t="shared" ref="B16:N21" si="0">B5/B$11</f>
        <v>9.8377004004202129E-2</v>
      </c>
      <c r="C16" s="429">
        <f t="shared" si="0"/>
        <v>0.10784313725490197</v>
      </c>
      <c r="D16" s="429">
        <f t="shared" si="0"/>
        <v>0.10253311583496315</v>
      </c>
      <c r="E16" s="429">
        <f t="shared" si="0"/>
        <v>0.26771379423328967</v>
      </c>
      <c r="F16" s="429">
        <f t="shared" si="0"/>
        <v>0.67871702176755633</v>
      </c>
      <c r="G16" s="429">
        <f t="shared" si="0"/>
        <v>0.31599873492070663</v>
      </c>
      <c r="H16" s="429">
        <f t="shared" si="0"/>
        <v>5.1407620793505304E-2</v>
      </c>
      <c r="I16" s="429">
        <f t="shared" si="0"/>
        <v>5.4945054945054944E-2</v>
      </c>
      <c r="J16" s="429">
        <f t="shared" si="0"/>
        <v>5.147380052938607E-2</v>
      </c>
      <c r="K16" s="429">
        <f t="shared" si="0"/>
        <v>0.72222222222222221</v>
      </c>
      <c r="L16" s="429">
        <f t="shared" si="0"/>
        <v>0.77777777777777779</v>
      </c>
      <c r="M16" s="429">
        <f t="shared" si="0"/>
        <v>0.72404371584699456</v>
      </c>
      <c r="N16" s="429">
        <f t="shared" si="0"/>
        <v>0.16052580978760778</v>
      </c>
      <c r="P16" s="794"/>
      <c r="Q16" s="794"/>
      <c r="R16" s="794"/>
      <c r="S16" s="794"/>
      <c r="T16" s="794"/>
      <c r="U16" s="794"/>
      <c r="V16" s="794"/>
      <c r="W16" s="794"/>
      <c r="X16" s="794"/>
      <c r="Y16" s="794"/>
      <c r="Z16" s="794"/>
      <c r="AA16" s="794"/>
      <c r="AB16" s="794"/>
    </row>
    <row r="17" spans="1:28" s="422" customFormat="1" ht="13.5" customHeight="1" x14ac:dyDescent="0.2">
      <c r="A17" s="415" t="s">
        <v>121</v>
      </c>
      <c r="B17" s="429">
        <f t="shared" si="0"/>
        <v>0.35957887364686897</v>
      </c>
      <c r="C17" s="429">
        <f t="shared" si="0"/>
        <v>0.34712496109554936</v>
      </c>
      <c r="D17" s="429">
        <f t="shared" si="0"/>
        <v>0.3541109754118662</v>
      </c>
      <c r="E17" s="429">
        <f t="shared" si="0"/>
        <v>0.6240989515072084</v>
      </c>
      <c r="F17" s="429">
        <f t="shared" si="0"/>
        <v>0.24498115529574649</v>
      </c>
      <c r="G17" s="429">
        <f t="shared" si="0"/>
        <v>0.5795599331315231</v>
      </c>
      <c r="H17" s="429">
        <f t="shared" si="0"/>
        <v>0.22775959146261621</v>
      </c>
      <c r="I17" s="429">
        <f t="shared" si="0"/>
        <v>0.14972527472527472</v>
      </c>
      <c r="J17" s="429">
        <f t="shared" si="0"/>
        <v>0.22629969418960244</v>
      </c>
      <c r="K17" s="429">
        <f t="shared" si="0"/>
        <v>0.17796610169491525</v>
      </c>
      <c r="L17" s="429">
        <f t="shared" si="0"/>
        <v>0.1388888888888889</v>
      </c>
      <c r="M17" s="429">
        <f t="shared" si="0"/>
        <v>0.1766848816029144</v>
      </c>
      <c r="N17" s="429">
        <f t="shared" si="0"/>
        <v>0.40550962183061628</v>
      </c>
      <c r="P17" s="794"/>
      <c r="Q17" s="794"/>
      <c r="R17" s="794"/>
      <c r="S17" s="794"/>
      <c r="T17" s="794"/>
      <c r="U17" s="794"/>
      <c r="V17" s="794"/>
      <c r="W17" s="794"/>
      <c r="X17" s="794"/>
      <c r="Y17" s="794"/>
      <c r="Z17" s="794"/>
      <c r="AA17" s="794"/>
      <c r="AB17" s="794"/>
    </row>
    <row r="18" spans="1:28" s="422" customFormat="1" ht="13.5" customHeight="1" x14ac:dyDescent="0.2">
      <c r="A18" s="415" t="s">
        <v>122</v>
      </c>
      <c r="B18" s="429">
        <f t="shared" si="0"/>
        <v>8.8952665154306415E-2</v>
      </c>
      <c r="C18" s="429">
        <f t="shared" si="0"/>
        <v>7.0806100217864917E-2</v>
      </c>
      <c r="D18" s="429">
        <f t="shared" si="0"/>
        <v>8.098540426513165E-2</v>
      </c>
      <c r="E18" s="429">
        <f t="shared" si="0"/>
        <v>9.399574049803407E-3</v>
      </c>
      <c r="F18" s="429">
        <f t="shared" si="0"/>
        <v>2.161372202138297E-2</v>
      </c>
      <c r="G18" s="429">
        <f t="shared" si="0"/>
        <v>1.0834500519586138E-2</v>
      </c>
      <c r="H18" s="429">
        <f t="shared" si="0"/>
        <v>7.6967395574178338E-2</v>
      </c>
      <c r="I18" s="429">
        <f t="shared" si="0"/>
        <v>5.9065934065934064E-2</v>
      </c>
      <c r="J18" s="429">
        <f t="shared" si="0"/>
        <v>7.6632487857528339E-2</v>
      </c>
      <c r="K18" s="429">
        <f t="shared" si="0"/>
        <v>2.2598870056497175E-2</v>
      </c>
      <c r="L18" s="429">
        <f t="shared" si="0"/>
        <v>8.3333333333333329E-2</v>
      </c>
      <c r="M18" s="429">
        <f t="shared" si="0"/>
        <v>2.4590163934426229E-2</v>
      </c>
      <c r="N18" s="429">
        <f t="shared" si="0"/>
        <v>6.021504258757867E-2</v>
      </c>
      <c r="P18" s="794"/>
      <c r="Q18" s="794"/>
      <c r="R18" s="794"/>
      <c r="S18" s="794"/>
      <c r="T18" s="794"/>
      <c r="U18" s="794"/>
      <c r="V18" s="794"/>
      <c r="W18" s="794"/>
      <c r="X18" s="794"/>
      <c r="Y18" s="794"/>
      <c r="Z18" s="794"/>
      <c r="AA18" s="794"/>
      <c r="AB18" s="794"/>
    </row>
    <row r="19" spans="1:28" s="422" customFormat="1" ht="13.5" customHeight="1" x14ac:dyDescent="0.2">
      <c r="A19" s="415" t="s">
        <v>172</v>
      </c>
      <c r="B19" s="429">
        <f t="shared" si="0"/>
        <v>0.23650675233324706</v>
      </c>
      <c r="C19" s="429">
        <f t="shared" si="0"/>
        <v>0.22992530345471521</v>
      </c>
      <c r="D19" s="429">
        <f t="shared" si="0"/>
        <v>0.23361716301275098</v>
      </c>
      <c r="E19" s="429">
        <f t="shared" si="0"/>
        <v>5.8383846657929228E-2</v>
      </c>
      <c r="F19" s="429">
        <f t="shared" si="0"/>
        <v>1.5921852165218062E-2</v>
      </c>
      <c r="G19" s="429">
        <f t="shared" si="0"/>
        <v>5.3395382460579226E-2</v>
      </c>
      <c r="H19" s="429">
        <f t="shared" si="0"/>
        <v>0.33489590153201521</v>
      </c>
      <c r="I19" s="429">
        <f t="shared" si="0"/>
        <v>0.30631868131868134</v>
      </c>
      <c r="J19" s="429">
        <f t="shared" si="0"/>
        <v>0.3343612674427569</v>
      </c>
      <c r="K19" s="429">
        <f t="shared" si="0"/>
        <v>2.8248587570621469E-2</v>
      </c>
      <c r="L19" s="429">
        <f t="shared" si="0"/>
        <v>0</v>
      </c>
      <c r="M19" s="429">
        <f t="shared" si="0"/>
        <v>2.7322404371584699E-2</v>
      </c>
      <c r="N19" s="429">
        <f t="shared" si="0"/>
        <v>0.1913920603657491</v>
      </c>
      <c r="P19" s="794"/>
      <c r="Q19" s="794"/>
      <c r="R19" s="794"/>
      <c r="S19" s="794"/>
      <c r="T19" s="794"/>
      <c r="U19" s="794"/>
      <c r="V19" s="794"/>
      <c r="W19" s="794"/>
      <c r="X19" s="794"/>
      <c r="Y19" s="794"/>
      <c r="Z19" s="794"/>
      <c r="AA19" s="794"/>
      <c r="AB19" s="794"/>
    </row>
    <row r="20" spans="1:28" s="422" customFormat="1" ht="13.5" customHeight="1" x14ac:dyDescent="0.2">
      <c r="A20" s="415" t="s">
        <v>173</v>
      </c>
      <c r="B20" s="429">
        <f t="shared" si="0"/>
        <v>0.16321310576879158</v>
      </c>
      <c r="C20" s="429">
        <f t="shared" si="0"/>
        <v>0.16432267351384999</v>
      </c>
      <c r="D20" s="429">
        <f t="shared" si="0"/>
        <v>0.16370026219371589</v>
      </c>
      <c r="E20" s="429">
        <f t="shared" si="0"/>
        <v>5.365334207077326E-3</v>
      </c>
      <c r="F20" s="429">
        <f t="shared" si="0"/>
        <v>6.5379586185678028E-3</v>
      </c>
      <c r="G20" s="429">
        <f t="shared" si="0"/>
        <v>5.5030949261284058E-3</v>
      </c>
      <c r="H20" s="429">
        <f t="shared" si="0"/>
        <v>0.23752782506219719</v>
      </c>
      <c r="I20" s="429">
        <f t="shared" si="0"/>
        <v>0.34065934065934067</v>
      </c>
      <c r="J20" s="429">
        <f t="shared" si="0"/>
        <v>0.23945725079022434</v>
      </c>
      <c r="K20" s="429">
        <f t="shared" si="0"/>
        <v>2.6365348399246705E-2</v>
      </c>
      <c r="L20" s="429">
        <f t="shared" si="0"/>
        <v>0</v>
      </c>
      <c r="M20" s="429">
        <f t="shared" si="0"/>
        <v>2.5500910746812388E-2</v>
      </c>
      <c r="N20" s="429">
        <f t="shared" si="0"/>
        <v>0.12547615459369008</v>
      </c>
      <c r="P20" s="794"/>
      <c r="Q20" s="794"/>
      <c r="R20" s="794"/>
      <c r="S20" s="794"/>
      <c r="T20" s="794"/>
      <c r="U20" s="794"/>
      <c r="V20" s="794"/>
      <c r="W20" s="794"/>
      <c r="X20" s="794"/>
      <c r="Y20" s="794"/>
      <c r="Z20" s="794"/>
      <c r="AA20" s="794"/>
      <c r="AB20" s="794"/>
    </row>
    <row r="21" spans="1:28" s="422" customFormat="1" ht="13.5" customHeight="1" thickBot="1" x14ac:dyDescent="0.25">
      <c r="A21" s="415" t="s">
        <v>117</v>
      </c>
      <c r="B21" s="429">
        <f t="shared" si="0"/>
        <v>5.3371599092583849E-2</v>
      </c>
      <c r="C21" s="429">
        <f t="shared" si="0"/>
        <v>7.9968098350451294E-2</v>
      </c>
      <c r="D21" s="429">
        <f t="shared" si="0"/>
        <v>6.5048809025612997E-2</v>
      </c>
      <c r="E21" s="429">
        <f t="shared" si="0"/>
        <v>3.5038499344692005E-2</v>
      </c>
      <c r="F21" s="429">
        <f t="shared" si="0"/>
        <v>3.2228290131528343E-2</v>
      </c>
      <c r="G21" s="429">
        <f t="shared" si="0"/>
        <v>3.4708354041476527E-2</v>
      </c>
      <c r="H21" s="429">
        <f t="shared" si="0"/>
        <v>7.1441665575487756E-2</v>
      </c>
      <c r="I21" s="429">
        <f t="shared" si="0"/>
        <v>8.9285714285714288E-2</v>
      </c>
      <c r="J21" s="429">
        <f t="shared" si="0"/>
        <v>7.1775499190501885E-2</v>
      </c>
      <c r="K21" s="429">
        <f t="shared" si="0"/>
        <v>2.2598870056497175E-2</v>
      </c>
      <c r="L21" s="429">
        <f t="shared" si="0"/>
        <v>0</v>
      </c>
      <c r="M21" s="429">
        <f t="shared" si="0"/>
        <v>2.185792349726776E-2</v>
      </c>
      <c r="N21" s="429">
        <f t="shared" si="0"/>
        <v>5.6881310834758114E-2</v>
      </c>
      <c r="P21" s="794"/>
      <c r="Q21" s="794"/>
      <c r="R21" s="794"/>
      <c r="S21" s="794"/>
      <c r="T21" s="794"/>
      <c r="U21" s="794"/>
      <c r="V21" s="794"/>
      <c r="W21" s="794"/>
      <c r="X21" s="794"/>
      <c r="Y21" s="794"/>
      <c r="Z21" s="794"/>
      <c r="AA21" s="794"/>
      <c r="AB21" s="794"/>
    </row>
    <row r="22" spans="1:28" s="422" customFormat="1" ht="13.5" customHeight="1" thickBot="1" x14ac:dyDescent="0.25">
      <c r="A22" s="423" t="s">
        <v>113</v>
      </c>
      <c r="B22" s="490">
        <f t="shared" ref="B22:N22" si="1">SUM(B16:B21)</f>
        <v>0.99999999999999989</v>
      </c>
      <c r="C22" s="490">
        <f t="shared" si="1"/>
        <v>0.99999027388733264</v>
      </c>
      <c r="D22" s="490">
        <f t="shared" si="1"/>
        <v>0.99999572974404094</v>
      </c>
      <c r="E22" s="490">
        <f t="shared" si="1"/>
        <v>1</v>
      </c>
      <c r="F22" s="490">
        <f t="shared" si="1"/>
        <v>1</v>
      </c>
      <c r="G22" s="490">
        <f t="shared" si="1"/>
        <v>1</v>
      </c>
      <c r="H22" s="490">
        <f t="shared" si="1"/>
        <v>1</v>
      </c>
      <c r="I22" s="490">
        <f t="shared" si="1"/>
        <v>1</v>
      </c>
      <c r="J22" s="490">
        <f t="shared" si="1"/>
        <v>0.99999999999999989</v>
      </c>
      <c r="K22" s="490">
        <f t="shared" si="1"/>
        <v>1</v>
      </c>
      <c r="L22" s="490">
        <f t="shared" si="1"/>
        <v>1</v>
      </c>
      <c r="M22" s="490">
        <f t="shared" si="1"/>
        <v>1</v>
      </c>
      <c r="N22" s="490">
        <f t="shared" si="1"/>
        <v>1</v>
      </c>
      <c r="P22" s="794"/>
      <c r="Q22" s="794"/>
      <c r="R22" s="794"/>
      <c r="S22" s="794"/>
      <c r="T22" s="794"/>
      <c r="U22" s="794"/>
      <c r="V22" s="794"/>
      <c r="W22" s="794"/>
      <c r="X22" s="794"/>
      <c r="Y22" s="794"/>
      <c r="Z22" s="794"/>
      <c r="AA22" s="794"/>
      <c r="AB22" s="794"/>
    </row>
    <row r="23" spans="1:28" s="17" customFormat="1" ht="12" x14ac:dyDescent="0.2">
      <c r="A23" s="52"/>
      <c r="B23" s="53"/>
      <c r="C23" s="53"/>
      <c r="D23" s="53"/>
      <c r="E23" s="53"/>
      <c r="F23" s="53"/>
      <c r="G23" s="53"/>
      <c r="H23" s="53"/>
      <c r="I23" s="53"/>
      <c r="J23" s="53"/>
      <c r="K23" s="53"/>
      <c r="L23" s="53"/>
      <c r="M23" s="53"/>
    </row>
    <row r="24" spans="1:28" s="17" customFormat="1" ht="13.5" customHeight="1" x14ac:dyDescent="0.2"/>
    <row r="25" spans="1:28" s="368" customFormat="1" ht="12" x14ac:dyDescent="0.2">
      <c r="A25" s="571" t="s">
        <v>1220</v>
      </c>
      <c r="B25" s="422"/>
      <c r="C25" s="422"/>
      <c r="D25" s="422"/>
      <c r="E25" s="478"/>
      <c r="F25" s="479"/>
      <c r="G25" s="479"/>
      <c r="H25" s="479"/>
      <c r="I25" s="479"/>
      <c r="J25" s="422"/>
      <c r="K25" s="422"/>
    </row>
    <row r="26" spans="1:28" s="17" customFormat="1" ht="13.5" customHeight="1" x14ac:dyDescent="0.2">
      <c r="A26" s="71"/>
      <c r="B26" s="71"/>
      <c r="C26" s="71"/>
      <c r="D26" s="71"/>
      <c r="E26" s="71"/>
      <c r="F26" s="71"/>
      <c r="G26" s="71"/>
      <c r="H26" s="71"/>
      <c r="I26" s="71"/>
      <c r="J26" s="71"/>
      <c r="K26" s="71"/>
      <c r="L26" s="71"/>
      <c r="M26" s="71"/>
      <c r="N26" s="71"/>
      <c r="O26" s="71"/>
    </row>
    <row r="27" spans="1:28" s="17" customFormat="1" ht="12" x14ac:dyDescent="0.2">
      <c r="A27" s="71"/>
      <c r="B27" s="71"/>
      <c r="C27" s="71"/>
      <c r="D27" s="71"/>
      <c r="E27" s="71"/>
      <c r="F27" s="71"/>
      <c r="G27" s="71"/>
      <c r="H27" s="71"/>
      <c r="I27" s="71"/>
      <c r="J27" s="71"/>
      <c r="K27" s="71"/>
      <c r="L27" s="71"/>
      <c r="M27" s="71"/>
      <c r="N27" s="71"/>
      <c r="O27" s="71"/>
    </row>
    <row r="28" spans="1:28" s="17" customFormat="1" ht="13.5" customHeight="1" x14ac:dyDescent="0.2">
      <c r="A28" s="71"/>
      <c r="B28" s="71"/>
      <c r="C28" s="71"/>
      <c r="D28" s="71"/>
      <c r="E28" s="71"/>
      <c r="F28" s="71"/>
      <c r="G28" s="71"/>
      <c r="H28" s="71"/>
      <c r="I28" s="71"/>
      <c r="J28" s="71"/>
      <c r="K28" s="71"/>
      <c r="L28" s="71"/>
      <c r="M28" s="71"/>
      <c r="N28" s="71"/>
      <c r="O28" s="71"/>
    </row>
    <row r="29" spans="1:28" s="17" customFormat="1" ht="12" x14ac:dyDescent="0.2">
      <c r="A29" s="71"/>
      <c r="B29" s="71"/>
      <c r="C29" s="71"/>
      <c r="D29" s="71"/>
      <c r="E29" s="71"/>
      <c r="F29" s="71"/>
      <c r="G29" s="71"/>
      <c r="H29" s="71"/>
      <c r="I29" s="71"/>
      <c r="J29" s="71"/>
      <c r="K29" s="71"/>
      <c r="L29" s="71"/>
      <c r="M29" s="71"/>
      <c r="N29" s="71"/>
      <c r="O29" s="71"/>
    </row>
    <row r="30" spans="1:28" s="17" customFormat="1" ht="12" x14ac:dyDescent="0.2">
      <c r="A30" s="71"/>
      <c r="B30" s="71"/>
      <c r="C30" s="71"/>
      <c r="D30" s="71"/>
      <c r="E30" s="71"/>
      <c r="F30" s="71"/>
      <c r="G30" s="71"/>
      <c r="H30" s="71"/>
      <c r="I30" s="71"/>
      <c r="J30" s="71"/>
      <c r="K30" s="71"/>
      <c r="L30" s="71"/>
      <c r="M30" s="71"/>
      <c r="N30" s="71"/>
      <c r="O30" s="71"/>
    </row>
    <row r="31" spans="1:28" s="17" customFormat="1" ht="12" x14ac:dyDescent="0.2">
      <c r="A31" s="71"/>
      <c r="B31" s="71"/>
      <c r="C31" s="71"/>
      <c r="D31" s="71"/>
      <c r="E31" s="71"/>
      <c r="F31" s="71"/>
      <c r="G31" s="71"/>
      <c r="H31" s="71"/>
      <c r="I31" s="71"/>
      <c r="J31" s="71"/>
      <c r="K31" s="71"/>
      <c r="L31" s="71"/>
      <c r="M31" s="71"/>
      <c r="N31" s="71"/>
      <c r="O31" s="71"/>
    </row>
    <row r="32" spans="1:28" s="17" customFormat="1" ht="12" x14ac:dyDescent="0.2">
      <c r="A32" s="71"/>
      <c r="B32" s="71"/>
      <c r="C32" s="71"/>
      <c r="D32" s="71"/>
      <c r="E32" s="71"/>
      <c r="F32" s="99"/>
      <c r="G32" s="71"/>
      <c r="H32" s="71"/>
      <c r="I32" s="71"/>
      <c r="J32" s="71"/>
      <c r="K32" s="71"/>
      <c r="L32" s="71"/>
      <c r="M32" s="71"/>
      <c r="N32" s="71"/>
      <c r="O32" s="71"/>
    </row>
    <row r="33" spans="1:15" s="17" customFormat="1" ht="12.75" customHeight="1" x14ac:dyDescent="0.2">
      <c r="A33" s="71"/>
      <c r="B33" s="71"/>
      <c r="C33" s="71"/>
      <c r="D33" s="71"/>
      <c r="E33" s="71"/>
      <c r="F33" s="271"/>
      <c r="G33" s="71"/>
      <c r="H33" s="71"/>
      <c r="I33" s="71"/>
      <c r="J33" s="71"/>
      <c r="K33" s="71"/>
      <c r="L33" s="71"/>
      <c r="M33" s="71"/>
      <c r="N33" s="71"/>
      <c r="O33" s="71"/>
    </row>
    <row r="34" spans="1:15" s="17" customFormat="1" ht="12" x14ac:dyDescent="0.2">
      <c r="A34" s="71"/>
      <c r="B34" s="71"/>
      <c r="C34" s="71"/>
      <c r="D34" s="71"/>
      <c r="E34" s="71"/>
      <c r="F34" s="271"/>
      <c r="G34" s="71"/>
      <c r="H34" s="71"/>
      <c r="I34" s="71"/>
      <c r="J34" s="71"/>
      <c r="K34" s="71"/>
      <c r="L34" s="71"/>
      <c r="M34" s="71"/>
      <c r="N34" s="71"/>
      <c r="O34" s="71"/>
    </row>
    <row r="35" spans="1:15" s="17" customFormat="1" ht="12" x14ac:dyDescent="0.2">
      <c r="A35" s="71"/>
      <c r="B35" s="71"/>
      <c r="C35" s="71"/>
      <c r="D35" s="71"/>
      <c r="E35" s="71"/>
      <c r="F35" s="271"/>
      <c r="G35" s="71"/>
      <c r="H35" s="71"/>
      <c r="I35" s="71"/>
      <c r="J35" s="71"/>
      <c r="K35" s="71"/>
      <c r="L35" s="71"/>
      <c r="M35" s="71"/>
      <c r="N35" s="71"/>
      <c r="O35" s="71"/>
    </row>
    <row r="36" spans="1:15" s="17" customFormat="1" ht="12" x14ac:dyDescent="0.2">
      <c r="A36" s="71"/>
      <c r="B36" s="71"/>
      <c r="C36" s="71"/>
      <c r="D36" s="71"/>
      <c r="E36" s="71"/>
      <c r="F36" s="271"/>
      <c r="G36" s="71"/>
      <c r="H36" s="71"/>
      <c r="I36" s="71"/>
      <c r="J36" s="71"/>
      <c r="K36" s="71"/>
      <c r="L36" s="71"/>
      <c r="M36" s="71"/>
      <c r="N36" s="71"/>
      <c r="O36" s="71"/>
    </row>
    <row r="37" spans="1:15" s="17" customFormat="1" ht="12" x14ac:dyDescent="0.2">
      <c r="A37" s="71"/>
      <c r="B37" s="71"/>
      <c r="C37" s="71"/>
      <c r="D37" s="71"/>
      <c r="E37" s="71"/>
      <c r="F37" s="71"/>
      <c r="G37" s="71"/>
      <c r="H37" s="71"/>
      <c r="I37" s="71"/>
      <c r="J37" s="71"/>
      <c r="K37" s="71"/>
      <c r="L37" s="71"/>
      <c r="M37" s="71"/>
      <c r="N37" s="71"/>
      <c r="O37" s="71"/>
    </row>
    <row r="38" spans="1:15" s="17" customFormat="1" ht="12" x14ac:dyDescent="0.2">
      <c r="A38" s="71"/>
      <c r="B38" s="71"/>
      <c r="C38" s="71"/>
      <c r="D38" s="71"/>
      <c r="E38" s="71"/>
      <c r="F38" s="71"/>
      <c r="G38" s="71"/>
      <c r="H38" s="71"/>
      <c r="I38" s="71"/>
      <c r="J38" s="71"/>
      <c r="K38" s="71"/>
      <c r="L38" s="71"/>
      <c r="M38" s="71"/>
      <c r="N38" s="71"/>
      <c r="O38" s="71"/>
    </row>
    <row r="39" spans="1:15" s="17" customFormat="1" ht="12" x14ac:dyDescent="0.2">
      <c r="A39" s="71"/>
      <c r="B39" s="71"/>
      <c r="C39" s="71"/>
      <c r="D39" s="71"/>
      <c r="E39" s="71"/>
      <c r="F39" s="71"/>
      <c r="G39" s="71"/>
      <c r="H39" s="71"/>
      <c r="I39" s="71"/>
      <c r="J39" s="71"/>
      <c r="K39" s="71"/>
      <c r="L39" s="71"/>
      <c r="M39" s="71"/>
      <c r="N39" s="71"/>
      <c r="O39" s="71"/>
    </row>
    <row r="40" spans="1:15" s="17" customFormat="1" ht="12" x14ac:dyDescent="0.2">
      <c r="A40" s="71"/>
      <c r="B40" s="71"/>
      <c r="C40" s="71"/>
      <c r="D40" s="71"/>
      <c r="E40" s="71"/>
      <c r="F40" s="71"/>
      <c r="G40" s="71"/>
      <c r="H40" s="71"/>
      <c r="I40" s="71"/>
      <c r="J40" s="71"/>
      <c r="K40" s="71"/>
      <c r="L40" s="71"/>
      <c r="M40" s="71"/>
      <c r="N40" s="71"/>
      <c r="O40" s="71"/>
    </row>
    <row r="41" spans="1:15" s="17" customFormat="1" ht="12" x14ac:dyDescent="0.2">
      <c r="A41" s="71"/>
      <c r="B41" s="71"/>
      <c r="C41" s="71"/>
      <c r="D41" s="71"/>
      <c r="E41" s="71"/>
      <c r="F41" s="71"/>
      <c r="G41" s="71"/>
      <c r="H41" s="71"/>
      <c r="I41" s="71"/>
      <c r="J41" s="71"/>
      <c r="K41" s="71"/>
      <c r="L41" s="71"/>
      <c r="M41" s="71"/>
      <c r="N41" s="71"/>
      <c r="O41" s="71"/>
    </row>
    <row r="42" spans="1:15" s="17" customFormat="1" ht="12" x14ac:dyDescent="0.2">
      <c r="A42" s="71"/>
      <c r="B42" s="71"/>
      <c r="C42" s="71"/>
      <c r="D42" s="71"/>
      <c r="E42" s="71"/>
      <c r="F42" s="320"/>
      <c r="G42" s="71"/>
      <c r="H42" s="71"/>
      <c r="I42" s="71"/>
      <c r="J42" s="71"/>
      <c r="K42" s="71"/>
      <c r="L42" s="71"/>
      <c r="M42" s="71"/>
      <c r="N42" s="71"/>
      <c r="O42" s="71"/>
    </row>
    <row r="43" spans="1:15" s="17" customFormat="1" ht="12" x14ac:dyDescent="0.2">
      <c r="A43" s="71"/>
      <c r="B43" s="71"/>
      <c r="C43" s="71"/>
      <c r="D43" s="71"/>
      <c r="E43" s="71"/>
      <c r="F43" s="320"/>
      <c r="G43" s="71"/>
      <c r="H43" s="71"/>
      <c r="I43" s="71"/>
      <c r="J43" s="71"/>
      <c r="K43" s="71"/>
      <c r="L43" s="71"/>
      <c r="M43" s="71"/>
      <c r="N43" s="71"/>
      <c r="O43" s="71"/>
    </row>
    <row r="44" spans="1:15" s="71" customFormat="1" ht="12" x14ac:dyDescent="0.2">
      <c r="F44" s="320"/>
    </row>
    <row r="45" spans="1:15" s="71" customFormat="1" ht="12" x14ac:dyDescent="0.2">
      <c r="F45" s="320"/>
    </row>
    <row r="46" spans="1:15" s="17" customFormat="1" ht="12" x14ac:dyDescent="0.2">
      <c r="B46" s="1059" t="s">
        <v>155</v>
      </c>
      <c r="C46" s="1059"/>
      <c r="D46" s="1059"/>
      <c r="E46" s="1059"/>
      <c r="F46" s="320"/>
    </row>
    <row r="47" spans="1:15" s="17" customFormat="1" thickBot="1" x14ac:dyDescent="0.25">
      <c r="A47" s="42" t="s">
        <v>26</v>
      </c>
      <c r="B47" s="43"/>
      <c r="C47" s="44"/>
      <c r="D47" s="44"/>
      <c r="E47" s="44"/>
      <c r="F47" s="320"/>
    </row>
    <row r="48" spans="1:15" s="17" customFormat="1" ht="24" x14ac:dyDescent="0.2">
      <c r="A48" s="45"/>
      <c r="B48" s="46" t="s">
        <v>111</v>
      </c>
      <c r="C48" s="46" t="s">
        <v>5</v>
      </c>
      <c r="D48" s="47" t="s">
        <v>1246</v>
      </c>
      <c r="E48" s="46" t="s">
        <v>127</v>
      </c>
      <c r="F48" s="320"/>
    </row>
    <row r="49" spans="1:7" s="17" customFormat="1" ht="13.5" x14ac:dyDescent="0.2">
      <c r="A49" s="9" t="s">
        <v>190</v>
      </c>
      <c r="B49" s="48">
        <v>13365</v>
      </c>
      <c r="C49" s="48">
        <v>13615</v>
      </c>
      <c r="D49" s="48">
        <v>26980</v>
      </c>
      <c r="E49" s="133">
        <v>0.113</v>
      </c>
      <c r="F49" s="817"/>
    </row>
    <row r="50" spans="1:7" s="17" customFormat="1" ht="12.75" customHeight="1" x14ac:dyDescent="0.2">
      <c r="A50" s="9" t="s">
        <v>121</v>
      </c>
      <c r="B50" s="48">
        <v>45109</v>
      </c>
      <c r="C50" s="48">
        <v>43223</v>
      </c>
      <c r="D50" s="48">
        <v>88332</v>
      </c>
      <c r="E50" s="133">
        <v>0.371</v>
      </c>
      <c r="F50" s="817"/>
    </row>
    <row r="51" spans="1:7" s="17" customFormat="1" ht="12" x14ac:dyDescent="0.2">
      <c r="A51" s="9" t="s">
        <v>122</v>
      </c>
      <c r="B51" s="48">
        <v>8111</v>
      </c>
      <c r="C51" s="48">
        <v>6126</v>
      </c>
      <c r="D51" s="48">
        <v>14237</v>
      </c>
      <c r="E51" s="133">
        <v>0.06</v>
      </c>
      <c r="F51" s="817"/>
    </row>
    <row r="52" spans="1:7" s="17" customFormat="1" ht="12" x14ac:dyDescent="0.2">
      <c r="A52" s="9" t="s">
        <v>172</v>
      </c>
      <c r="B52" s="48">
        <v>30212</v>
      </c>
      <c r="C52" s="48">
        <v>25896</v>
      </c>
      <c r="D52" s="48">
        <v>56108</v>
      </c>
      <c r="E52" s="133">
        <v>0.23499999999999999</v>
      </c>
      <c r="F52" s="817"/>
    </row>
    <row r="53" spans="1:7" s="17" customFormat="1" ht="12" x14ac:dyDescent="0.2">
      <c r="A53" s="9" t="s">
        <v>173</v>
      </c>
      <c r="B53" s="48">
        <v>18855</v>
      </c>
      <c r="C53" s="48">
        <v>16262</v>
      </c>
      <c r="D53" s="48">
        <v>35117</v>
      </c>
      <c r="E53" s="133">
        <v>0.14699999999999999</v>
      </c>
      <c r="F53" s="817"/>
    </row>
    <row r="54" spans="1:7" s="17" customFormat="1" ht="12" x14ac:dyDescent="0.2">
      <c r="A54" s="9" t="s">
        <v>117</v>
      </c>
      <c r="B54" s="48">
        <v>8976</v>
      </c>
      <c r="C54" s="48">
        <v>8554</v>
      </c>
      <c r="D54" s="48">
        <v>17530</v>
      </c>
      <c r="E54" s="133">
        <v>7.3999999999999996E-2</v>
      </c>
      <c r="F54" s="817"/>
    </row>
    <row r="55" spans="1:7" s="17" customFormat="1" ht="12" x14ac:dyDescent="0.2">
      <c r="A55" s="49" t="s">
        <v>171</v>
      </c>
      <c r="B55" s="50">
        <v>124628</v>
      </c>
      <c r="C55" s="50">
        <v>113676</v>
      </c>
      <c r="D55" s="50">
        <v>238304</v>
      </c>
      <c r="E55" s="51"/>
      <c r="F55" s="817"/>
    </row>
    <row r="56" spans="1:7" s="17" customFormat="1" ht="13.5" x14ac:dyDescent="0.2">
      <c r="A56" s="52" t="s">
        <v>6</v>
      </c>
      <c r="B56" s="53">
        <v>2662</v>
      </c>
      <c r="C56" s="53">
        <v>11034</v>
      </c>
      <c r="D56" s="53">
        <v>13696</v>
      </c>
      <c r="E56" s="14"/>
      <c r="F56" s="817"/>
    </row>
    <row r="57" spans="1:7" s="17" customFormat="1" ht="12" x14ac:dyDescent="0.2">
      <c r="A57" s="52"/>
      <c r="B57" s="53"/>
      <c r="C57" s="53"/>
      <c r="D57" s="53"/>
      <c r="E57" s="14"/>
      <c r="F57" s="817"/>
    </row>
    <row r="58" spans="1:7" s="17" customFormat="1" thickBot="1" x14ac:dyDescent="0.25">
      <c r="A58" s="42" t="s">
        <v>27</v>
      </c>
      <c r="B58" s="53"/>
      <c r="C58" s="53"/>
      <c r="D58" s="53"/>
      <c r="E58" s="14"/>
      <c r="F58" s="817"/>
    </row>
    <row r="59" spans="1:7" s="17" customFormat="1" ht="24" x14ac:dyDescent="0.2">
      <c r="A59" s="45"/>
      <c r="B59" s="46" t="s">
        <v>111</v>
      </c>
      <c r="C59" s="46" t="s">
        <v>5</v>
      </c>
      <c r="D59" s="47" t="s">
        <v>1246</v>
      </c>
      <c r="E59" s="46" t="s">
        <v>127</v>
      </c>
      <c r="F59" s="817"/>
      <c r="G59" s="321"/>
    </row>
    <row r="60" spans="1:7" s="17" customFormat="1" ht="13.5" x14ac:dyDescent="0.2">
      <c r="A60" s="9" t="s">
        <v>190</v>
      </c>
      <c r="B60" s="48">
        <v>13616</v>
      </c>
      <c r="C60" s="48">
        <v>13477</v>
      </c>
      <c r="D60" s="48">
        <v>27093</v>
      </c>
      <c r="E60" s="133">
        <v>0.107</v>
      </c>
      <c r="F60" s="817"/>
    </row>
    <row r="61" spans="1:7" s="17" customFormat="1" ht="12" x14ac:dyDescent="0.2">
      <c r="A61" s="9" t="s">
        <v>121</v>
      </c>
      <c r="B61" s="48">
        <v>49080</v>
      </c>
      <c r="C61" s="48">
        <v>43318</v>
      </c>
      <c r="D61" s="48">
        <v>92398</v>
      </c>
      <c r="E61" s="133">
        <v>0.36499999999999999</v>
      </c>
      <c r="F61" s="817"/>
    </row>
    <row r="62" spans="1:7" s="17" customFormat="1" ht="12" x14ac:dyDescent="0.2">
      <c r="A62" s="9" t="s">
        <v>122</v>
      </c>
      <c r="B62" s="48">
        <v>8875</v>
      </c>
      <c r="C62" s="48">
        <v>5513</v>
      </c>
      <c r="D62" s="48">
        <v>14388</v>
      </c>
      <c r="E62" s="133">
        <v>5.7000000000000002E-2</v>
      </c>
      <c r="F62" s="817"/>
    </row>
    <row r="63" spans="1:7" s="17" customFormat="1" ht="12" x14ac:dyDescent="0.2">
      <c r="A63" s="9" t="s">
        <v>172</v>
      </c>
      <c r="B63" s="48">
        <v>35145</v>
      </c>
      <c r="C63" s="48">
        <v>25677</v>
      </c>
      <c r="D63" s="48">
        <v>60822</v>
      </c>
      <c r="E63" s="133">
        <v>0.24</v>
      </c>
      <c r="F63" s="817"/>
    </row>
    <row r="64" spans="1:7" s="17" customFormat="1" ht="12" x14ac:dyDescent="0.2">
      <c r="A64" s="9" t="s">
        <v>173</v>
      </c>
      <c r="B64" s="48">
        <v>22803</v>
      </c>
      <c r="C64" s="48">
        <v>16687</v>
      </c>
      <c r="D64" s="48">
        <v>39490</v>
      </c>
      <c r="E64" s="133">
        <v>0.156</v>
      </c>
      <c r="F64" s="817"/>
    </row>
    <row r="65" spans="1:7" s="17" customFormat="1" ht="12" x14ac:dyDescent="0.2">
      <c r="A65" s="9" t="s">
        <v>117</v>
      </c>
      <c r="B65" s="48">
        <v>9985</v>
      </c>
      <c r="C65" s="48">
        <v>8726</v>
      </c>
      <c r="D65" s="48">
        <v>18711</v>
      </c>
      <c r="E65" s="133">
        <v>7.3999999999999996E-2</v>
      </c>
      <c r="F65" s="817"/>
    </row>
    <row r="66" spans="1:7" s="17" customFormat="1" ht="12" x14ac:dyDescent="0.2">
      <c r="A66" s="49" t="s">
        <v>171</v>
      </c>
      <c r="B66" s="50">
        <v>139504</v>
      </c>
      <c r="C66" s="50">
        <v>113398</v>
      </c>
      <c r="D66" s="50">
        <v>252902</v>
      </c>
      <c r="E66" s="51"/>
      <c r="F66" s="817"/>
    </row>
    <row r="67" spans="1:7" s="17" customFormat="1" ht="13.5" x14ac:dyDescent="0.2">
      <c r="A67" s="52" t="s">
        <v>6</v>
      </c>
      <c r="B67" s="53">
        <v>3582</v>
      </c>
      <c r="C67" s="53">
        <v>8305</v>
      </c>
      <c r="D67" s="53">
        <v>11887</v>
      </c>
      <c r="E67" s="14"/>
      <c r="F67" s="817"/>
    </row>
    <row r="68" spans="1:7" s="17" customFormat="1" ht="12" x14ac:dyDescent="0.2">
      <c r="A68" s="52"/>
      <c r="B68" s="53"/>
      <c r="C68" s="53"/>
      <c r="D68" s="53"/>
      <c r="E68" s="14"/>
      <c r="F68" s="817"/>
    </row>
    <row r="69" spans="1:7" s="17" customFormat="1" ht="14.25" thickBot="1" x14ac:dyDescent="0.25">
      <c r="A69" s="56" t="s">
        <v>34</v>
      </c>
      <c r="B69" s="53"/>
      <c r="C69" s="53"/>
      <c r="D69" s="53"/>
      <c r="E69" s="14"/>
      <c r="F69" s="817"/>
    </row>
    <row r="70" spans="1:7" s="17" customFormat="1" ht="24" x14ac:dyDescent="0.2">
      <c r="A70" s="45"/>
      <c r="B70" s="46" t="s">
        <v>111</v>
      </c>
      <c r="C70" s="46" t="s">
        <v>5</v>
      </c>
      <c r="D70" s="47" t="s">
        <v>1246</v>
      </c>
      <c r="E70" s="46" t="s">
        <v>127</v>
      </c>
      <c r="F70" s="817"/>
    </row>
    <row r="71" spans="1:7" s="17" customFormat="1" ht="13.5" x14ac:dyDescent="0.2">
      <c r="A71" s="9" t="s">
        <v>190</v>
      </c>
      <c r="B71" s="57">
        <v>11785</v>
      </c>
      <c r="C71" s="57">
        <v>11553</v>
      </c>
      <c r="D71" s="57">
        <v>23338</v>
      </c>
      <c r="E71" s="133">
        <v>9.4E-2</v>
      </c>
      <c r="F71" s="817"/>
      <c r="G71" s="114"/>
    </row>
    <row r="72" spans="1:7" s="17" customFormat="1" ht="12" x14ac:dyDescent="0.2">
      <c r="A72" s="9" t="s">
        <v>121</v>
      </c>
      <c r="B72" s="57">
        <v>49540</v>
      </c>
      <c r="C72" s="57">
        <v>42842</v>
      </c>
      <c r="D72" s="57">
        <v>92382</v>
      </c>
      <c r="E72" s="133">
        <v>0.371</v>
      </c>
      <c r="F72" s="817"/>
      <c r="G72" s="114"/>
    </row>
    <row r="73" spans="1:7" s="17" customFormat="1" ht="12" x14ac:dyDescent="0.2">
      <c r="A73" s="9" t="s">
        <v>122</v>
      </c>
      <c r="B73" s="57">
        <v>8992</v>
      </c>
      <c r="C73" s="57">
        <v>6226</v>
      </c>
      <c r="D73" s="57">
        <v>15218</v>
      </c>
      <c r="E73" s="133">
        <v>6.0999999999999999E-2</v>
      </c>
      <c r="F73" s="817"/>
      <c r="G73" s="114"/>
    </row>
    <row r="74" spans="1:7" s="17" customFormat="1" ht="12" x14ac:dyDescent="0.2">
      <c r="A74" s="9" t="s">
        <v>172</v>
      </c>
      <c r="B74" s="57">
        <v>32868</v>
      </c>
      <c r="C74" s="57">
        <v>26060</v>
      </c>
      <c r="D74" s="57">
        <v>58928</v>
      </c>
      <c r="E74" s="133">
        <v>0.23699999999999999</v>
      </c>
      <c r="F74" s="817"/>
      <c r="G74" s="114"/>
    </row>
    <row r="75" spans="1:7" s="17" customFormat="1" ht="12" x14ac:dyDescent="0.2">
      <c r="A75" s="9" t="s">
        <v>173</v>
      </c>
      <c r="B75" s="57">
        <v>22951</v>
      </c>
      <c r="C75" s="57">
        <v>17573</v>
      </c>
      <c r="D75" s="57">
        <v>40524</v>
      </c>
      <c r="E75" s="133">
        <v>0.16300000000000001</v>
      </c>
      <c r="F75" s="817"/>
      <c r="G75" s="114"/>
    </row>
    <row r="76" spans="1:7" s="17" customFormat="1" ht="12" x14ac:dyDescent="0.2">
      <c r="A76" s="9" t="s">
        <v>117</v>
      </c>
      <c r="B76" s="57">
        <v>9180</v>
      </c>
      <c r="C76" s="57">
        <v>9464</v>
      </c>
      <c r="D76" s="57">
        <v>18644</v>
      </c>
      <c r="E76" s="133">
        <v>7.4999999999999997E-2</v>
      </c>
      <c r="F76" s="817"/>
      <c r="G76" s="114"/>
    </row>
    <row r="77" spans="1:7" s="17" customFormat="1" ht="12" x14ac:dyDescent="0.2">
      <c r="A77" s="49" t="s">
        <v>171</v>
      </c>
      <c r="B77" s="58">
        <v>135316</v>
      </c>
      <c r="C77" s="58">
        <f>SUM(C71:C76)</f>
        <v>113718</v>
      </c>
      <c r="D77" s="58">
        <f>SUM(D71:D76)</f>
        <v>249034</v>
      </c>
      <c r="E77" s="59"/>
      <c r="F77" s="817"/>
    </row>
    <row r="78" spans="1:7" s="17" customFormat="1" ht="13.5" x14ac:dyDescent="0.2">
      <c r="A78" s="52" t="s">
        <v>6</v>
      </c>
      <c r="B78" s="60">
        <v>2503</v>
      </c>
      <c r="C78" s="60">
        <v>8698</v>
      </c>
      <c r="D78" s="60">
        <v>11201</v>
      </c>
      <c r="E78" s="61"/>
      <c r="F78" s="817"/>
    </row>
    <row r="79" spans="1:7" s="17" customFormat="1" ht="12" x14ac:dyDescent="0.2">
      <c r="A79" s="52"/>
      <c r="B79" s="53"/>
      <c r="C79" s="53"/>
      <c r="D79" s="53"/>
      <c r="E79" s="14"/>
      <c r="F79" s="817"/>
    </row>
    <row r="80" spans="1:7" s="17" customFormat="1" thickBot="1" x14ac:dyDescent="0.25">
      <c r="A80" s="42" t="s">
        <v>128</v>
      </c>
      <c r="B80" s="53"/>
      <c r="C80" s="53"/>
      <c r="D80" s="53"/>
      <c r="E80" s="14"/>
      <c r="F80" s="817"/>
    </row>
    <row r="81" spans="1:7" s="17" customFormat="1" ht="24" x14ac:dyDescent="0.2">
      <c r="A81" s="45"/>
      <c r="B81" s="46" t="s">
        <v>111</v>
      </c>
      <c r="C81" s="46" t="s">
        <v>5</v>
      </c>
      <c r="D81" s="47" t="s">
        <v>1246</v>
      </c>
      <c r="E81" s="46" t="s">
        <v>127</v>
      </c>
      <c r="F81" s="817"/>
    </row>
    <row r="82" spans="1:7" s="17" customFormat="1" ht="13.5" x14ac:dyDescent="0.2">
      <c r="A82" s="9" t="s">
        <v>190</v>
      </c>
      <c r="B82" s="48">
        <v>14054</v>
      </c>
      <c r="C82" s="48">
        <v>13595</v>
      </c>
      <c r="D82" s="48">
        <v>27649</v>
      </c>
      <c r="E82" s="133">
        <v>0.107</v>
      </c>
      <c r="F82" s="817"/>
      <c r="G82" s="114"/>
    </row>
    <row r="83" spans="1:7" s="17" customFormat="1" ht="12" x14ac:dyDescent="0.2">
      <c r="A83" s="9" t="s">
        <v>121</v>
      </c>
      <c r="B83" s="48">
        <v>53862</v>
      </c>
      <c r="C83" s="48">
        <v>42620</v>
      </c>
      <c r="D83" s="48">
        <v>96482</v>
      </c>
      <c r="E83" s="133">
        <v>0.372</v>
      </c>
      <c r="F83" s="817"/>
      <c r="G83" s="114"/>
    </row>
    <row r="84" spans="1:7" s="17" customFormat="1" ht="12" x14ac:dyDescent="0.2">
      <c r="A84" s="9" t="s">
        <v>122</v>
      </c>
      <c r="B84" s="48">
        <v>12272</v>
      </c>
      <c r="C84" s="48">
        <v>7785</v>
      </c>
      <c r="D84" s="48">
        <v>20057</v>
      </c>
      <c r="E84" s="133">
        <v>7.6999999999999999E-2</v>
      </c>
      <c r="F84" s="817"/>
      <c r="G84" s="114"/>
    </row>
    <row r="85" spans="1:7" s="17" customFormat="1" ht="12" x14ac:dyDescent="0.2">
      <c r="A85" s="9" t="s">
        <v>172</v>
      </c>
      <c r="B85" s="48">
        <v>36255</v>
      </c>
      <c r="C85" s="48">
        <v>24819</v>
      </c>
      <c r="D85" s="48">
        <v>61074</v>
      </c>
      <c r="E85" s="133">
        <v>0.23599999999999999</v>
      </c>
      <c r="F85" s="817"/>
      <c r="G85" s="114"/>
    </row>
    <row r="86" spans="1:7" s="17" customFormat="1" ht="12" x14ac:dyDescent="0.2">
      <c r="A86" s="9" t="s">
        <v>173</v>
      </c>
      <c r="B86" s="48">
        <v>24775</v>
      </c>
      <c r="C86" s="48">
        <v>17645</v>
      </c>
      <c r="D86" s="48">
        <v>42420</v>
      </c>
      <c r="E86" s="133">
        <v>0.16400000000000001</v>
      </c>
      <c r="F86" s="817"/>
      <c r="G86" s="114"/>
    </row>
    <row r="87" spans="1:7" s="17" customFormat="1" ht="12" x14ac:dyDescent="0.2">
      <c r="A87" s="9" t="s">
        <v>117</v>
      </c>
      <c r="B87" s="48">
        <v>6420</v>
      </c>
      <c r="C87" s="48">
        <v>5171</v>
      </c>
      <c r="D87" s="48">
        <v>11591</v>
      </c>
      <c r="E87" s="133">
        <v>4.4999999999999998E-2</v>
      </c>
      <c r="F87" s="817"/>
      <c r="G87" s="114"/>
    </row>
    <row r="88" spans="1:7" s="17" customFormat="1" ht="12" x14ac:dyDescent="0.2">
      <c r="A88" s="49" t="s">
        <v>171</v>
      </c>
      <c r="B88" s="50">
        <v>147638</v>
      </c>
      <c r="C88" s="50">
        <f>SUM(C82:C87)</f>
        <v>111635</v>
      </c>
      <c r="D88" s="50">
        <f>SUM(D82:D87)</f>
        <v>259273</v>
      </c>
      <c r="E88" s="62"/>
      <c r="F88" s="817"/>
    </row>
    <row r="89" spans="1:7" s="17" customFormat="1" ht="13.5" x14ac:dyDescent="0.2">
      <c r="A89" s="52" t="s">
        <v>6</v>
      </c>
      <c r="B89" s="53">
        <v>3651</v>
      </c>
      <c r="C89" s="53">
        <v>6262</v>
      </c>
      <c r="D89" s="53">
        <v>9913</v>
      </c>
      <c r="E89" s="14"/>
      <c r="F89" s="817"/>
    </row>
    <row r="90" spans="1:7" s="17" customFormat="1" ht="12" x14ac:dyDescent="0.2">
      <c r="A90" s="52"/>
      <c r="B90" s="53"/>
      <c r="C90" s="53"/>
      <c r="D90" s="53"/>
      <c r="E90" s="14"/>
      <c r="F90" s="817"/>
    </row>
    <row r="91" spans="1:7" s="17" customFormat="1" thickBot="1" x14ac:dyDescent="0.25">
      <c r="A91" s="54" t="s">
        <v>125</v>
      </c>
      <c r="B91" s="53"/>
      <c r="C91" s="53"/>
      <c r="D91" s="53"/>
      <c r="E91" s="14"/>
      <c r="F91" s="817"/>
    </row>
    <row r="92" spans="1:7" s="17" customFormat="1" ht="24" x14ac:dyDescent="0.2">
      <c r="A92" s="55"/>
      <c r="B92" s="46" t="s">
        <v>111</v>
      </c>
      <c r="C92" s="46" t="s">
        <v>5</v>
      </c>
      <c r="D92" s="47" t="s">
        <v>1246</v>
      </c>
      <c r="E92" s="46" t="s">
        <v>127</v>
      </c>
      <c r="F92" s="817"/>
    </row>
    <row r="93" spans="1:7" s="17" customFormat="1" ht="13.5" x14ac:dyDescent="0.2">
      <c r="A93" s="9" t="s">
        <v>190</v>
      </c>
      <c r="B93" s="48">
        <v>14065</v>
      </c>
      <c r="C93" s="48">
        <v>12568</v>
      </c>
      <c r="D93" s="48">
        <v>26633</v>
      </c>
      <c r="E93" s="133">
        <v>0.106</v>
      </c>
      <c r="F93" s="817"/>
      <c r="G93" s="114"/>
    </row>
    <row r="94" spans="1:7" s="17" customFormat="1" ht="12" x14ac:dyDescent="0.2">
      <c r="A94" s="9" t="s">
        <v>121</v>
      </c>
      <c r="B94" s="48">
        <v>53831</v>
      </c>
      <c r="C94" s="48">
        <v>37863</v>
      </c>
      <c r="D94" s="48">
        <v>91694</v>
      </c>
      <c r="E94" s="133">
        <v>0.36699999999999999</v>
      </c>
      <c r="F94" s="817"/>
      <c r="G94" s="114"/>
    </row>
    <row r="95" spans="1:7" s="17" customFormat="1" ht="12" x14ac:dyDescent="0.2">
      <c r="A95" s="9" t="s">
        <v>122</v>
      </c>
      <c r="B95" s="48">
        <v>12501</v>
      </c>
      <c r="C95" s="48">
        <v>7224</v>
      </c>
      <c r="D95" s="48">
        <v>19725</v>
      </c>
      <c r="E95" s="133">
        <v>7.9000000000000001E-2</v>
      </c>
      <c r="F95" s="817"/>
      <c r="G95" s="114"/>
    </row>
    <row r="96" spans="1:7" s="17" customFormat="1" ht="12" x14ac:dyDescent="0.2">
      <c r="A96" s="9" t="s">
        <v>172</v>
      </c>
      <c r="B96" s="48">
        <v>36447</v>
      </c>
      <c r="C96" s="48">
        <v>22287</v>
      </c>
      <c r="D96" s="48">
        <v>58734</v>
      </c>
      <c r="E96" s="133">
        <v>0.23499999999999999</v>
      </c>
      <c r="F96" s="817"/>
      <c r="G96" s="114"/>
    </row>
    <row r="97" spans="1:14" s="17" customFormat="1" ht="12" x14ac:dyDescent="0.2">
      <c r="A97" s="9" t="s">
        <v>173</v>
      </c>
      <c r="B97" s="48">
        <v>25391</v>
      </c>
      <c r="C97" s="48">
        <v>16331</v>
      </c>
      <c r="D97" s="48">
        <v>41722</v>
      </c>
      <c r="E97" s="133">
        <v>0.16700000000000001</v>
      </c>
      <c r="F97" s="817"/>
      <c r="G97" s="114"/>
    </row>
    <row r="98" spans="1:14" s="17" customFormat="1" ht="12" x14ac:dyDescent="0.2">
      <c r="A98" s="9" t="s">
        <v>117</v>
      </c>
      <c r="B98" s="48">
        <v>7046</v>
      </c>
      <c r="C98" s="48">
        <v>4620</v>
      </c>
      <c r="D98" s="48">
        <v>11666</v>
      </c>
      <c r="E98" s="133">
        <v>4.7E-2</v>
      </c>
      <c r="F98" s="817"/>
      <c r="G98" s="114"/>
    </row>
    <row r="99" spans="1:14" s="17" customFormat="1" ht="12" x14ac:dyDescent="0.2">
      <c r="A99" s="49" t="s">
        <v>171</v>
      </c>
      <c r="B99" s="50">
        <v>149281</v>
      </c>
      <c r="C99" s="50">
        <v>100893</v>
      </c>
      <c r="D99" s="50">
        <v>250174</v>
      </c>
      <c r="E99" s="62"/>
      <c r="F99" s="272"/>
    </row>
    <row r="100" spans="1:14" s="17" customFormat="1" ht="13.5" x14ac:dyDescent="0.2">
      <c r="A100" s="52" t="s">
        <v>6</v>
      </c>
      <c r="B100" s="53">
        <v>3642</v>
      </c>
      <c r="C100" s="53">
        <v>12250</v>
      </c>
      <c r="D100" s="53">
        <v>15892</v>
      </c>
      <c r="E100" s="14"/>
      <c r="F100" s="272"/>
    </row>
    <row r="101" spans="1:14" s="17" customFormat="1" ht="12" x14ac:dyDescent="0.2">
      <c r="A101" s="52"/>
      <c r="B101" s="53"/>
      <c r="C101" s="53"/>
      <c r="D101" s="53"/>
      <c r="E101" s="14"/>
      <c r="F101" s="272"/>
    </row>
    <row r="102" spans="1:14" s="318" customFormat="1" ht="24.75" customHeight="1" thickBot="1" x14ac:dyDescent="0.25">
      <c r="A102" s="151" t="s">
        <v>153</v>
      </c>
      <c r="B102" s="1056" t="s">
        <v>155</v>
      </c>
      <c r="C102" s="1056"/>
      <c r="D102" s="1056"/>
      <c r="E102" s="1056" t="s">
        <v>157</v>
      </c>
      <c r="F102" s="1056"/>
      <c r="G102" s="1056"/>
      <c r="H102" s="642" t="s">
        <v>156</v>
      </c>
      <c r="I102" s="816" t="s">
        <v>1091</v>
      </c>
      <c r="J102" s="642"/>
      <c r="K102" s="642"/>
      <c r="L102" s="642"/>
      <c r="M102" s="642"/>
      <c r="N102" s="145"/>
    </row>
    <row r="103" spans="1:14" s="318" customFormat="1" ht="14.25" thickBot="1" x14ac:dyDescent="0.25">
      <c r="A103" s="24"/>
      <c r="B103" s="655" t="s">
        <v>111</v>
      </c>
      <c r="C103" s="100" t="s">
        <v>5</v>
      </c>
      <c r="D103" s="153" t="s">
        <v>113</v>
      </c>
      <c r="E103" s="152" t="s">
        <v>111</v>
      </c>
      <c r="F103" s="100" t="s">
        <v>5</v>
      </c>
      <c r="G103" s="153" t="s">
        <v>113</v>
      </c>
      <c r="H103" s="30" t="s">
        <v>111</v>
      </c>
      <c r="I103" s="322" t="s">
        <v>113</v>
      </c>
      <c r="J103" s="389"/>
      <c r="K103" s="389"/>
      <c r="L103" s="389"/>
      <c r="M103" s="389"/>
      <c r="N103" s="398"/>
    </row>
    <row r="104" spans="1:14" s="318" customFormat="1" ht="13.5" x14ac:dyDescent="0.2">
      <c r="A104" s="25" t="s">
        <v>922</v>
      </c>
      <c r="B104" s="242">
        <v>12177</v>
      </c>
      <c r="C104" s="242">
        <v>12081</v>
      </c>
      <c r="D104" s="242">
        <v>24258</v>
      </c>
      <c r="E104" s="242">
        <v>28692</v>
      </c>
      <c r="F104" s="242">
        <v>8535</v>
      </c>
      <c r="G104" s="242">
        <v>37227</v>
      </c>
      <c r="H104" s="242">
        <v>1305</v>
      </c>
      <c r="I104" s="243">
        <v>63308</v>
      </c>
      <c r="J104" s="67"/>
      <c r="K104" s="67"/>
      <c r="L104" s="67"/>
      <c r="M104" s="67"/>
      <c r="N104" s="244"/>
    </row>
    <row r="105" spans="1:14" s="318" customFormat="1" ht="12" x14ac:dyDescent="0.2">
      <c r="A105" s="25" t="s">
        <v>121</v>
      </c>
      <c r="B105" s="242">
        <v>45735</v>
      </c>
      <c r="C105" s="242">
        <v>34743</v>
      </c>
      <c r="D105" s="242">
        <v>80478</v>
      </c>
      <c r="E105" s="242">
        <v>64939</v>
      </c>
      <c r="F105" s="242">
        <v>2616</v>
      </c>
      <c r="G105" s="242">
        <v>67555</v>
      </c>
      <c r="H105" s="242">
        <v>6611</v>
      </c>
      <c r="I105" s="244">
        <v>154776</v>
      </c>
      <c r="J105" s="67"/>
      <c r="K105" s="67"/>
      <c r="L105" s="67"/>
      <c r="M105" s="67"/>
      <c r="N105" s="244"/>
    </row>
    <row r="106" spans="1:14" s="318" customFormat="1" ht="12" x14ac:dyDescent="0.2">
      <c r="A106" s="25" t="s">
        <v>122</v>
      </c>
      <c r="B106" s="242">
        <v>10344</v>
      </c>
      <c r="C106" s="242">
        <v>6736</v>
      </c>
      <c r="D106" s="242">
        <v>17080</v>
      </c>
      <c r="E106" s="242">
        <v>1109</v>
      </c>
      <c r="F106" s="242">
        <v>273</v>
      </c>
      <c r="G106" s="242">
        <v>1382</v>
      </c>
      <c r="H106" s="242">
        <v>2016</v>
      </c>
      <c r="I106" s="244">
        <v>20508</v>
      </c>
      <c r="J106" s="67"/>
      <c r="K106" s="67"/>
      <c r="L106" s="67"/>
      <c r="M106" s="67"/>
      <c r="N106" s="244"/>
    </row>
    <row r="107" spans="1:14" s="318" customFormat="1" ht="13.5" customHeight="1" x14ac:dyDescent="0.2">
      <c r="A107" s="25" t="s">
        <v>172</v>
      </c>
      <c r="B107" s="242">
        <v>29073</v>
      </c>
      <c r="C107" s="242">
        <v>22155</v>
      </c>
      <c r="D107" s="242">
        <v>51228</v>
      </c>
      <c r="E107" s="242">
        <v>6309</v>
      </c>
      <c r="F107" s="242">
        <v>241</v>
      </c>
      <c r="G107" s="242">
        <v>6550</v>
      </c>
      <c r="H107" s="242">
        <v>8804</v>
      </c>
      <c r="I107" s="244">
        <v>66634</v>
      </c>
      <c r="J107" s="67"/>
    </row>
    <row r="108" spans="1:14" s="318" customFormat="1" ht="12" x14ac:dyDescent="0.2">
      <c r="A108" s="25" t="s">
        <v>173</v>
      </c>
      <c r="B108" s="242">
        <v>20279</v>
      </c>
      <c r="C108" s="242">
        <v>15545</v>
      </c>
      <c r="D108" s="242">
        <v>35824</v>
      </c>
      <c r="E108" s="242">
        <v>555</v>
      </c>
      <c r="F108" s="242">
        <v>69</v>
      </c>
      <c r="G108" s="242">
        <v>624</v>
      </c>
      <c r="H108" s="242">
        <v>5984</v>
      </c>
      <c r="I108" s="244">
        <v>42455</v>
      </c>
      <c r="J108" s="67"/>
    </row>
    <row r="109" spans="1:14" s="318" customFormat="1" ht="13.5" customHeight="1" thickBot="1" x14ac:dyDescent="0.25">
      <c r="A109" s="29" t="s">
        <v>117</v>
      </c>
      <c r="B109" s="245">
        <v>6187</v>
      </c>
      <c r="C109" s="245">
        <v>5106</v>
      </c>
      <c r="D109" s="245">
        <v>11293</v>
      </c>
      <c r="E109" s="245">
        <v>245</v>
      </c>
      <c r="F109" s="245">
        <v>40</v>
      </c>
      <c r="G109" s="245">
        <v>285</v>
      </c>
      <c r="H109" s="245">
        <v>1616</v>
      </c>
      <c r="I109" s="246">
        <v>13207</v>
      </c>
      <c r="J109" s="67"/>
    </row>
    <row r="110" spans="1:14" s="318" customFormat="1" ht="12.75" customHeight="1" thickBot="1" x14ac:dyDescent="0.25">
      <c r="A110" s="29" t="s">
        <v>113</v>
      </c>
      <c r="B110" s="247">
        <v>123795</v>
      </c>
      <c r="C110" s="247">
        <v>96366</v>
      </c>
      <c r="D110" s="247">
        <v>220161</v>
      </c>
      <c r="E110" s="247">
        <v>101849</v>
      </c>
      <c r="F110" s="247">
        <v>11775</v>
      </c>
      <c r="G110" s="247">
        <v>113624</v>
      </c>
      <c r="H110" s="247">
        <v>26336</v>
      </c>
      <c r="I110" s="247">
        <v>360887</v>
      </c>
      <c r="J110" s="345"/>
    </row>
    <row r="111" spans="1:14" s="318" customFormat="1" ht="14.25" customHeight="1" x14ac:dyDescent="0.2">
      <c r="A111" s="52" t="s">
        <v>6</v>
      </c>
      <c r="B111" s="66">
        <v>2681</v>
      </c>
      <c r="C111" s="66">
        <v>9888</v>
      </c>
      <c r="D111" s="66">
        <v>12569</v>
      </c>
      <c r="E111" s="66">
        <v>2691</v>
      </c>
      <c r="F111" s="66">
        <v>1089</v>
      </c>
      <c r="G111" s="66">
        <v>3780</v>
      </c>
      <c r="H111" s="66">
        <v>667</v>
      </c>
      <c r="I111" s="248">
        <v>17115</v>
      </c>
      <c r="J111" s="66"/>
    </row>
    <row r="112" spans="1:14" s="318" customFormat="1" ht="12" x14ac:dyDescent="0.2">
      <c r="A112" s="52"/>
      <c r="B112" s="168"/>
      <c r="C112" s="168"/>
      <c r="D112" s="168"/>
      <c r="E112" s="169"/>
      <c r="F112" s="323"/>
      <c r="J112" s="400"/>
    </row>
    <row r="113" spans="1:28" s="318" customFormat="1" ht="24.75" customHeight="1" thickBot="1" x14ac:dyDescent="0.25">
      <c r="A113" s="151" t="s">
        <v>877</v>
      </c>
      <c r="B113" s="1056" t="s">
        <v>155</v>
      </c>
      <c r="C113" s="1056"/>
      <c r="D113" s="1056"/>
      <c r="E113" s="1056" t="s">
        <v>157</v>
      </c>
      <c r="F113" s="1056"/>
      <c r="G113" s="1056"/>
      <c r="H113" s="642" t="s">
        <v>156</v>
      </c>
      <c r="I113" s="816" t="s">
        <v>1092</v>
      </c>
      <c r="J113" s="642"/>
    </row>
    <row r="114" spans="1:28" s="318" customFormat="1" ht="14.25" thickBot="1" x14ac:dyDescent="0.25">
      <c r="A114" s="24"/>
      <c r="B114" s="655" t="s">
        <v>111</v>
      </c>
      <c r="C114" s="100" t="s">
        <v>931</v>
      </c>
      <c r="D114" s="153" t="s">
        <v>28</v>
      </c>
      <c r="E114" s="152" t="s">
        <v>111</v>
      </c>
      <c r="F114" s="100" t="s">
        <v>931</v>
      </c>
      <c r="G114" s="153" t="s">
        <v>28</v>
      </c>
      <c r="H114" s="30" t="s">
        <v>111</v>
      </c>
      <c r="I114" s="322" t="s">
        <v>113</v>
      </c>
      <c r="J114" s="389"/>
    </row>
    <row r="115" spans="1:28" s="374" customFormat="1" ht="13.5" x14ac:dyDescent="0.2">
      <c r="A115" s="25" t="s">
        <v>922</v>
      </c>
      <c r="B115" s="868">
        <v>12537</v>
      </c>
      <c r="C115" s="869">
        <v>11463</v>
      </c>
      <c r="D115" s="869">
        <v>24000</v>
      </c>
      <c r="E115" s="868">
        <v>27680</v>
      </c>
      <c r="F115" s="869">
        <v>8663</v>
      </c>
      <c r="G115" s="869">
        <v>36343</v>
      </c>
      <c r="H115" s="242">
        <v>1780</v>
      </c>
      <c r="I115" s="242">
        <v>62741</v>
      </c>
      <c r="J115" s="67"/>
      <c r="K115" s="680"/>
      <c r="L115" s="680"/>
      <c r="M115" s="680"/>
      <c r="N115" s="680"/>
      <c r="O115" s="680"/>
      <c r="P115" s="680"/>
      <c r="Q115" s="680"/>
      <c r="R115" s="680"/>
    </row>
    <row r="116" spans="1:28" s="374" customFormat="1" ht="12" x14ac:dyDescent="0.2">
      <c r="A116" s="25" t="s">
        <v>121</v>
      </c>
      <c r="B116" s="67">
        <v>45327</v>
      </c>
      <c r="C116" s="870">
        <v>38585</v>
      </c>
      <c r="D116" s="870">
        <v>83912</v>
      </c>
      <c r="E116" s="67">
        <v>62665</v>
      </c>
      <c r="F116" s="870">
        <v>3207</v>
      </c>
      <c r="G116" s="870">
        <v>65872</v>
      </c>
      <c r="H116" s="242">
        <v>7262</v>
      </c>
      <c r="I116" s="242">
        <v>157256</v>
      </c>
      <c r="J116" s="67"/>
      <c r="K116" s="680"/>
      <c r="L116" s="680"/>
      <c r="M116" s="680"/>
      <c r="N116" s="680"/>
      <c r="O116" s="680"/>
      <c r="P116" s="680"/>
      <c r="Q116" s="680"/>
      <c r="R116" s="680"/>
    </row>
    <row r="117" spans="1:28" s="374" customFormat="1" ht="12" x14ac:dyDescent="0.2">
      <c r="A117" s="25" t="s">
        <v>122</v>
      </c>
      <c r="B117" s="67">
        <v>11793</v>
      </c>
      <c r="C117" s="870">
        <v>7777</v>
      </c>
      <c r="D117" s="870">
        <v>19570</v>
      </c>
      <c r="E117" s="67">
        <v>1095</v>
      </c>
      <c r="F117" s="870">
        <v>294</v>
      </c>
      <c r="G117" s="870">
        <v>1389</v>
      </c>
      <c r="H117" s="242">
        <v>2724</v>
      </c>
      <c r="I117" s="242">
        <v>23739</v>
      </c>
      <c r="J117" s="67"/>
      <c r="K117" s="680"/>
      <c r="L117" s="680"/>
      <c r="M117" s="680"/>
      <c r="N117" s="680"/>
      <c r="O117" s="680"/>
      <c r="P117" s="680"/>
      <c r="Q117" s="680"/>
      <c r="R117" s="680"/>
    </row>
    <row r="118" spans="1:28" s="374" customFormat="1" ht="12" x14ac:dyDescent="0.2">
      <c r="A118" s="25" t="s">
        <v>172</v>
      </c>
      <c r="B118" s="67">
        <v>31570</v>
      </c>
      <c r="C118" s="870">
        <v>23119</v>
      </c>
      <c r="D118" s="870">
        <v>54689</v>
      </c>
      <c r="E118" s="67">
        <v>5554</v>
      </c>
      <c r="F118" s="870">
        <v>186</v>
      </c>
      <c r="G118" s="870">
        <v>5740</v>
      </c>
      <c r="H118" s="242">
        <v>11873</v>
      </c>
      <c r="I118" s="242">
        <v>72467</v>
      </c>
      <c r="J118" s="67"/>
      <c r="K118" s="680"/>
      <c r="L118" s="680"/>
      <c r="M118" s="680"/>
      <c r="N118" s="680"/>
      <c r="O118" s="680"/>
      <c r="P118" s="680"/>
      <c r="Q118" s="680"/>
      <c r="R118" s="680"/>
    </row>
    <row r="119" spans="1:28" s="374" customFormat="1" ht="12" x14ac:dyDescent="0.2">
      <c r="A119" s="25" t="s">
        <v>173</v>
      </c>
      <c r="B119" s="67">
        <v>22441</v>
      </c>
      <c r="C119" s="870">
        <v>17896</v>
      </c>
      <c r="D119" s="870">
        <v>40337</v>
      </c>
      <c r="E119" s="67">
        <v>486</v>
      </c>
      <c r="F119" s="870">
        <v>54</v>
      </c>
      <c r="G119" s="870">
        <v>540</v>
      </c>
      <c r="H119" s="242">
        <v>8891</v>
      </c>
      <c r="I119" s="242">
        <v>49927</v>
      </c>
      <c r="J119" s="67"/>
      <c r="K119" s="680"/>
      <c r="L119" s="680"/>
      <c r="M119" s="680"/>
      <c r="N119" s="680"/>
      <c r="O119" s="680"/>
      <c r="P119" s="680"/>
      <c r="Q119" s="680"/>
      <c r="R119" s="680"/>
    </row>
    <row r="120" spans="1:28" s="374" customFormat="1" thickBot="1" x14ac:dyDescent="0.25">
      <c r="A120" s="29" t="s">
        <v>117</v>
      </c>
      <c r="B120" s="245">
        <v>7105</v>
      </c>
      <c r="C120" s="871">
        <v>5872</v>
      </c>
      <c r="D120" s="871">
        <v>12977</v>
      </c>
      <c r="E120" s="245">
        <v>241</v>
      </c>
      <c r="F120" s="871">
        <v>60</v>
      </c>
      <c r="G120" s="871">
        <v>301</v>
      </c>
      <c r="H120" s="245">
        <v>2529</v>
      </c>
      <c r="I120" s="245">
        <v>15866</v>
      </c>
      <c r="J120" s="67"/>
      <c r="K120" s="680"/>
      <c r="L120" s="680"/>
      <c r="M120" s="680"/>
      <c r="N120" s="680"/>
      <c r="O120" s="680"/>
      <c r="P120" s="680"/>
      <c r="Q120" s="680"/>
      <c r="R120" s="680"/>
    </row>
    <row r="121" spans="1:28" s="374" customFormat="1" thickBot="1" x14ac:dyDescent="0.25">
      <c r="A121" s="29" t="s">
        <v>113</v>
      </c>
      <c r="B121" s="247">
        <v>130773</v>
      </c>
      <c r="C121" s="247">
        <v>104712</v>
      </c>
      <c r="D121" s="247">
        <v>235485</v>
      </c>
      <c r="E121" s="247">
        <v>97721</v>
      </c>
      <c r="F121" s="247">
        <v>12464</v>
      </c>
      <c r="G121" s="247">
        <v>110185</v>
      </c>
      <c r="H121" s="247">
        <v>35059</v>
      </c>
      <c r="I121" s="247">
        <v>3819956</v>
      </c>
      <c r="J121" s="345"/>
      <c r="K121" s="680"/>
      <c r="L121" s="680"/>
      <c r="M121" s="680"/>
      <c r="N121" s="680"/>
      <c r="O121" s="680"/>
      <c r="P121" s="680"/>
      <c r="Q121" s="680"/>
      <c r="R121" s="680"/>
    </row>
    <row r="122" spans="1:28" s="374" customFormat="1" ht="13.5" x14ac:dyDescent="0.2">
      <c r="A122" s="52" t="s">
        <v>6</v>
      </c>
      <c r="B122" s="66">
        <v>3405</v>
      </c>
      <c r="C122" s="66">
        <v>7234</v>
      </c>
      <c r="D122" s="66">
        <v>10639</v>
      </c>
      <c r="E122" s="66">
        <v>2068</v>
      </c>
      <c r="F122" s="66">
        <v>700</v>
      </c>
      <c r="G122" s="66">
        <v>2768</v>
      </c>
      <c r="H122" s="66">
        <v>789</v>
      </c>
      <c r="I122" s="66">
        <v>14475</v>
      </c>
      <c r="J122" s="66"/>
      <c r="K122" s="680"/>
      <c r="L122" s="680"/>
      <c r="M122" s="680"/>
      <c r="N122" s="680"/>
      <c r="O122" s="680"/>
      <c r="P122" s="680"/>
      <c r="Q122" s="680"/>
      <c r="R122" s="680"/>
    </row>
    <row r="123" spans="1:28" s="374" customFormat="1" ht="12" x14ac:dyDescent="0.2">
      <c r="A123" s="52"/>
      <c r="B123" s="66"/>
      <c r="C123" s="66"/>
      <c r="D123" s="66"/>
      <c r="E123" s="66"/>
      <c r="F123" s="66"/>
      <c r="G123" s="66"/>
      <c r="H123" s="66"/>
      <c r="I123" s="399"/>
      <c r="J123" s="66"/>
      <c r="K123" s="66"/>
      <c r="L123" s="66"/>
      <c r="M123" s="66"/>
      <c r="N123" s="399"/>
    </row>
    <row r="124" spans="1:28" s="374" customFormat="1" ht="24.75" customHeight="1" thickBot="1" x14ac:dyDescent="0.25">
      <c r="A124" s="487" t="s">
        <v>1011</v>
      </c>
      <c r="B124" s="1054" t="s">
        <v>155</v>
      </c>
      <c r="C124" s="1054"/>
      <c r="D124" s="1054"/>
      <c r="E124" s="1054" t="s">
        <v>157</v>
      </c>
      <c r="F124" s="1054"/>
      <c r="G124" s="1054"/>
      <c r="H124" s="1054" t="s">
        <v>1020</v>
      </c>
      <c r="I124" s="1054"/>
      <c r="J124" s="1054"/>
      <c r="K124" s="1054" t="s">
        <v>1021</v>
      </c>
      <c r="L124" s="1054"/>
      <c r="M124" s="1054"/>
      <c r="N124" s="488" t="s">
        <v>1123</v>
      </c>
    </row>
    <row r="125" spans="1:28" s="374" customFormat="1" ht="14.25" thickBot="1" x14ac:dyDescent="0.25">
      <c r="A125" s="484"/>
      <c r="B125" s="653" t="s">
        <v>111</v>
      </c>
      <c r="C125" s="475" t="s">
        <v>1049</v>
      </c>
      <c r="D125" s="475" t="s">
        <v>1050</v>
      </c>
      <c r="E125" s="476" t="s">
        <v>111</v>
      </c>
      <c r="F125" s="475" t="s">
        <v>1049</v>
      </c>
      <c r="G125" s="475" t="s">
        <v>1050</v>
      </c>
      <c r="H125" s="476" t="s">
        <v>111</v>
      </c>
      <c r="I125" s="475" t="s">
        <v>114</v>
      </c>
      <c r="J125" s="475" t="s">
        <v>113</v>
      </c>
      <c r="K125" s="476" t="s">
        <v>111</v>
      </c>
      <c r="L125" s="475" t="s">
        <v>114</v>
      </c>
      <c r="M125" s="475" t="s">
        <v>113</v>
      </c>
      <c r="N125" s="489" t="s">
        <v>113</v>
      </c>
    </row>
    <row r="126" spans="1:28" s="374" customFormat="1" ht="13.5" x14ac:dyDescent="0.2">
      <c r="A126" s="872" t="s">
        <v>1052</v>
      </c>
      <c r="B126" s="867">
        <v>12923</v>
      </c>
      <c r="C126" s="867">
        <v>11088</v>
      </c>
      <c r="D126" s="867">
        <v>24011</v>
      </c>
      <c r="E126" s="867">
        <v>26146</v>
      </c>
      <c r="F126" s="867">
        <v>8824</v>
      </c>
      <c r="G126" s="867">
        <v>34970</v>
      </c>
      <c r="H126" s="867">
        <v>1963</v>
      </c>
      <c r="I126" s="867">
        <v>40</v>
      </c>
      <c r="J126" s="867">
        <v>2003</v>
      </c>
      <c r="K126" s="867">
        <v>767</v>
      </c>
      <c r="L126" s="867">
        <v>28</v>
      </c>
      <c r="M126" s="867">
        <v>795</v>
      </c>
      <c r="N126" s="477">
        <v>61779</v>
      </c>
      <c r="P126" s="795"/>
      <c r="Q126" s="795"/>
      <c r="R126" s="795"/>
      <c r="S126" s="795"/>
      <c r="T126" s="795"/>
      <c r="U126" s="795"/>
      <c r="V126" s="795"/>
      <c r="W126" s="795"/>
      <c r="X126" s="795"/>
      <c r="Y126" s="795"/>
      <c r="Z126" s="795"/>
      <c r="AA126" s="795"/>
      <c r="AB126" s="795"/>
    </row>
    <row r="127" spans="1:28" s="374" customFormat="1" ht="12" x14ac:dyDescent="0.2">
      <c r="A127" s="25" t="s">
        <v>121</v>
      </c>
      <c r="B127" s="477">
        <v>47235</v>
      </c>
      <c r="C127" s="477">
        <v>35690</v>
      </c>
      <c r="D127" s="477">
        <v>82925</v>
      </c>
      <c r="E127" s="477">
        <v>60952</v>
      </c>
      <c r="F127" s="477">
        <v>3185</v>
      </c>
      <c r="G127" s="477">
        <v>64137</v>
      </c>
      <c r="H127" s="477">
        <v>8697</v>
      </c>
      <c r="I127" s="477">
        <v>109</v>
      </c>
      <c r="J127" s="477">
        <v>8806</v>
      </c>
      <c r="K127" s="477">
        <v>189</v>
      </c>
      <c r="L127" s="477">
        <v>5</v>
      </c>
      <c r="M127" s="477">
        <v>194</v>
      </c>
      <c r="N127" s="477">
        <v>156062</v>
      </c>
      <c r="P127" s="795"/>
      <c r="Q127" s="795"/>
      <c r="R127" s="795"/>
      <c r="S127" s="795"/>
      <c r="T127" s="795"/>
      <c r="U127" s="795"/>
      <c r="V127" s="795"/>
      <c r="W127" s="795"/>
      <c r="X127" s="795"/>
      <c r="Y127" s="795"/>
      <c r="Z127" s="795"/>
      <c r="AA127" s="795"/>
      <c r="AB127" s="795"/>
    </row>
    <row r="128" spans="1:28" s="374" customFormat="1" ht="12" x14ac:dyDescent="0.2">
      <c r="A128" s="25" t="s">
        <v>122</v>
      </c>
      <c r="B128" s="477">
        <v>11685</v>
      </c>
      <c r="C128" s="477">
        <v>7280</v>
      </c>
      <c r="D128" s="477">
        <v>18965</v>
      </c>
      <c r="E128" s="477">
        <v>918</v>
      </c>
      <c r="F128" s="477">
        <v>281</v>
      </c>
      <c r="G128" s="477">
        <v>1199</v>
      </c>
      <c r="H128" s="477">
        <v>2939</v>
      </c>
      <c r="I128" s="477">
        <v>43</v>
      </c>
      <c r="J128" s="477">
        <v>2982</v>
      </c>
      <c r="K128" s="477">
        <v>24</v>
      </c>
      <c r="L128" s="477">
        <v>3</v>
      </c>
      <c r="M128" s="477">
        <v>27</v>
      </c>
      <c r="N128" s="477">
        <v>23174</v>
      </c>
      <c r="P128" s="795"/>
      <c r="Q128" s="795"/>
      <c r="R128" s="795"/>
      <c r="S128" s="795"/>
      <c r="T128" s="795"/>
      <c r="U128" s="795"/>
      <c r="V128" s="795"/>
      <c r="W128" s="795"/>
      <c r="X128" s="795"/>
      <c r="Y128" s="795"/>
      <c r="Z128" s="795"/>
      <c r="AA128" s="795"/>
      <c r="AB128" s="795"/>
    </row>
    <row r="129" spans="1:28" s="374" customFormat="1" ht="12" x14ac:dyDescent="0.2">
      <c r="A129" s="25" t="s">
        <v>172</v>
      </c>
      <c r="B129" s="477">
        <v>31068</v>
      </c>
      <c r="C129" s="477">
        <v>23640</v>
      </c>
      <c r="D129" s="477">
        <v>54708</v>
      </c>
      <c r="E129" s="477">
        <v>5702</v>
      </c>
      <c r="F129" s="477">
        <v>207</v>
      </c>
      <c r="G129" s="477">
        <v>5909</v>
      </c>
      <c r="H129" s="477">
        <v>12788</v>
      </c>
      <c r="I129" s="477">
        <v>223</v>
      </c>
      <c r="J129" s="477">
        <v>13011</v>
      </c>
      <c r="K129" s="477">
        <v>30</v>
      </c>
      <c r="L129" s="477">
        <v>0</v>
      </c>
      <c r="M129" s="477">
        <v>30</v>
      </c>
      <c r="N129" s="477">
        <v>73658</v>
      </c>
      <c r="P129" s="795"/>
      <c r="Q129" s="795"/>
      <c r="R129" s="795"/>
      <c r="S129" s="795"/>
      <c r="T129" s="795"/>
      <c r="U129" s="795"/>
      <c r="V129" s="795"/>
      <c r="W129" s="795"/>
      <c r="X129" s="795"/>
      <c r="Y129" s="795"/>
      <c r="Z129" s="795"/>
      <c r="AA129" s="795"/>
      <c r="AB129" s="795"/>
    </row>
    <row r="130" spans="1:28" s="374" customFormat="1" ht="12" x14ac:dyDescent="0.2">
      <c r="A130" s="25" t="s">
        <v>173</v>
      </c>
      <c r="B130" s="477">
        <v>21440</v>
      </c>
      <c r="C130" s="477">
        <v>16895</v>
      </c>
      <c r="D130" s="477">
        <v>38335</v>
      </c>
      <c r="E130" s="477">
        <v>524</v>
      </c>
      <c r="F130" s="477">
        <v>85</v>
      </c>
      <c r="G130" s="477">
        <v>609</v>
      </c>
      <c r="H130" s="477">
        <v>9070</v>
      </c>
      <c r="I130" s="477">
        <v>248</v>
      </c>
      <c r="J130" s="477">
        <v>9318</v>
      </c>
      <c r="K130" s="477">
        <v>28</v>
      </c>
      <c r="L130" s="477">
        <v>0</v>
      </c>
      <c r="M130" s="477">
        <v>28</v>
      </c>
      <c r="N130" s="477">
        <v>48290</v>
      </c>
      <c r="P130" s="795"/>
      <c r="Q130" s="795"/>
      <c r="R130" s="795"/>
      <c r="S130" s="795"/>
      <c r="T130" s="795"/>
      <c r="U130" s="795"/>
      <c r="V130" s="795"/>
      <c r="W130" s="795"/>
      <c r="X130" s="795"/>
      <c r="Y130" s="795"/>
      <c r="Z130" s="795"/>
      <c r="AA130" s="795"/>
      <c r="AB130" s="795"/>
    </row>
    <row r="131" spans="1:28" s="374" customFormat="1" thickBot="1" x14ac:dyDescent="0.25">
      <c r="A131" s="29" t="s">
        <v>117</v>
      </c>
      <c r="B131" s="864">
        <v>7011</v>
      </c>
      <c r="C131" s="864">
        <v>8222</v>
      </c>
      <c r="D131" s="864">
        <v>15233</v>
      </c>
      <c r="E131" s="864">
        <v>3422</v>
      </c>
      <c r="F131" s="864">
        <v>419</v>
      </c>
      <c r="G131" s="864">
        <v>3841</v>
      </c>
      <c r="H131" s="864">
        <v>2728</v>
      </c>
      <c r="I131" s="864">
        <v>65</v>
      </c>
      <c r="J131" s="864">
        <v>2793</v>
      </c>
      <c r="K131" s="864">
        <v>24</v>
      </c>
      <c r="L131" s="864">
        <v>0</v>
      </c>
      <c r="M131" s="864">
        <v>24</v>
      </c>
      <c r="N131" s="864">
        <v>21891</v>
      </c>
      <c r="P131" s="795"/>
      <c r="Q131" s="795"/>
      <c r="R131" s="795"/>
      <c r="S131" s="795"/>
      <c r="T131" s="795"/>
      <c r="U131" s="795"/>
      <c r="V131" s="795"/>
      <c r="W131" s="795"/>
      <c r="X131" s="795"/>
      <c r="Y131" s="795"/>
      <c r="Z131" s="795"/>
      <c r="AA131" s="795"/>
      <c r="AB131" s="795"/>
    </row>
    <row r="132" spans="1:28" s="374" customFormat="1" thickBot="1" x14ac:dyDescent="0.25">
      <c r="A132" s="417" t="s">
        <v>113</v>
      </c>
      <c r="B132" s="865">
        <v>131362</v>
      </c>
      <c r="C132" s="865">
        <v>102816</v>
      </c>
      <c r="D132" s="865">
        <v>234178</v>
      </c>
      <c r="E132" s="865">
        <v>97664</v>
      </c>
      <c r="F132" s="865">
        <v>13001</v>
      </c>
      <c r="G132" s="865">
        <v>110665</v>
      </c>
      <c r="H132" s="865">
        <v>38185</v>
      </c>
      <c r="I132" s="865">
        <v>728</v>
      </c>
      <c r="J132" s="865">
        <v>38913</v>
      </c>
      <c r="K132" s="865">
        <v>1062</v>
      </c>
      <c r="L132" s="865">
        <v>36</v>
      </c>
      <c r="M132" s="865">
        <v>1098</v>
      </c>
      <c r="N132" s="865">
        <v>384854</v>
      </c>
      <c r="P132" s="795"/>
      <c r="Q132" s="795"/>
      <c r="R132" s="795"/>
      <c r="S132" s="795"/>
      <c r="T132" s="795"/>
      <c r="U132" s="795"/>
      <c r="V132" s="795"/>
      <c r="W132" s="795"/>
      <c r="X132" s="795"/>
      <c r="Y132" s="795"/>
      <c r="Z132" s="795"/>
      <c r="AA132" s="795"/>
      <c r="AB132" s="795"/>
    </row>
    <row r="133" spans="1:28" s="71" customFormat="1" ht="12" x14ac:dyDescent="0.2">
      <c r="H133" s="271"/>
      <c r="I133" s="271"/>
      <c r="J133" s="271"/>
      <c r="K133" s="271"/>
      <c r="L133" s="271"/>
      <c r="M133" s="271"/>
      <c r="N133" s="271"/>
    </row>
    <row r="134" spans="1:28" s="71" customFormat="1" ht="12" x14ac:dyDescent="0.2">
      <c r="A134" s="71" t="s">
        <v>143</v>
      </c>
      <c r="H134" s="678"/>
      <c r="I134" s="678"/>
      <c r="J134" s="678"/>
      <c r="K134" s="678"/>
      <c r="L134" s="678"/>
      <c r="M134" s="678"/>
    </row>
    <row r="135" spans="1:28" s="71" customFormat="1" ht="12" x14ac:dyDescent="0.2">
      <c r="A135" s="71" t="s">
        <v>144</v>
      </c>
      <c r="B135" s="385"/>
      <c r="C135" s="385"/>
      <c r="D135" s="385"/>
      <c r="E135" s="385"/>
      <c r="F135" s="385"/>
    </row>
    <row r="136" spans="1:28" s="71" customFormat="1" ht="12.75" customHeight="1" x14ac:dyDescent="0.2">
      <c r="A136" s="873" t="s">
        <v>1122</v>
      </c>
      <c r="B136" s="385"/>
      <c r="C136" s="385"/>
      <c r="D136" s="385"/>
      <c r="E136" s="385"/>
      <c r="F136" s="385"/>
    </row>
    <row r="137" spans="1:28" s="71" customFormat="1" ht="12" x14ac:dyDescent="0.2">
      <c r="A137" s="71" t="s">
        <v>957</v>
      </c>
    </row>
    <row r="138" spans="1:28" s="71" customFormat="1" ht="12" x14ac:dyDescent="0.2">
      <c r="A138" s="71" t="s">
        <v>4</v>
      </c>
    </row>
    <row r="139" spans="1:28" s="71" customFormat="1" ht="12" x14ac:dyDescent="0.2">
      <c r="A139" s="71" t="s">
        <v>1249</v>
      </c>
    </row>
    <row r="140" spans="1:28" s="271" customFormat="1" ht="12" x14ac:dyDescent="0.2">
      <c r="A140" s="263" t="s">
        <v>1115</v>
      </c>
      <c r="B140" s="263"/>
      <c r="C140" s="263"/>
      <c r="D140" s="263"/>
      <c r="E140" s="263"/>
      <c r="F140" s="263"/>
      <c r="G140" s="263"/>
      <c r="H140" s="263"/>
      <c r="I140" s="263"/>
      <c r="J140" s="263"/>
      <c r="K140" s="263"/>
      <c r="L140" s="263"/>
      <c r="M140" s="263"/>
      <c r="N140" s="263"/>
    </row>
    <row r="141" spans="1:28" s="271" customFormat="1" ht="12" x14ac:dyDescent="0.2">
      <c r="A141" s="263" t="s">
        <v>1093</v>
      </c>
      <c r="B141" s="263"/>
      <c r="C141" s="263"/>
      <c r="D141" s="263"/>
      <c r="E141" s="263"/>
      <c r="F141" s="263"/>
      <c r="G141" s="263"/>
      <c r="H141" s="263"/>
      <c r="I141" s="263"/>
      <c r="J141" s="263"/>
      <c r="K141" s="263"/>
      <c r="L141" s="263"/>
      <c r="M141" s="263"/>
      <c r="N141" s="263"/>
    </row>
    <row r="142" spans="1:28" s="271" customFormat="1" ht="11.25" x14ac:dyDescent="0.15"/>
    <row r="143" spans="1:28" s="271" customFormat="1" ht="12" x14ac:dyDescent="0.2">
      <c r="A143" s="71" t="s">
        <v>1095</v>
      </c>
      <c r="B143" s="71"/>
      <c r="C143" s="71"/>
      <c r="D143" s="71"/>
      <c r="E143" s="71"/>
      <c r="F143" s="263"/>
    </row>
    <row r="144" spans="1:28" s="271" customFormat="1" ht="12" x14ac:dyDescent="0.2">
      <c r="A144" s="71" t="s">
        <v>1096</v>
      </c>
      <c r="B144" s="71"/>
      <c r="C144" s="71"/>
      <c r="D144" s="71"/>
      <c r="E144" s="71"/>
      <c r="F144" s="263"/>
    </row>
    <row r="145" spans="1:6" s="271" customFormat="1" ht="12" x14ac:dyDescent="0.2">
      <c r="A145" s="71"/>
      <c r="B145" s="71"/>
      <c r="C145" s="71"/>
      <c r="D145" s="71"/>
      <c r="E145" s="71"/>
      <c r="F145" s="263"/>
    </row>
    <row r="146" spans="1:6" s="271" customFormat="1" ht="12" x14ac:dyDescent="0.2">
      <c r="A146" s="666" t="s">
        <v>951</v>
      </c>
      <c r="B146" s="71"/>
      <c r="C146" s="71"/>
      <c r="D146" s="71"/>
      <c r="E146" s="71"/>
      <c r="F146" s="263"/>
    </row>
    <row r="147" spans="1:6" s="271" customFormat="1" ht="12" x14ac:dyDescent="0.2">
      <c r="A147" s="666" t="s">
        <v>952</v>
      </c>
      <c r="B147" s="71"/>
      <c r="C147" s="71"/>
      <c r="D147" s="71"/>
      <c r="E147" s="71"/>
      <c r="F147" s="263"/>
    </row>
    <row r="148" spans="1:6" s="271" customFormat="1" ht="13.5" customHeight="1" x14ac:dyDescent="0.2">
      <c r="A148" s="71" t="s">
        <v>940</v>
      </c>
      <c r="B148" s="71"/>
      <c r="C148" s="71"/>
      <c r="D148" s="71"/>
      <c r="E148" s="71"/>
      <c r="F148" s="263"/>
    </row>
    <row r="149" spans="1:6" s="271" customFormat="1" ht="12" x14ac:dyDescent="0.2">
      <c r="A149" s="71" t="s">
        <v>149</v>
      </c>
      <c r="B149" s="71"/>
      <c r="C149" s="71"/>
      <c r="D149" s="71"/>
      <c r="E149" s="71"/>
      <c r="F149" s="263"/>
    </row>
  </sheetData>
  <mergeCells count="13">
    <mergeCell ref="H3:J3"/>
    <mergeCell ref="K3:M3"/>
    <mergeCell ref="B124:D124"/>
    <mergeCell ref="E124:G124"/>
    <mergeCell ref="H124:J124"/>
    <mergeCell ref="K124:M124"/>
    <mergeCell ref="B3:D3"/>
    <mergeCell ref="E3:G3"/>
    <mergeCell ref="B102:D102"/>
    <mergeCell ref="E102:G102"/>
    <mergeCell ref="B113:D113"/>
    <mergeCell ref="E113:G113"/>
    <mergeCell ref="B46:E46"/>
  </mergeCells>
  <phoneticPr fontId="16" type="noConversion"/>
  <pageMargins left="0.70866141732283472" right="0.70866141732283472" top="0.70866141732283472" bottom="0.70866141732283472" header="0.39370078740157483" footer="0.31496062992125984"/>
  <pageSetup paperSize="9" scale="70" fitToHeight="2" orientation="portrait" r:id="rId1"/>
  <rowBreaks count="1" manualBreakCount="1">
    <brk id="68" max="8"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216"/>
  <sheetViews>
    <sheetView zoomScaleNormal="100" workbookViewId="0"/>
  </sheetViews>
  <sheetFormatPr defaultRowHeight="12.75" x14ac:dyDescent="0.2"/>
  <cols>
    <col min="1" max="1" width="15.75" style="508" customWidth="1"/>
    <col min="2" max="6" width="10.125" style="508" customWidth="1"/>
    <col min="7" max="7" width="9" style="508"/>
    <col min="8" max="8" width="15.5" style="508" customWidth="1"/>
    <col min="9" max="9" width="7.5" style="508" bestFit="1" customWidth="1"/>
    <col min="10" max="10" width="7.375" style="508" bestFit="1" customWidth="1"/>
    <col min="11" max="12" width="8" style="508" customWidth="1"/>
    <col min="13" max="13" width="6.625" style="508" customWidth="1"/>
    <col min="14" max="16384" width="9" style="508"/>
  </cols>
  <sheetData>
    <row r="1" spans="1:18" ht="17.25" customHeight="1" x14ac:dyDescent="0.25">
      <c r="A1" s="502" t="s">
        <v>1209</v>
      </c>
      <c r="B1" s="503"/>
      <c r="C1" s="503"/>
      <c r="D1" s="503"/>
      <c r="E1" s="503"/>
      <c r="F1" s="503"/>
      <c r="G1" s="504"/>
      <c r="H1" s="504"/>
      <c r="I1" s="504"/>
      <c r="J1" s="504"/>
      <c r="K1" s="504"/>
      <c r="L1" s="504"/>
      <c r="M1" s="504"/>
    </row>
    <row r="2" spans="1:18" s="271" customFormat="1" ht="13.5" customHeight="1" x14ac:dyDescent="0.2">
      <c r="A2" s="505"/>
      <c r="B2" s="505"/>
      <c r="C2" s="505"/>
      <c r="D2" s="505"/>
      <c r="E2" s="505"/>
      <c r="F2" s="498"/>
      <c r="G2" s="505"/>
      <c r="H2" s="498"/>
      <c r="I2" s="498"/>
      <c r="J2" s="498"/>
      <c r="K2" s="498"/>
      <c r="L2" s="498"/>
      <c r="M2" s="506"/>
    </row>
    <row r="3" spans="1:18" s="271" customFormat="1" ht="38.25" thickBot="1" x14ac:dyDescent="0.25">
      <c r="A3" s="507" t="s">
        <v>1011</v>
      </c>
      <c r="B3" s="1061" t="s">
        <v>155</v>
      </c>
      <c r="C3" s="1061"/>
      <c r="D3" s="1061"/>
      <c r="E3" s="1061" t="s">
        <v>157</v>
      </c>
      <c r="F3" s="1061"/>
      <c r="G3" s="1061"/>
      <c r="H3" s="600" t="s">
        <v>1251</v>
      </c>
      <c r="I3" s="488" t="s">
        <v>154</v>
      </c>
      <c r="J3" s="797"/>
      <c r="K3" s="797"/>
      <c r="L3" s="537"/>
      <c r="P3" s="797"/>
      <c r="Q3" s="797"/>
      <c r="R3" s="488"/>
    </row>
    <row r="4" spans="1:18" s="271" customFormat="1" ht="14.25" customHeight="1" thickBot="1" x14ac:dyDescent="0.25">
      <c r="A4" s="501"/>
      <c r="B4" s="783" t="s">
        <v>111</v>
      </c>
      <c r="C4" s="799" t="s">
        <v>1058</v>
      </c>
      <c r="D4" s="783" t="s">
        <v>1050</v>
      </c>
      <c r="E4" s="783" t="s">
        <v>111</v>
      </c>
      <c r="F4" s="799" t="s">
        <v>1058</v>
      </c>
      <c r="G4" s="783" t="s">
        <v>1050</v>
      </c>
      <c r="H4" s="485" t="s">
        <v>113</v>
      </c>
      <c r="I4" s="486" t="s">
        <v>1050</v>
      </c>
      <c r="J4" s="483"/>
      <c r="K4" s="938"/>
      <c r="L4" s="939"/>
      <c r="P4" s="565"/>
      <c r="Q4" s="510"/>
      <c r="R4" s="509"/>
    </row>
    <row r="5" spans="1:18" s="271" customFormat="1" ht="13.5" customHeight="1" x14ac:dyDescent="0.2">
      <c r="A5" s="874" t="s">
        <v>194</v>
      </c>
      <c r="B5" s="867">
        <v>458</v>
      </c>
      <c r="C5" s="867">
        <v>580</v>
      </c>
      <c r="D5" s="867">
        <v>1038</v>
      </c>
      <c r="E5" s="867">
        <v>6576</v>
      </c>
      <c r="F5" s="867">
        <v>114</v>
      </c>
      <c r="G5" s="867">
        <v>6690</v>
      </c>
      <c r="H5" s="867">
        <v>99</v>
      </c>
      <c r="I5" s="477">
        <v>7827</v>
      </c>
      <c r="J5" s="477"/>
      <c r="K5" s="940"/>
      <c r="L5" s="537"/>
      <c r="N5" s="320"/>
      <c r="O5" s="320"/>
      <c r="P5" s="477"/>
      <c r="Q5" s="477"/>
      <c r="R5" s="477"/>
    </row>
    <row r="6" spans="1:18" s="271" customFormat="1" ht="13.5" customHeight="1" x14ac:dyDescent="0.2">
      <c r="A6" s="491" t="s">
        <v>177</v>
      </c>
      <c r="B6" s="477">
        <v>27869</v>
      </c>
      <c r="C6" s="477">
        <v>20329</v>
      </c>
      <c r="D6" s="477">
        <v>48198</v>
      </c>
      <c r="E6" s="477">
        <v>22199</v>
      </c>
      <c r="F6" s="477">
        <v>604</v>
      </c>
      <c r="G6" s="477">
        <v>22803</v>
      </c>
      <c r="H6" s="477">
        <v>8043</v>
      </c>
      <c r="I6" s="477">
        <v>79043</v>
      </c>
      <c r="J6" s="477"/>
      <c r="K6" s="477"/>
      <c r="L6" s="537"/>
      <c r="N6" s="320"/>
      <c r="O6" s="320"/>
      <c r="P6" s="477"/>
      <c r="Q6" s="477"/>
      <c r="R6" s="477"/>
    </row>
    <row r="7" spans="1:18" s="271" customFormat="1" ht="13.5" customHeight="1" x14ac:dyDescent="0.2">
      <c r="A7" s="491" t="s">
        <v>178</v>
      </c>
      <c r="B7" s="477">
        <v>21146</v>
      </c>
      <c r="C7" s="477">
        <v>15726</v>
      </c>
      <c r="D7" s="477">
        <v>36872</v>
      </c>
      <c r="E7" s="477">
        <v>8472</v>
      </c>
      <c r="F7" s="477">
        <v>293</v>
      </c>
      <c r="G7" s="477">
        <v>8765</v>
      </c>
      <c r="H7" s="477">
        <v>7321</v>
      </c>
      <c r="I7" s="477">
        <v>52959</v>
      </c>
      <c r="J7" s="477"/>
      <c r="K7" s="477"/>
      <c r="L7" s="537"/>
      <c r="N7" s="320"/>
      <c r="O7" s="320"/>
      <c r="P7" s="477"/>
      <c r="Q7" s="477"/>
      <c r="R7" s="477"/>
    </row>
    <row r="8" spans="1:18" s="271" customFormat="1" ht="12" customHeight="1" x14ac:dyDescent="0.2">
      <c r="A8" s="491" t="s">
        <v>179</v>
      </c>
      <c r="B8" s="477">
        <v>29911</v>
      </c>
      <c r="C8" s="477">
        <v>24186</v>
      </c>
      <c r="D8" s="477">
        <v>54097</v>
      </c>
      <c r="E8" s="477">
        <v>13146</v>
      </c>
      <c r="F8" s="477">
        <v>581</v>
      </c>
      <c r="G8" s="477">
        <v>13727</v>
      </c>
      <c r="H8" s="477">
        <v>10716</v>
      </c>
      <c r="I8" s="477">
        <v>78540</v>
      </c>
      <c r="J8" s="477"/>
      <c r="K8" s="477"/>
      <c r="L8" s="537"/>
      <c r="N8" s="320"/>
      <c r="O8" s="320"/>
      <c r="P8" s="477"/>
      <c r="Q8" s="477"/>
      <c r="R8" s="477"/>
    </row>
    <row r="9" spans="1:18" s="271" customFormat="1" ht="13.5" customHeight="1" x14ac:dyDescent="0.2">
      <c r="A9" s="491" t="s">
        <v>180</v>
      </c>
      <c r="B9" s="477">
        <v>22364</v>
      </c>
      <c r="C9" s="477">
        <v>17904</v>
      </c>
      <c r="D9" s="477">
        <v>40268</v>
      </c>
      <c r="E9" s="477">
        <v>9719</v>
      </c>
      <c r="F9" s="477">
        <v>652</v>
      </c>
      <c r="G9" s="477">
        <v>10371</v>
      </c>
      <c r="H9" s="477">
        <v>6900</v>
      </c>
      <c r="I9" s="477">
        <v>57539</v>
      </c>
      <c r="J9" s="477"/>
      <c r="K9" s="477"/>
      <c r="L9" s="537"/>
      <c r="N9" s="320"/>
      <c r="O9" s="320"/>
      <c r="P9" s="477"/>
      <c r="Q9" s="477"/>
      <c r="R9" s="477"/>
    </row>
    <row r="10" spans="1:18" s="271" customFormat="1" ht="12" x14ac:dyDescent="0.2">
      <c r="A10" s="491" t="s">
        <v>181</v>
      </c>
      <c r="B10" s="477">
        <v>16295</v>
      </c>
      <c r="C10" s="477">
        <v>12435</v>
      </c>
      <c r="D10" s="477">
        <v>28730</v>
      </c>
      <c r="E10" s="477">
        <v>9777</v>
      </c>
      <c r="F10" s="477">
        <v>1705</v>
      </c>
      <c r="G10" s="477">
        <v>11482</v>
      </c>
      <c r="H10" s="477">
        <v>3759</v>
      </c>
      <c r="I10" s="477">
        <v>43971</v>
      </c>
      <c r="J10" s="477"/>
      <c r="K10" s="477"/>
      <c r="L10" s="537"/>
      <c r="N10" s="320"/>
      <c r="O10" s="320"/>
      <c r="P10" s="477"/>
      <c r="Q10" s="477"/>
      <c r="R10" s="477"/>
    </row>
    <row r="11" spans="1:18" s="271" customFormat="1" ht="13.5" customHeight="1" x14ac:dyDescent="0.2">
      <c r="A11" s="491" t="s">
        <v>182</v>
      </c>
      <c r="B11" s="477">
        <v>8221</v>
      </c>
      <c r="C11" s="477">
        <v>7068</v>
      </c>
      <c r="D11" s="477">
        <v>15289</v>
      </c>
      <c r="E11" s="477">
        <v>11455</v>
      </c>
      <c r="F11" s="477">
        <v>4168</v>
      </c>
      <c r="G11" s="477">
        <v>15623</v>
      </c>
      <c r="H11" s="477">
        <v>1673</v>
      </c>
      <c r="I11" s="477">
        <v>32586</v>
      </c>
      <c r="J11" s="477"/>
      <c r="K11" s="477"/>
      <c r="L11" s="537"/>
      <c r="N11" s="320"/>
      <c r="O11" s="320"/>
      <c r="P11" s="477"/>
      <c r="Q11" s="477"/>
      <c r="R11" s="477"/>
    </row>
    <row r="12" spans="1:18" s="271" customFormat="1" ht="13.5" customHeight="1" x14ac:dyDescent="0.2">
      <c r="A12" s="492" t="s">
        <v>183</v>
      </c>
      <c r="B12" s="477">
        <v>3627</v>
      </c>
      <c r="C12" s="477">
        <v>3136</v>
      </c>
      <c r="D12" s="477">
        <v>6763</v>
      </c>
      <c r="E12" s="477">
        <v>8029</v>
      </c>
      <c r="F12" s="477">
        <v>2734</v>
      </c>
      <c r="G12" s="477">
        <v>10763</v>
      </c>
      <c r="H12" s="477">
        <v>774</v>
      </c>
      <c r="I12" s="477">
        <v>18300</v>
      </c>
      <c r="J12" s="477"/>
      <c r="K12" s="477"/>
      <c r="L12" s="537"/>
      <c r="N12" s="320"/>
      <c r="O12" s="320"/>
      <c r="P12" s="477"/>
      <c r="Q12" s="477"/>
      <c r="R12" s="477"/>
    </row>
    <row r="13" spans="1:18" s="271" customFormat="1" ht="13.5" customHeight="1" thickBot="1" x14ac:dyDescent="0.25">
      <c r="A13" s="493" t="s">
        <v>184</v>
      </c>
      <c r="B13" s="477">
        <v>1471</v>
      </c>
      <c r="C13" s="864">
        <v>1452</v>
      </c>
      <c r="D13" s="477">
        <v>2923</v>
      </c>
      <c r="E13" s="477">
        <v>8291</v>
      </c>
      <c r="F13" s="477">
        <v>2150</v>
      </c>
      <c r="G13" s="477">
        <v>10441</v>
      </c>
      <c r="H13" s="477">
        <v>528</v>
      </c>
      <c r="I13" s="477">
        <v>13892</v>
      </c>
      <c r="J13" s="477"/>
      <c r="K13" s="477"/>
      <c r="L13" s="537"/>
      <c r="N13" s="320"/>
      <c r="O13" s="320"/>
      <c r="P13" s="477"/>
      <c r="Q13" s="477"/>
      <c r="R13" s="477"/>
    </row>
    <row r="14" spans="1:18" s="271" customFormat="1" ht="13.5" customHeight="1" thickBot="1" x14ac:dyDescent="0.25">
      <c r="A14" s="494" t="s">
        <v>113</v>
      </c>
      <c r="B14" s="865">
        <v>131362</v>
      </c>
      <c r="C14" s="865">
        <v>102816</v>
      </c>
      <c r="D14" s="865">
        <v>234178</v>
      </c>
      <c r="E14" s="865">
        <v>97664</v>
      </c>
      <c r="F14" s="865">
        <v>13001</v>
      </c>
      <c r="G14" s="865">
        <v>110665</v>
      </c>
      <c r="H14" s="865">
        <v>39813</v>
      </c>
      <c r="I14" s="865">
        <v>384656</v>
      </c>
      <c r="J14" s="477"/>
      <c r="K14" s="477"/>
      <c r="L14" s="537"/>
      <c r="N14" s="320"/>
      <c r="O14" s="320"/>
      <c r="P14" s="477"/>
      <c r="Q14" s="477"/>
      <c r="R14" s="477"/>
    </row>
    <row r="15" spans="1:18" s="271" customFormat="1" ht="14.25" customHeight="1" x14ac:dyDescent="0.15">
      <c r="A15" s="495" t="s">
        <v>1059</v>
      </c>
      <c r="B15" s="877">
        <v>531</v>
      </c>
      <c r="C15" s="877">
        <v>2595</v>
      </c>
      <c r="D15" s="877">
        <v>3126</v>
      </c>
      <c r="E15" s="877">
        <v>3109</v>
      </c>
      <c r="F15" s="877">
        <v>328</v>
      </c>
      <c r="G15" s="877">
        <v>3437</v>
      </c>
      <c r="H15" s="877"/>
      <c r="I15" s="877">
        <v>6563</v>
      </c>
      <c r="J15" s="877"/>
      <c r="K15" s="877"/>
      <c r="L15" s="537"/>
      <c r="N15" s="320"/>
      <c r="P15" s="496"/>
      <c r="Q15" s="496"/>
      <c r="R15" s="496"/>
    </row>
    <row r="16" spans="1:18" s="271" customFormat="1" ht="13.5" customHeight="1" x14ac:dyDescent="0.2">
      <c r="A16" s="478" t="s">
        <v>1126</v>
      </c>
      <c r="B16" s="497"/>
      <c r="C16" s="497"/>
      <c r="D16" s="497"/>
      <c r="E16" s="497"/>
      <c r="F16" s="497"/>
      <c r="G16" s="497"/>
      <c r="H16" s="639">
        <v>198</v>
      </c>
      <c r="I16" s="639">
        <v>198</v>
      </c>
      <c r="J16" s="639"/>
      <c r="K16" s="639"/>
      <c r="L16" s="639"/>
      <c r="N16" s="320"/>
      <c r="P16" s="554"/>
      <c r="Q16" s="554"/>
      <c r="R16" s="639"/>
    </row>
    <row r="17" spans="1:24" s="271" customFormat="1" ht="12" x14ac:dyDescent="0.2">
      <c r="A17" s="498"/>
      <c r="B17" s="499"/>
      <c r="C17" s="499"/>
      <c r="D17" s="499"/>
      <c r="E17" s="499"/>
      <c r="F17" s="499"/>
      <c r="G17" s="499"/>
      <c r="H17" s="499"/>
      <c r="I17" s="499"/>
      <c r="J17" s="499"/>
      <c r="K17" s="499"/>
      <c r="L17" s="499"/>
      <c r="P17" s="798"/>
      <c r="Q17" s="798"/>
      <c r="R17" s="798"/>
    </row>
    <row r="18" spans="1:24" s="271" customFormat="1" ht="12.75" customHeight="1" thickBot="1" x14ac:dyDescent="0.25">
      <c r="A18" s="491"/>
      <c r="B18" s="491"/>
      <c r="C18" s="491"/>
      <c r="D18" s="491"/>
      <c r="E18" s="491"/>
      <c r="F18" s="491"/>
      <c r="G18" s="491"/>
      <c r="H18" s="491"/>
      <c r="I18" s="500" t="s">
        <v>140</v>
      </c>
      <c r="J18" s="491"/>
      <c r="K18" s="491"/>
      <c r="L18" s="500"/>
      <c r="P18" s="491"/>
      <c r="Q18" s="491"/>
      <c r="R18" s="500"/>
    </row>
    <row r="19" spans="1:24" s="271" customFormat="1" ht="36.75" customHeight="1" thickBot="1" x14ac:dyDescent="0.25">
      <c r="A19" s="501"/>
      <c r="B19" s="485" t="s">
        <v>1</v>
      </c>
      <c r="C19" s="486" t="s">
        <v>1054</v>
      </c>
      <c r="D19" s="485" t="s">
        <v>1055</v>
      </c>
      <c r="E19" s="485" t="s">
        <v>2</v>
      </c>
      <c r="F19" s="486" t="s">
        <v>1056</v>
      </c>
      <c r="G19" s="485" t="s">
        <v>1057</v>
      </c>
      <c r="H19" s="485" t="s">
        <v>1231</v>
      </c>
      <c r="I19" s="486" t="s">
        <v>1050</v>
      </c>
      <c r="J19" s="938"/>
      <c r="K19" s="938"/>
      <c r="L19" s="483"/>
      <c r="P19" s="784"/>
      <c r="Q19" s="784"/>
      <c r="R19" s="483"/>
    </row>
    <row r="20" spans="1:24" s="271" customFormat="1" ht="13.5" customHeight="1" x14ac:dyDescent="0.2">
      <c r="A20" s="491" t="s">
        <v>194</v>
      </c>
      <c r="B20" s="429">
        <f t="shared" ref="B20:I20" si="0">B5/B$14</f>
        <v>3.4865486213669097E-3</v>
      </c>
      <c r="C20" s="429">
        <f t="shared" si="0"/>
        <v>5.6411453470277002E-3</v>
      </c>
      <c r="D20" s="429">
        <f t="shared" si="0"/>
        <v>4.4325256855895943E-3</v>
      </c>
      <c r="E20" s="429">
        <f t="shared" si="0"/>
        <v>6.7332896461336833E-2</v>
      </c>
      <c r="F20" s="429">
        <f t="shared" si="0"/>
        <v>8.768556264902699E-3</v>
      </c>
      <c r="G20" s="429">
        <f t="shared" si="0"/>
        <v>6.0452717661410561E-2</v>
      </c>
      <c r="H20" s="429">
        <f t="shared" si="0"/>
        <v>2.4866249717428982E-3</v>
      </c>
      <c r="I20" s="429">
        <f t="shared" si="0"/>
        <v>2.0348051245788444E-2</v>
      </c>
      <c r="J20" s="414"/>
      <c r="K20" s="414"/>
      <c r="L20" s="414"/>
      <c r="N20" s="804"/>
      <c r="O20" s="804"/>
      <c r="P20" s="804"/>
      <c r="Q20" s="804"/>
      <c r="R20" s="804"/>
      <c r="S20" s="804"/>
      <c r="T20" s="804"/>
      <c r="U20" s="804"/>
      <c r="V20" s="804"/>
      <c r="W20" s="804"/>
      <c r="X20" s="804"/>
    </row>
    <row r="21" spans="1:24" s="271" customFormat="1" ht="12.75" customHeight="1" x14ac:dyDescent="0.2">
      <c r="A21" s="491" t="s">
        <v>177</v>
      </c>
      <c r="B21" s="429">
        <f t="shared" ref="B21:I21" si="1">B6/B$14</f>
        <v>0.21215419984470396</v>
      </c>
      <c r="C21" s="429">
        <f t="shared" si="1"/>
        <v>0.19772214441332089</v>
      </c>
      <c r="D21" s="429">
        <f t="shared" si="1"/>
        <v>0.20581779671873532</v>
      </c>
      <c r="E21" s="429">
        <f t="shared" si="1"/>
        <v>0.22729972149410224</v>
      </c>
      <c r="F21" s="429">
        <f t="shared" si="1"/>
        <v>4.645796477194062E-2</v>
      </c>
      <c r="G21" s="429">
        <f t="shared" si="1"/>
        <v>0.20605430804680794</v>
      </c>
      <c r="H21" s="429">
        <f t="shared" si="1"/>
        <v>0.20201944088614271</v>
      </c>
      <c r="I21" s="429">
        <f t="shared" si="1"/>
        <v>0.20549010024541409</v>
      </c>
      <c r="J21" s="414"/>
      <c r="K21" s="414"/>
      <c r="L21" s="414"/>
      <c r="N21" s="804"/>
      <c r="O21" s="804"/>
      <c r="P21" s="804"/>
      <c r="Q21" s="804"/>
      <c r="R21" s="804"/>
      <c r="S21" s="804"/>
      <c r="T21" s="804"/>
      <c r="U21" s="804"/>
      <c r="V21" s="804"/>
      <c r="W21" s="804"/>
      <c r="X21" s="804"/>
    </row>
    <row r="22" spans="1:24" s="271" customFormat="1" ht="12.75" customHeight="1" x14ac:dyDescent="0.2">
      <c r="A22" s="491" t="s">
        <v>178</v>
      </c>
      <c r="B22" s="429">
        <f t="shared" ref="B22:I22" si="2">B7/B$14</f>
        <v>0.16097501560573074</v>
      </c>
      <c r="C22" s="429">
        <f t="shared" si="2"/>
        <v>0.15295284780578899</v>
      </c>
      <c r="D22" s="429">
        <f t="shared" si="2"/>
        <v>0.15745287772549085</v>
      </c>
      <c r="E22" s="429">
        <f t="shared" si="2"/>
        <v>8.6746395806028831E-2</v>
      </c>
      <c r="F22" s="429">
        <f t="shared" si="2"/>
        <v>2.2536727944004308E-2</v>
      </c>
      <c r="G22" s="429">
        <f t="shared" si="2"/>
        <v>7.920300004518141E-2</v>
      </c>
      <c r="H22" s="429">
        <f t="shared" si="2"/>
        <v>0.18388466078918947</v>
      </c>
      <c r="I22" s="429">
        <f t="shared" si="2"/>
        <v>0.13767886111226654</v>
      </c>
      <c r="J22" s="414"/>
      <c r="K22" s="414"/>
      <c r="L22" s="414"/>
      <c r="N22" s="804"/>
      <c r="O22" s="804"/>
      <c r="P22" s="804"/>
      <c r="Q22" s="804"/>
      <c r="R22" s="804"/>
      <c r="S22" s="804"/>
      <c r="T22" s="804"/>
      <c r="U22" s="804"/>
      <c r="V22" s="804"/>
      <c r="W22" s="804"/>
      <c r="X22" s="804"/>
    </row>
    <row r="23" spans="1:24" s="271" customFormat="1" ht="13.5" customHeight="1" x14ac:dyDescent="0.2">
      <c r="A23" s="491" t="s">
        <v>179</v>
      </c>
      <c r="B23" s="429">
        <f t="shared" ref="B23:I24" si="3">B8/B$14</f>
        <v>0.22769903016092935</v>
      </c>
      <c r="C23" s="429">
        <f t="shared" si="3"/>
        <v>0.23523576097105509</v>
      </c>
      <c r="D23" s="429">
        <f t="shared" si="3"/>
        <v>0.2310080366217151</v>
      </c>
      <c r="E23" s="429">
        <f t="shared" si="3"/>
        <v>0.13460435779816513</v>
      </c>
      <c r="F23" s="429">
        <f t="shared" si="3"/>
        <v>4.4688870086916389E-2</v>
      </c>
      <c r="G23" s="429">
        <f t="shared" si="3"/>
        <v>0.12404102471422762</v>
      </c>
      <c r="H23" s="429">
        <f t="shared" si="3"/>
        <v>0.26915831512320099</v>
      </c>
      <c r="I23" s="429">
        <f t="shared" si="3"/>
        <v>0.20418243833451188</v>
      </c>
      <c r="J23" s="414"/>
      <c r="K23" s="414"/>
      <c r="L23" s="414"/>
      <c r="N23" s="804"/>
      <c r="O23" s="804"/>
      <c r="P23" s="804"/>
      <c r="Q23" s="804"/>
      <c r="R23" s="804"/>
      <c r="S23" s="804"/>
      <c r="T23" s="804"/>
      <c r="U23" s="804"/>
      <c r="V23" s="804"/>
      <c r="W23" s="804"/>
      <c r="X23" s="804"/>
    </row>
    <row r="24" spans="1:24" s="271" customFormat="1" ht="12.75" customHeight="1" x14ac:dyDescent="0.2">
      <c r="A24" s="491" t="s">
        <v>180</v>
      </c>
      <c r="B24" s="429">
        <f t="shared" si="3"/>
        <v>0.17024710342412569</v>
      </c>
      <c r="C24" s="429">
        <f t="shared" si="3"/>
        <v>0.17413632119514472</v>
      </c>
      <c r="D24" s="429">
        <f t="shared" si="3"/>
        <v>0.17195466696273776</v>
      </c>
      <c r="E24" s="429">
        <f t="shared" si="3"/>
        <v>9.9514662516382704E-2</v>
      </c>
      <c r="F24" s="429">
        <f t="shared" si="3"/>
        <v>5.0149988462425965E-2</v>
      </c>
      <c r="G24" s="429">
        <f t="shared" si="3"/>
        <v>9.3715266796186691E-2</v>
      </c>
      <c r="H24" s="429">
        <f t="shared" si="3"/>
        <v>0.1733102253032929</v>
      </c>
      <c r="I24" s="429">
        <f t="shared" si="3"/>
        <v>0.14958560376024291</v>
      </c>
      <c r="J24" s="414"/>
      <c r="K24" s="414"/>
      <c r="L24" s="414"/>
      <c r="N24" s="804"/>
      <c r="O24" s="804"/>
      <c r="P24" s="804"/>
      <c r="Q24" s="804"/>
      <c r="R24" s="804"/>
      <c r="S24" s="804"/>
      <c r="T24" s="804"/>
      <c r="U24" s="804"/>
      <c r="V24" s="804"/>
      <c r="W24" s="804"/>
      <c r="X24" s="804"/>
    </row>
    <row r="25" spans="1:24" s="271" customFormat="1" ht="12" x14ac:dyDescent="0.2">
      <c r="A25" s="491" t="s">
        <v>181</v>
      </c>
      <c r="B25" s="429">
        <f t="shared" ref="B25:I28" si="4">B10/B$14</f>
        <v>0.12404652791522662</v>
      </c>
      <c r="C25" s="429">
        <f t="shared" si="4"/>
        <v>0.12094421101774043</v>
      </c>
      <c r="D25" s="429">
        <f t="shared" si="4"/>
        <v>0.12268445370615515</v>
      </c>
      <c r="E25" s="429">
        <f t="shared" si="4"/>
        <v>0.10010853538663171</v>
      </c>
      <c r="F25" s="429">
        <f t="shared" si="4"/>
        <v>0.13114375817244828</v>
      </c>
      <c r="G25" s="429">
        <f t="shared" si="4"/>
        <v>0.10375457461708761</v>
      </c>
      <c r="H25" s="429">
        <f t="shared" si="4"/>
        <v>9.4416396654359122E-2</v>
      </c>
      <c r="I25" s="429">
        <f t="shared" si="4"/>
        <v>0.11431252859698016</v>
      </c>
      <c r="J25" s="414"/>
      <c r="K25" s="414"/>
      <c r="L25" s="414"/>
      <c r="N25" s="804"/>
      <c r="O25" s="804"/>
      <c r="P25" s="804"/>
      <c r="Q25" s="804"/>
      <c r="R25" s="804"/>
      <c r="S25" s="804"/>
      <c r="T25" s="804"/>
      <c r="U25" s="804"/>
      <c r="V25" s="804"/>
      <c r="W25" s="804"/>
      <c r="X25" s="804"/>
    </row>
    <row r="26" spans="1:24" s="271" customFormat="1" ht="12" x14ac:dyDescent="0.2">
      <c r="A26" s="491" t="s">
        <v>182</v>
      </c>
      <c r="B26" s="429">
        <f t="shared" si="4"/>
        <v>6.258278649837852E-2</v>
      </c>
      <c r="C26" s="429">
        <f t="shared" si="4"/>
        <v>6.8744164332399632E-2</v>
      </c>
      <c r="D26" s="429">
        <f t="shared" si="4"/>
        <v>6.528794335932496E-2</v>
      </c>
      <c r="E26" s="429">
        <f t="shared" si="4"/>
        <v>0.11728989187418086</v>
      </c>
      <c r="F26" s="429">
        <f t="shared" si="4"/>
        <v>0.32059072379047765</v>
      </c>
      <c r="G26" s="429">
        <f t="shared" si="4"/>
        <v>0.1411738128586274</v>
      </c>
      <c r="H26" s="429">
        <f t="shared" si="4"/>
        <v>4.2021450280059276E-2</v>
      </c>
      <c r="I26" s="429">
        <f t="shared" si="4"/>
        <v>8.4714654132523604E-2</v>
      </c>
      <c r="J26" s="414"/>
      <c r="K26" s="414"/>
      <c r="L26" s="414"/>
      <c r="N26" s="804"/>
      <c r="O26" s="804"/>
      <c r="P26" s="804"/>
      <c r="Q26" s="804"/>
      <c r="R26" s="804"/>
      <c r="S26" s="804"/>
      <c r="T26" s="804"/>
      <c r="U26" s="804"/>
      <c r="V26" s="804"/>
      <c r="W26" s="804"/>
      <c r="X26" s="804"/>
    </row>
    <row r="27" spans="1:24" s="271" customFormat="1" ht="12" x14ac:dyDescent="0.2">
      <c r="A27" s="492" t="s">
        <v>183</v>
      </c>
      <c r="B27" s="429">
        <f t="shared" si="4"/>
        <v>2.7610724562658912E-2</v>
      </c>
      <c r="C27" s="429">
        <f t="shared" si="4"/>
        <v>3.0501089324618737E-2</v>
      </c>
      <c r="D27" s="429">
        <f t="shared" si="4"/>
        <v>2.8879741051678638E-2</v>
      </c>
      <c r="E27" s="429">
        <f t="shared" si="4"/>
        <v>8.2210435779816515E-2</v>
      </c>
      <c r="F27" s="429">
        <f t="shared" si="4"/>
        <v>0.2102915160372279</v>
      </c>
      <c r="G27" s="429">
        <f t="shared" si="4"/>
        <v>9.7257488817602669E-2</v>
      </c>
      <c r="H27" s="429">
        <f t="shared" si="4"/>
        <v>1.9440886142717204E-2</v>
      </c>
      <c r="I27" s="429">
        <f t="shared" si="4"/>
        <v>4.7574976082525686E-2</v>
      </c>
      <c r="J27" s="414"/>
      <c r="K27" s="414"/>
      <c r="L27" s="414"/>
      <c r="N27" s="804"/>
      <c r="O27" s="804"/>
      <c r="P27" s="804"/>
      <c r="Q27" s="804"/>
      <c r="R27" s="804"/>
      <c r="S27" s="804"/>
      <c r="T27" s="804"/>
      <c r="U27" s="804"/>
      <c r="V27" s="804"/>
      <c r="W27" s="804"/>
      <c r="X27" s="804"/>
    </row>
    <row r="28" spans="1:24" s="271" customFormat="1" thickBot="1" x14ac:dyDescent="0.25">
      <c r="A28" s="493" t="s">
        <v>184</v>
      </c>
      <c r="B28" s="429">
        <f t="shared" si="4"/>
        <v>1.1198063366879311E-2</v>
      </c>
      <c r="C28" s="429">
        <f t="shared" si="4"/>
        <v>1.4122315592903828E-2</v>
      </c>
      <c r="D28" s="429">
        <f t="shared" si="4"/>
        <v>1.2481958168572624E-2</v>
      </c>
      <c r="E28" s="429">
        <f t="shared" si="4"/>
        <v>8.4893102883355179E-2</v>
      </c>
      <c r="F28" s="429">
        <f t="shared" si="4"/>
        <v>0.16537189446965617</v>
      </c>
      <c r="G28" s="429">
        <f t="shared" si="4"/>
        <v>9.434780644286811E-2</v>
      </c>
      <c r="H28" s="818">
        <f t="shared" si="4"/>
        <v>1.3261999849295457E-2</v>
      </c>
      <c r="I28" s="418">
        <f t="shared" si="4"/>
        <v>3.6115386215215671E-2</v>
      </c>
      <c r="J28" s="414"/>
      <c r="K28" s="414"/>
      <c r="L28" s="414"/>
      <c r="N28" s="804"/>
      <c r="O28" s="804"/>
      <c r="P28" s="804"/>
      <c r="Q28" s="804"/>
      <c r="R28" s="804"/>
      <c r="S28" s="804"/>
      <c r="T28" s="804"/>
      <c r="U28" s="804"/>
      <c r="V28" s="804"/>
      <c r="W28" s="804"/>
      <c r="X28" s="804"/>
    </row>
    <row r="29" spans="1:24" s="271" customFormat="1" thickBot="1" x14ac:dyDescent="0.25">
      <c r="A29" s="494" t="s">
        <v>113</v>
      </c>
      <c r="B29" s="490">
        <f t="shared" ref="B29:H29" si="5">SUM(B20:B28)</f>
        <v>1</v>
      </c>
      <c r="C29" s="490">
        <f t="shared" si="5"/>
        <v>0.99999999999999989</v>
      </c>
      <c r="D29" s="490">
        <f t="shared" si="5"/>
        <v>1</v>
      </c>
      <c r="E29" s="490">
        <f t="shared" si="5"/>
        <v>0.99999999999999989</v>
      </c>
      <c r="F29" s="490">
        <f t="shared" si="5"/>
        <v>0.99999999999999989</v>
      </c>
      <c r="G29" s="490">
        <f t="shared" si="5"/>
        <v>1</v>
      </c>
      <c r="H29" s="490">
        <f t="shared" si="5"/>
        <v>1</v>
      </c>
      <c r="I29" s="490">
        <f t="shared" ref="I29" si="6">I14/I$14</f>
        <v>1</v>
      </c>
      <c r="J29" s="414"/>
      <c r="K29" s="414"/>
      <c r="L29" s="414"/>
      <c r="N29" s="804"/>
      <c r="O29" s="804"/>
      <c r="P29" s="804"/>
      <c r="Q29" s="804"/>
      <c r="R29" s="804"/>
      <c r="S29" s="804"/>
      <c r="T29" s="804"/>
      <c r="U29" s="804"/>
      <c r="V29" s="804"/>
      <c r="W29" s="804"/>
      <c r="X29" s="804"/>
    </row>
    <row r="30" spans="1:24" s="271" customFormat="1" ht="11.25" x14ac:dyDescent="0.15">
      <c r="A30" s="498"/>
      <c r="B30" s="511"/>
      <c r="C30" s="511"/>
      <c r="D30" s="511"/>
      <c r="E30" s="511"/>
      <c r="F30" s="511"/>
      <c r="G30" s="511"/>
      <c r="H30" s="511"/>
      <c r="I30" s="511"/>
      <c r="J30" s="511"/>
      <c r="K30" s="511"/>
      <c r="L30" s="511"/>
      <c r="M30" s="511"/>
    </row>
    <row r="31" spans="1:24" s="271" customFormat="1" ht="11.25" x14ac:dyDescent="0.15">
      <c r="A31" s="498"/>
      <c r="B31" s="511"/>
      <c r="C31" s="511"/>
      <c r="D31" s="511"/>
      <c r="E31" s="511"/>
      <c r="F31" s="511"/>
      <c r="G31" s="511"/>
      <c r="H31" s="511"/>
      <c r="I31" s="511"/>
      <c r="J31" s="511"/>
      <c r="K31" s="511"/>
      <c r="L31" s="511"/>
      <c r="M31" s="511"/>
    </row>
    <row r="32" spans="1:24" s="271" customFormat="1" ht="12" x14ac:dyDescent="0.2">
      <c r="A32" s="505" t="s">
        <v>1221</v>
      </c>
      <c r="B32" s="515"/>
      <c r="C32" s="515"/>
      <c r="D32" s="515"/>
      <c r="E32" s="515"/>
      <c r="F32" s="515"/>
      <c r="G32" s="515"/>
      <c r="H32" s="498"/>
      <c r="I32" s="498"/>
      <c r="J32" s="498"/>
      <c r="K32" s="498"/>
    </row>
    <row r="33" spans="1:11" s="271" customFormat="1" ht="13.5" customHeight="1" x14ac:dyDescent="0.2">
      <c r="A33" s="498"/>
      <c r="B33" s="515"/>
      <c r="C33" s="515"/>
      <c r="D33" s="515"/>
      <c r="E33" s="515"/>
      <c r="F33" s="515"/>
      <c r="G33" s="515"/>
      <c r="H33" s="498"/>
      <c r="I33" s="498"/>
      <c r="J33" s="498"/>
      <c r="K33" s="498"/>
    </row>
    <row r="34" spans="1:11" s="271" customFormat="1" ht="12" x14ac:dyDescent="0.2">
      <c r="A34" s="515"/>
      <c r="B34" s="515"/>
      <c r="C34" s="515"/>
      <c r="D34" s="515"/>
      <c r="E34" s="515"/>
      <c r="F34" s="515"/>
      <c r="G34" s="515"/>
      <c r="H34" s="498"/>
      <c r="I34" s="498"/>
      <c r="J34" s="498"/>
      <c r="K34" s="498"/>
    </row>
    <row r="35" spans="1:11" s="271" customFormat="1" ht="12.75" customHeight="1" x14ac:dyDescent="0.2">
      <c r="A35" s="515"/>
      <c r="B35" s="515"/>
      <c r="C35" s="515"/>
      <c r="D35" s="515"/>
      <c r="E35" s="515"/>
      <c r="F35" s="515"/>
      <c r="G35" s="515"/>
      <c r="H35" s="498"/>
      <c r="I35" s="498"/>
      <c r="J35" s="498"/>
      <c r="K35" s="498"/>
    </row>
    <row r="36" spans="1:11" s="271" customFormat="1" ht="12" x14ac:dyDescent="0.2">
      <c r="A36" s="515"/>
      <c r="B36" s="515"/>
      <c r="C36" s="515"/>
      <c r="D36" s="515"/>
      <c r="E36" s="515"/>
      <c r="F36" s="515"/>
      <c r="G36" s="515"/>
      <c r="H36" s="498"/>
      <c r="I36" s="498"/>
      <c r="J36" s="498"/>
      <c r="K36" s="498"/>
    </row>
    <row r="37" spans="1:11" s="271" customFormat="1" ht="12" x14ac:dyDescent="0.2">
      <c r="A37" s="515"/>
      <c r="B37" s="515"/>
      <c r="C37" s="515"/>
      <c r="D37" s="515"/>
      <c r="E37" s="515"/>
      <c r="F37" s="515"/>
      <c r="G37" s="515"/>
      <c r="H37" s="498"/>
      <c r="I37" s="498"/>
      <c r="J37" s="498"/>
      <c r="K37" s="498"/>
    </row>
    <row r="38" spans="1:11" s="271" customFormat="1" ht="11.25" x14ac:dyDescent="0.15">
      <c r="A38" s="498"/>
      <c r="B38" s="498"/>
      <c r="C38" s="498"/>
      <c r="D38" s="498"/>
      <c r="E38" s="498"/>
      <c r="F38" s="498"/>
      <c r="G38" s="498"/>
      <c r="H38" s="498"/>
      <c r="I38" s="498"/>
      <c r="J38" s="498"/>
      <c r="K38" s="498"/>
    </row>
    <row r="39" spans="1:11" s="271" customFormat="1" ht="11.25" x14ac:dyDescent="0.15">
      <c r="A39" s="498"/>
      <c r="B39" s="498"/>
      <c r="C39" s="498"/>
      <c r="D39" s="498"/>
      <c r="E39" s="498"/>
      <c r="F39" s="498"/>
      <c r="G39" s="498"/>
      <c r="H39" s="498"/>
      <c r="I39" s="498"/>
      <c r="J39" s="498"/>
      <c r="K39" s="498"/>
    </row>
    <row r="40" spans="1:11" s="271" customFormat="1" ht="11.25" x14ac:dyDescent="0.15">
      <c r="A40" s="498"/>
      <c r="B40" s="498"/>
      <c r="C40" s="498"/>
      <c r="D40" s="498"/>
      <c r="E40" s="498"/>
      <c r="F40" s="498"/>
      <c r="G40" s="498"/>
      <c r="H40" s="498"/>
      <c r="I40" s="498"/>
      <c r="J40" s="498"/>
      <c r="K40" s="498"/>
    </row>
    <row r="41" spans="1:11" s="271" customFormat="1" ht="11.25" x14ac:dyDescent="0.15">
      <c r="A41" s="498"/>
      <c r="B41" s="498"/>
      <c r="C41" s="498"/>
      <c r="D41" s="498"/>
      <c r="E41" s="498"/>
      <c r="F41" s="498"/>
      <c r="G41" s="498"/>
      <c r="H41" s="498"/>
      <c r="I41" s="498"/>
      <c r="J41" s="498"/>
      <c r="K41" s="498"/>
    </row>
    <row r="42" spans="1:11" s="271" customFormat="1" ht="11.25" x14ac:dyDescent="0.15">
      <c r="A42" s="498"/>
      <c r="B42" s="498"/>
      <c r="C42" s="498"/>
      <c r="D42" s="498"/>
      <c r="E42" s="498"/>
      <c r="F42" s="498"/>
      <c r="G42" s="498"/>
      <c r="H42" s="498"/>
      <c r="I42" s="498"/>
      <c r="J42" s="498"/>
      <c r="K42" s="498"/>
    </row>
    <row r="43" spans="1:11" s="271" customFormat="1" ht="11.25" x14ac:dyDescent="0.15">
      <c r="A43" s="498"/>
      <c r="B43" s="498"/>
      <c r="C43" s="498"/>
      <c r="D43" s="498"/>
      <c r="E43" s="498"/>
      <c r="F43" s="498"/>
      <c r="G43" s="498"/>
      <c r="H43" s="498"/>
      <c r="I43" s="498"/>
      <c r="J43" s="498"/>
      <c r="K43" s="498"/>
    </row>
    <row r="44" spans="1:11" s="271" customFormat="1" ht="11.25" x14ac:dyDescent="0.15">
      <c r="A44" s="498"/>
      <c r="B44" s="498"/>
      <c r="C44" s="498"/>
      <c r="D44" s="498"/>
      <c r="E44" s="498"/>
      <c r="F44" s="498"/>
      <c r="G44" s="498"/>
      <c r="H44" s="498"/>
      <c r="I44" s="498"/>
      <c r="J44" s="498"/>
      <c r="K44" s="498"/>
    </row>
    <row r="45" spans="1:11" s="271" customFormat="1" ht="11.25" x14ac:dyDescent="0.15">
      <c r="A45" s="498"/>
      <c r="B45" s="498"/>
      <c r="C45" s="498"/>
      <c r="D45" s="498"/>
      <c r="E45" s="498"/>
      <c r="F45" s="498"/>
      <c r="G45" s="498"/>
      <c r="H45" s="498"/>
      <c r="I45" s="498"/>
      <c r="J45" s="498"/>
      <c r="K45" s="498"/>
    </row>
    <row r="46" spans="1:11" s="271" customFormat="1" ht="11.25" x14ac:dyDescent="0.15">
      <c r="A46" s="498"/>
      <c r="B46" s="498"/>
      <c r="C46" s="498"/>
      <c r="D46" s="498"/>
      <c r="E46" s="498"/>
      <c r="F46" s="498"/>
      <c r="G46" s="498"/>
      <c r="H46" s="498"/>
      <c r="I46" s="498"/>
      <c r="J46" s="498"/>
      <c r="K46" s="498"/>
    </row>
    <row r="47" spans="1:11" s="271" customFormat="1" ht="11.25" x14ac:dyDescent="0.15">
      <c r="A47" s="498"/>
      <c r="B47" s="498"/>
      <c r="C47" s="498"/>
      <c r="D47" s="498"/>
      <c r="E47" s="498"/>
      <c r="F47" s="498"/>
      <c r="G47" s="498"/>
      <c r="H47" s="498"/>
      <c r="I47" s="498"/>
      <c r="J47" s="498"/>
      <c r="K47" s="498"/>
    </row>
    <row r="48" spans="1:11" s="271" customFormat="1" ht="11.25" x14ac:dyDescent="0.15">
      <c r="A48" s="498"/>
      <c r="B48" s="498"/>
      <c r="C48" s="498"/>
      <c r="D48" s="498"/>
      <c r="E48" s="498"/>
      <c r="F48" s="498"/>
      <c r="G48" s="498"/>
      <c r="H48" s="498"/>
      <c r="I48" s="498"/>
      <c r="J48" s="498"/>
      <c r="K48" s="498"/>
    </row>
    <row r="49" spans="1:13" s="271" customFormat="1" ht="11.25" x14ac:dyDescent="0.15">
      <c r="A49" s="498"/>
      <c r="B49" s="498"/>
      <c r="C49" s="498"/>
      <c r="D49" s="498"/>
      <c r="E49" s="498"/>
      <c r="F49" s="498"/>
      <c r="G49" s="498"/>
      <c r="H49" s="498"/>
      <c r="I49" s="498"/>
      <c r="J49" s="498"/>
      <c r="K49" s="498"/>
    </row>
    <row r="50" spans="1:13" s="271" customFormat="1" ht="11.25" x14ac:dyDescent="0.15">
      <c r="A50" s="498"/>
      <c r="B50" s="498"/>
      <c r="C50" s="498"/>
      <c r="D50" s="498"/>
      <c r="E50" s="498"/>
      <c r="F50" s="498"/>
      <c r="G50" s="498"/>
      <c r="H50" s="498"/>
      <c r="I50" s="498"/>
      <c r="J50" s="498"/>
      <c r="K50" s="498"/>
      <c r="L50" s="498"/>
      <c r="M50" s="498"/>
    </row>
    <row r="51" spans="1:13" s="271" customFormat="1" ht="11.25" x14ac:dyDescent="0.15">
      <c r="A51" s="498"/>
      <c r="B51" s="498"/>
      <c r="C51" s="498"/>
      <c r="D51" s="498"/>
      <c r="E51" s="498"/>
      <c r="F51" s="498"/>
      <c r="G51" s="498"/>
      <c r="H51" s="498"/>
      <c r="I51" s="498"/>
      <c r="J51" s="498"/>
      <c r="K51" s="498"/>
      <c r="L51" s="498"/>
      <c r="M51" s="498"/>
    </row>
    <row r="52" spans="1:13" s="271" customFormat="1" ht="11.25" x14ac:dyDescent="0.15">
      <c r="A52" s="498"/>
      <c r="B52" s="498"/>
      <c r="C52" s="498"/>
      <c r="D52" s="498"/>
      <c r="E52" s="498"/>
      <c r="F52" s="498"/>
      <c r="G52" s="498"/>
      <c r="H52" s="498"/>
      <c r="I52" s="498"/>
      <c r="J52" s="498"/>
      <c r="K52" s="498"/>
      <c r="L52" s="498"/>
      <c r="M52" s="498"/>
    </row>
    <row r="53" spans="1:13" s="271" customFormat="1" ht="11.25" x14ac:dyDescent="0.15">
      <c r="A53" s="498"/>
      <c r="B53" s="498"/>
      <c r="C53" s="498"/>
      <c r="D53" s="498"/>
      <c r="E53" s="498"/>
      <c r="F53" s="498"/>
      <c r="G53" s="498"/>
      <c r="H53" s="498"/>
      <c r="I53" s="498"/>
      <c r="J53" s="498"/>
      <c r="K53" s="498"/>
      <c r="L53" s="498"/>
      <c r="M53" s="498"/>
    </row>
    <row r="54" spans="1:13" s="271" customFormat="1" ht="11.25" x14ac:dyDescent="0.15">
      <c r="A54" s="498"/>
      <c r="B54" s="498"/>
      <c r="C54" s="498"/>
      <c r="D54" s="498"/>
      <c r="E54" s="498"/>
      <c r="F54" s="498"/>
      <c r="G54" s="498"/>
      <c r="H54" s="498"/>
      <c r="I54" s="498"/>
      <c r="J54" s="498"/>
      <c r="K54" s="498"/>
      <c r="L54" s="498"/>
      <c r="M54" s="498"/>
    </row>
    <row r="55" spans="1:13" s="271" customFormat="1" ht="15.75" customHeight="1" x14ac:dyDescent="0.2">
      <c r="A55" s="515"/>
      <c r="B55" s="1062" t="s">
        <v>330</v>
      </c>
      <c r="C55" s="1017"/>
      <c r="D55" s="1017"/>
      <c r="E55" s="1017"/>
      <c r="F55" s="1017"/>
      <c r="G55" s="1017"/>
      <c r="H55" s="1017"/>
      <c r="I55" s="681"/>
      <c r="J55" s="681"/>
      <c r="K55" s="681"/>
      <c r="L55" s="681"/>
      <c r="M55" s="515"/>
    </row>
    <row r="56" spans="1:13" s="271" customFormat="1" thickBot="1" x14ac:dyDescent="0.25">
      <c r="A56" s="512" t="s">
        <v>26</v>
      </c>
      <c r="B56" s="513"/>
      <c r="C56" s="514"/>
      <c r="D56" s="514"/>
      <c r="E56" s="514"/>
      <c r="F56" s="515"/>
      <c r="G56" s="515"/>
      <c r="H56" s="515"/>
      <c r="I56" s="515"/>
      <c r="J56" s="515"/>
      <c r="K56" s="515"/>
      <c r="L56" s="515"/>
      <c r="M56" s="515"/>
    </row>
    <row r="57" spans="1:13" s="271" customFormat="1" ht="13.5" x14ac:dyDescent="0.2">
      <c r="A57" s="516"/>
      <c r="B57" s="1060" t="s">
        <v>111</v>
      </c>
      <c r="C57" s="1060"/>
      <c r="D57" s="1060" t="s">
        <v>1046</v>
      </c>
      <c r="E57" s="1060"/>
      <c r="F57" s="1060" t="s">
        <v>1253</v>
      </c>
      <c r="G57" s="1060"/>
      <c r="H57" s="1060" t="s">
        <v>174</v>
      </c>
      <c r="I57" s="1060"/>
      <c r="J57" s="517"/>
      <c r="K57" s="517"/>
      <c r="L57" s="517"/>
      <c r="M57" s="517"/>
    </row>
    <row r="58" spans="1:13" s="271" customFormat="1" ht="12" x14ac:dyDescent="0.2">
      <c r="A58" s="518"/>
      <c r="B58" s="519" t="s">
        <v>175</v>
      </c>
      <c r="C58" s="520" t="s">
        <v>176</v>
      </c>
      <c r="D58" s="519" t="s">
        <v>175</v>
      </c>
      <c r="E58" s="519" t="s">
        <v>176</v>
      </c>
      <c r="F58" s="521" t="s">
        <v>175</v>
      </c>
      <c r="G58" s="521" t="s">
        <v>176</v>
      </c>
      <c r="H58" s="521" t="s">
        <v>175</v>
      </c>
      <c r="I58" s="521" t="s">
        <v>176</v>
      </c>
      <c r="J58" s="509"/>
      <c r="K58" s="509"/>
      <c r="L58" s="509"/>
      <c r="M58" s="509"/>
    </row>
    <row r="59" spans="1:13" s="271" customFormat="1" ht="12" x14ac:dyDescent="0.2">
      <c r="A59" s="491" t="s">
        <v>194</v>
      </c>
      <c r="B59" s="522">
        <v>205</v>
      </c>
      <c r="C59" s="522">
        <v>885</v>
      </c>
      <c r="D59" s="522">
        <v>390</v>
      </c>
      <c r="E59" s="522">
        <v>1375</v>
      </c>
      <c r="F59" s="522">
        <v>595</v>
      </c>
      <c r="G59" s="522">
        <v>2260</v>
      </c>
      <c r="H59" s="523">
        <v>6.0000000000000001E-3</v>
      </c>
      <c r="I59" s="523">
        <v>1.7000000000000001E-2</v>
      </c>
      <c r="J59" s="523"/>
      <c r="K59" s="523"/>
      <c r="L59" s="523"/>
      <c r="M59" s="523"/>
    </row>
    <row r="60" spans="1:13" s="271" customFormat="1" ht="12" x14ac:dyDescent="0.2">
      <c r="A60" s="491" t="s">
        <v>177</v>
      </c>
      <c r="B60" s="522">
        <v>8649</v>
      </c>
      <c r="C60" s="522">
        <v>21300</v>
      </c>
      <c r="D60" s="522">
        <v>8011</v>
      </c>
      <c r="E60" s="522">
        <v>19941</v>
      </c>
      <c r="F60" s="522">
        <v>16660</v>
      </c>
      <c r="G60" s="522">
        <v>41241</v>
      </c>
      <c r="H60" s="523">
        <v>0.161</v>
      </c>
      <c r="I60" s="523">
        <v>0.30599999999999999</v>
      </c>
      <c r="J60" s="523"/>
      <c r="K60" s="523"/>
      <c r="L60" s="523"/>
      <c r="M60" s="523"/>
    </row>
    <row r="61" spans="1:13" s="271" customFormat="1" ht="12" x14ac:dyDescent="0.2">
      <c r="A61" s="491" t="s">
        <v>178</v>
      </c>
      <c r="B61" s="522">
        <v>6678</v>
      </c>
      <c r="C61" s="522">
        <v>11017</v>
      </c>
      <c r="D61" s="522">
        <v>5882</v>
      </c>
      <c r="E61" s="522">
        <v>9967</v>
      </c>
      <c r="F61" s="522">
        <v>12560</v>
      </c>
      <c r="G61" s="522">
        <v>20984</v>
      </c>
      <c r="H61" s="523">
        <v>0.121</v>
      </c>
      <c r="I61" s="523">
        <v>0.156</v>
      </c>
      <c r="J61" s="523"/>
      <c r="K61" s="523"/>
      <c r="L61" s="523"/>
      <c r="M61" s="523"/>
    </row>
    <row r="62" spans="1:13" s="271" customFormat="1" ht="12" x14ac:dyDescent="0.2">
      <c r="A62" s="491" t="s">
        <v>179</v>
      </c>
      <c r="B62" s="522">
        <v>13062</v>
      </c>
      <c r="C62" s="522">
        <v>15340</v>
      </c>
      <c r="D62" s="522">
        <v>11847</v>
      </c>
      <c r="E62" s="522">
        <v>13617</v>
      </c>
      <c r="F62" s="522">
        <v>24909</v>
      </c>
      <c r="G62" s="522">
        <v>28957</v>
      </c>
      <c r="H62" s="523">
        <v>0.24099999999999999</v>
      </c>
      <c r="I62" s="523">
        <v>0.215</v>
      </c>
      <c r="J62" s="523"/>
      <c r="K62" s="523"/>
      <c r="L62" s="523"/>
      <c r="M62" s="523"/>
    </row>
    <row r="63" spans="1:13" s="271" customFormat="1" ht="12" x14ac:dyDescent="0.2">
      <c r="A63" s="491" t="s">
        <v>180</v>
      </c>
      <c r="B63" s="522">
        <v>10942</v>
      </c>
      <c r="C63" s="522">
        <v>9681</v>
      </c>
      <c r="D63" s="522">
        <v>9676</v>
      </c>
      <c r="E63" s="522">
        <v>7864</v>
      </c>
      <c r="F63" s="522">
        <v>20618</v>
      </c>
      <c r="G63" s="522">
        <v>17545</v>
      </c>
      <c r="H63" s="523">
        <v>0.19900000000000001</v>
      </c>
      <c r="I63" s="523">
        <v>0.13</v>
      </c>
      <c r="J63" s="523"/>
      <c r="K63" s="523"/>
      <c r="L63" s="523"/>
      <c r="M63" s="523"/>
    </row>
    <row r="64" spans="1:13" s="271" customFormat="1" ht="12" x14ac:dyDescent="0.2">
      <c r="A64" s="491" t="s">
        <v>181</v>
      </c>
      <c r="B64" s="522">
        <v>6966</v>
      </c>
      <c r="C64" s="522">
        <v>5480</v>
      </c>
      <c r="D64" s="522">
        <v>6048</v>
      </c>
      <c r="E64" s="522">
        <v>4532</v>
      </c>
      <c r="F64" s="522">
        <v>13014</v>
      </c>
      <c r="G64" s="522">
        <v>10012</v>
      </c>
      <c r="H64" s="523">
        <v>0.126</v>
      </c>
      <c r="I64" s="523">
        <v>7.3999999999999996E-2</v>
      </c>
      <c r="J64" s="523"/>
      <c r="K64" s="523"/>
      <c r="L64" s="523"/>
      <c r="M64" s="523"/>
    </row>
    <row r="65" spans="1:13" s="271" customFormat="1" ht="12" x14ac:dyDescent="0.2">
      <c r="A65" s="491" t="s">
        <v>182</v>
      </c>
      <c r="B65" s="522">
        <v>4698</v>
      </c>
      <c r="C65" s="522">
        <v>3420</v>
      </c>
      <c r="D65" s="522">
        <v>4610</v>
      </c>
      <c r="E65" s="522">
        <v>3398</v>
      </c>
      <c r="F65" s="522">
        <v>9308</v>
      </c>
      <c r="G65" s="522">
        <v>6818</v>
      </c>
      <c r="H65" s="523">
        <v>0.09</v>
      </c>
      <c r="I65" s="523">
        <v>5.0999999999999997E-2</v>
      </c>
      <c r="J65" s="523"/>
      <c r="K65" s="523"/>
      <c r="L65" s="523"/>
      <c r="M65" s="523"/>
    </row>
    <row r="66" spans="1:13" s="271" customFormat="1" ht="12" x14ac:dyDescent="0.2">
      <c r="A66" s="492" t="s">
        <v>183</v>
      </c>
      <c r="B66" s="522">
        <v>2157</v>
      </c>
      <c r="C66" s="522">
        <v>2093</v>
      </c>
      <c r="D66" s="522">
        <v>2198</v>
      </c>
      <c r="E66" s="522">
        <v>2232</v>
      </c>
      <c r="F66" s="522">
        <v>4355</v>
      </c>
      <c r="G66" s="522">
        <v>4325</v>
      </c>
      <c r="H66" s="523">
        <v>4.2000000000000003E-2</v>
      </c>
      <c r="I66" s="523">
        <v>3.2000000000000001E-2</v>
      </c>
      <c r="J66" s="523"/>
      <c r="K66" s="523"/>
      <c r="L66" s="523"/>
      <c r="M66" s="523"/>
    </row>
    <row r="67" spans="1:13" s="271" customFormat="1" ht="12" x14ac:dyDescent="0.2">
      <c r="A67" s="492" t="s">
        <v>184</v>
      </c>
      <c r="B67" s="522">
        <v>756</v>
      </c>
      <c r="C67" s="522">
        <v>1272</v>
      </c>
      <c r="D67" s="522">
        <v>731</v>
      </c>
      <c r="E67" s="522">
        <v>1333</v>
      </c>
      <c r="F67" s="522">
        <v>1487</v>
      </c>
      <c r="G67" s="522">
        <v>2605</v>
      </c>
      <c r="H67" s="523">
        <v>1.4E-2</v>
      </c>
      <c r="I67" s="523">
        <v>1.9E-2</v>
      </c>
      <c r="J67" s="523"/>
      <c r="K67" s="523"/>
      <c r="L67" s="523"/>
      <c r="M67" s="523"/>
    </row>
    <row r="68" spans="1:13" s="271" customFormat="1" ht="13.5" x14ac:dyDescent="0.2">
      <c r="A68" s="524" t="s">
        <v>1060</v>
      </c>
      <c r="B68" s="525">
        <v>54113</v>
      </c>
      <c r="C68" s="525">
        <v>70488</v>
      </c>
      <c r="D68" s="525">
        <v>49393</v>
      </c>
      <c r="E68" s="525">
        <v>64259</v>
      </c>
      <c r="F68" s="525">
        <v>103506</v>
      </c>
      <c r="G68" s="525">
        <v>134747</v>
      </c>
      <c r="H68" s="526"/>
      <c r="I68" s="526"/>
      <c r="J68" s="491"/>
      <c r="K68" s="523"/>
      <c r="L68" s="523"/>
      <c r="M68" s="491"/>
    </row>
    <row r="69" spans="1:13" s="271" customFormat="1" ht="13.5" x14ac:dyDescent="0.2">
      <c r="A69" s="478" t="s">
        <v>1053</v>
      </c>
      <c r="B69" s="479">
        <v>23</v>
      </c>
      <c r="C69" s="479">
        <v>43</v>
      </c>
      <c r="D69" s="479">
        <v>37</v>
      </c>
      <c r="E69" s="479">
        <v>52</v>
      </c>
      <c r="F69" s="479">
        <v>60</v>
      </c>
      <c r="G69" s="479">
        <v>95</v>
      </c>
      <c r="H69" s="515"/>
      <c r="I69" s="515"/>
      <c r="J69" s="491"/>
      <c r="K69" s="523"/>
      <c r="L69" s="523"/>
      <c r="M69" s="491"/>
    </row>
    <row r="70" spans="1:13" s="271" customFormat="1" ht="12" x14ac:dyDescent="0.2">
      <c r="A70" s="478"/>
      <c r="B70" s="479"/>
      <c r="C70" s="479"/>
      <c r="D70" s="479"/>
      <c r="E70" s="522"/>
      <c r="F70" s="527"/>
      <c r="G70" s="527"/>
      <c r="H70" s="515"/>
      <c r="I70" s="515"/>
      <c r="J70" s="515"/>
      <c r="K70" s="523"/>
      <c r="L70" s="523"/>
      <c r="M70" s="515"/>
    </row>
    <row r="71" spans="1:13" s="271" customFormat="1" thickBot="1" x14ac:dyDescent="0.25">
      <c r="A71" s="528" t="s">
        <v>27</v>
      </c>
      <c r="B71" s="479"/>
      <c r="C71" s="479"/>
      <c r="D71" s="479"/>
      <c r="E71" s="522"/>
      <c r="F71" s="527"/>
      <c r="G71" s="527"/>
      <c r="H71" s="515"/>
      <c r="I71" s="515"/>
      <c r="J71" s="515"/>
      <c r="K71" s="523"/>
      <c r="L71" s="523"/>
      <c r="M71" s="515"/>
    </row>
    <row r="72" spans="1:13" s="271" customFormat="1" ht="13.5" x14ac:dyDescent="0.2">
      <c r="A72" s="516"/>
      <c r="B72" s="1060" t="s">
        <v>111</v>
      </c>
      <c r="C72" s="1060"/>
      <c r="D72" s="1060" t="s">
        <v>1046</v>
      </c>
      <c r="E72" s="1060"/>
      <c r="F72" s="1060" t="s">
        <v>1253</v>
      </c>
      <c r="G72" s="1060"/>
      <c r="H72" s="1060" t="s">
        <v>174</v>
      </c>
      <c r="I72" s="1060"/>
      <c r="J72" s="517"/>
      <c r="K72" s="523"/>
      <c r="L72" s="523"/>
      <c r="M72" s="517"/>
    </row>
    <row r="73" spans="1:13" s="271" customFormat="1" ht="12" x14ac:dyDescent="0.2">
      <c r="A73" s="518"/>
      <c r="B73" s="519" t="s">
        <v>175</v>
      </c>
      <c r="C73" s="520" t="s">
        <v>176</v>
      </c>
      <c r="D73" s="519" t="s">
        <v>175</v>
      </c>
      <c r="E73" s="519" t="s">
        <v>176</v>
      </c>
      <c r="F73" s="521" t="s">
        <v>175</v>
      </c>
      <c r="G73" s="521" t="s">
        <v>176</v>
      </c>
      <c r="H73" s="521" t="s">
        <v>175</v>
      </c>
      <c r="I73" s="521" t="s">
        <v>176</v>
      </c>
      <c r="J73" s="509"/>
      <c r="K73" s="523"/>
      <c r="L73" s="523"/>
      <c r="M73" s="509"/>
    </row>
    <row r="74" spans="1:13" s="271" customFormat="1" ht="12" x14ac:dyDescent="0.2">
      <c r="A74" s="491" t="s">
        <v>194</v>
      </c>
      <c r="B74" s="529">
        <v>233</v>
      </c>
      <c r="C74" s="522">
        <v>889</v>
      </c>
      <c r="D74" s="522">
        <v>369</v>
      </c>
      <c r="E74" s="522">
        <v>1257</v>
      </c>
      <c r="F74" s="522">
        <v>602</v>
      </c>
      <c r="G74" s="522">
        <v>2146</v>
      </c>
      <c r="H74" s="523">
        <v>5.0000000000000001E-3</v>
      </c>
      <c r="I74" s="523">
        <v>1.4999999999999999E-2</v>
      </c>
      <c r="J74" s="523"/>
      <c r="K74" s="523"/>
      <c r="L74" s="523"/>
      <c r="M74" s="523"/>
    </row>
    <row r="75" spans="1:13" s="271" customFormat="1" ht="12" x14ac:dyDescent="0.2">
      <c r="A75" s="491" t="s">
        <v>177</v>
      </c>
      <c r="B75" s="529">
        <v>9494</v>
      </c>
      <c r="C75" s="522">
        <v>23938</v>
      </c>
      <c r="D75" s="522">
        <v>8726</v>
      </c>
      <c r="E75" s="522">
        <v>19500</v>
      </c>
      <c r="F75" s="522">
        <v>18220</v>
      </c>
      <c r="G75" s="522">
        <v>43438</v>
      </c>
      <c r="H75" s="523">
        <v>0.16600000000000001</v>
      </c>
      <c r="I75" s="523">
        <v>0.30299999999999999</v>
      </c>
      <c r="J75" s="523"/>
      <c r="K75" s="523"/>
      <c r="L75" s="523"/>
      <c r="M75" s="523"/>
    </row>
    <row r="76" spans="1:13" s="271" customFormat="1" ht="12" x14ac:dyDescent="0.2">
      <c r="A76" s="491" t="s">
        <v>178</v>
      </c>
      <c r="B76" s="529">
        <v>7660</v>
      </c>
      <c r="C76" s="522">
        <v>13075</v>
      </c>
      <c r="D76" s="522">
        <v>6095</v>
      </c>
      <c r="E76" s="522">
        <v>9907</v>
      </c>
      <c r="F76" s="522">
        <v>13755</v>
      </c>
      <c r="G76" s="522">
        <v>22982</v>
      </c>
      <c r="H76" s="523">
        <v>0.126</v>
      </c>
      <c r="I76" s="523">
        <v>0.161</v>
      </c>
      <c r="J76" s="523"/>
      <c r="K76" s="523"/>
      <c r="L76" s="523"/>
      <c r="M76" s="523"/>
    </row>
    <row r="77" spans="1:13" s="271" customFormat="1" ht="12" x14ac:dyDescent="0.2">
      <c r="A77" s="491" t="s">
        <v>179</v>
      </c>
      <c r="B77" s="529">
        <v>14748</v>
      </c>
      <c r="C77" s="522">
        <v>17093</v>
      </c>
      <c r="D77" s="522">
        <v>11104</v>
      </c>
      <c r="E77" s="522">
        <v>13070</v>
      </c>
      <c r="F77" s="522">
        <v>25852</v>
      </c>
      <c r="G77" s="522">
        <v>30163</v>
      </c>
      <c r="H77" s="523">
        <v>0.23599999999999999</v>
      </c>
      <c r="I77" s="523">
        <v>0.21099999999999999</v>
      </c>
      <c r="J77" s="523"/>
      <c r="K77" s="523"/>
      <c r="L77" s="523"/>
      <c r="M77" s="523"/>
    </row>
    <row r="78" spans="1:13" s="271" customFormat="1" ht="12" x14ac:dyDescent="0.2">
      <c r="A78" s="491" t="s">
        <v>180</v>
      </c>
      <c r="B78" s="529">
        <v>12238</v>
      </c>
      <c r="C78" s="522">
        <v>11150</v>
      </c>
      <c r="D78" s="522">
        <v>9811</v>
      </c>
      <c r="E78" s="522">
        <v>8189</v>
      </c>
      <c r="F78" s="522">
        <v>22049</v>
      </c>
      <c r="G78" s="522">
        <v>19339</v>
      </c>
      <c r="H78" s="523">
        <v>0.20100000000000001</v>
      </c>
      <c r="I78" s="523">
        <v>0.13500000000000001</v>
      </c>
      <c r="J78" s="523"/>
      <c r="K78" s="523"/>
      <c r="L78" s="523"/>
      <c r="M78" s="523"/>
    </row>
    <row r="79" spans="1:13" s="271" customFormat="1" ht="12" x14ac:dyDescent="0.2">
      <c r="A79" s="491" t="s">
        <v>181</v>
      </c>
      <c r="B79" s="529">
        <v>7761</v>
      </c>
      <c r="C79" s="522">
        <v>6306</v>
      </c>
      <c r="D79" s="522">
        <v>5930</v>
      </c>
      <c r="E79" s="522">
        <v>4721</v>
      </c>
      <c r="F79" s="522">
        <v>13691</v>
      </c>
      <c r="G79" s="522">
        <v>11027</v>
      </c>
      <c r="H79" s="523">
        <v>0.125</v>
      </c>
      <c r="I79" s="523">
        <v>7.6999999999999999E-2</v>
      </c>
      <c r="J79" s="523"/>
      <c r="K79" s="523"/>
      <c r="L79" s="523"/>
      <c r="M79" s="523"/>
    </row>
    <row r="80" spans="1:13" s="271" customFormat="1" ht="12" x14ac:dyDescent="0.2">
      <c r="A80" s="491" t="s">
        <v>182</v>
      </c>
      <c r="B80" s="529">
        <v>4986</v>
      </c>
      <c r="C80" s="522">
        <v>3716</v>
      </c>
      <c r="D80" s="522">
        <v>4571</v>
      </c>
      <c r="E80" s="522">
        <v>3741</v>
      </c>
      <c r="F80" s="522">
        <v>9557</v>
      </c>
      <c r="G80" s="522">
        <v>7457</v>
      </c>
      <c r="H80" s="523">
        <v>8.6999999999999994E-2</v>
      </c>
      <c r="I80" s="523">
        <v>5.1999999999999998E-2</v>
      </c>
      <c r="J80" s="523"/>
      <c r="K80" s="523"/>
      <c r="L80" s="523"/>
      <c r="M80" s="523"/>
    </row>
    <row r="81" spans="1:13" s="271" customFormat="1" ht="12" x14ac:dyDescent="0.2">
      <c r="A81" s="492" t="s">
        <v>183</v>
      </c>
      <c r="B81" s="529">
        <v>2123</v>
      </c>
      <c r="C81" s="522">
        <v>2106</v>
      </c>
      <c r="D81" s="522">
        <v>2151</v>
      </c>
      <c r="E81" s="522">
        <v>2053</v>
      </c>
      <c r="F81" s="522">
        <v>4274</v>
      </c>
      <c r="G81" s="522">
        <v>4159</v>
      </c>
      <c r="H81" s="523">
        <v>3.9E-2</v>
      </c>
      <c r="I81" s="523">
        <v>2.9000000000000001E-2</v>
      </c>
      <c r="J81" s="523"/>
      <c r="K81" s="523"/>
      <c r="L81" s="523"/>
      <c r="M81" s="523"/>
    </row>
    <row r="82" spans="1:13" s="271" customFormat="1" ht="12" x14ac:dyDescent="0.2">
      <c r="A82" s="518" t="s">
        <v>184</v>
      </c>
      <c r="B82" s="529">
        <v>730</v>
      </c>
      <c r="C82" s="530">
        <v>1192</v>
      </c>
      <c r="D82" s="530">
        <v>769</v>
      </c>
      <c r="E82" s="530">
        <v>1277</v>
      </c>
      <c r="F82" s="530">
        <v>1499</v>
      </c>
      <c r="G82" s="530">
        <v>2469</v>
      </c>
      <c r="H82" s="523">
        <v>1.4E-2</v>
      </c>
      <c r="I82" s="523">
        <v>1.7000000000000001E-2</v>
      </c>
      <c r="J82" s="523"/>
      <c r="K82" s="523"/>
      <c r="L82" s="523"/>
      <c r="M82" s="523"/>
    </row>
    <row r="83" spans="1:13" s="271" customFormat="1" ht="13.5" x14ac:dyDescent="0.2">
      <c r="A83" s="524" t="s">
        <v>1060</v>
      </c>
      <c r="B83" s="525">
        <v>59973</v>
      </c>
      <c r="C83" s="525">
        <v>79465</v>
      </c>
      <c r="D83" s="525">
        <v>49526</v>
      </c>
      <c r="E83" s="525">
        <v>63715</v>
      </c>
      <c r="F83" s="525">
        <v>109499</v>
      </c>
      <c r="G83" s="525">
        <v>143180</v>
      </c>
      <c r="H83" s="526"/>
      <c r="I83" s="526"/>
      <c r="J83" s="491"/>
      <c r="K83" s="523"/>
      <c r="L83" s="523"/>
      <c r="M83" s="491"/>
    </row>
    <row r="84" spans="1:13" s="271" customFormat="1" ht="13.5" x14ac:dyDescent="0.2">
      <c r="A84" s="478" t="s">
        <v>1053</v>
      </c>
      <c r="B84" s="479">
        <v>41</v>
      </c>
      <c r="C84" s="479">
        <v>54</v>
      </c>
      <c r="D84" s="479">
        <v>25</v>
      </c>
      <c r="E84" s="479">
        <v>29</v>
      </c>
      <c r="F84" s="479">
        <v>66</v>
      </c>
      <c r="G84" s="479">
        <v>83</v>
      </c>
      <c r="H84" s="515"/>
      <c r="I84" s="515"/>
      <c r="J84" s="491"/>
      <c r="K84" s="523"/>
      <c r="L84" s="523"/>
      <c r="M84" s="491"/>
    </row>
    <row r="85" spans="1:13" s="271" customFormat="1" ht="12" x14ac:dyDescent="0.2">
      <c r="A85" s="478"/>
      <c r="B85" s="479"/>
      <c r="C85" s="479"/>
      <c r="D85" s="479"/>
      <c r="E85" s="522"/>
      <c r="F85" s="527"/>
      <c r="G85" s="527"/>
      <c r="H85" s="515"/>
      <c r="I85" s="515"/>
      <c r="J85" s="491"/>
      <c r="K85" s="523"/>
      <c r="L85" s="523"/>
      <c r="M85" s="491"/>
    </row>
    <row r="86" spans="1:13" s="271" customFormat="1" ht="14.25" thickBot="1" x14ac:dyDescent="0.25">
      <c r="A86" s="512" t="s">
        <v>1061</v>
      </c>
      <c r="B86" s="479"/>
      <c r="C86" s="479"/>
      <c r="D86" s="479"/>
      <c r="E86" s="522"/>
      <c r="F86" s="527"/>
      <c r="G86" s="527"/>
      <c r="H86" s="515"/>
      <c r="I86" s="515"/>
      <c r="J86" s="491"/>
      <c r="K86" s="523"/>
      <c r="L86" s="523"/>
      <c r="M86" s="491"/>
    </row>
    <row r="87" spans="1:13" s="271" customFormat="1" ht="13.5" x14ac:dyDescent="0.2">
      <c r="A87" s="531" t="s">
        <v>185</v>
      </c>
      <c r="B87" s="1060" t="s">
        <v>111</v>
      </c>
      <c r="C87" s="1060"/>
      <c r="D87" s="1060" t="s">
        <v>1046</v>
      </c>
      <c r="E87" s="1060"/>
      <c r="F87" s="1060" t="s">
        <v>1253</v>
      </c>
      <c r="G87" s="1060"/>
      <c r="H87" s="1060" t="s">
        <v>174</v>
      </c>
      <c r="I87" s="1060"/>
      <c r="J87" s="517"/>
      <c r="K87" s="523"/>
      <c r="L87" s="523"/>
      <c r="M87" s="517"/>
    </row>
    <row r="88" spans="1:13" s="271" customFormat="1" ht="12" x14ac:dyDescent="0.2">
      <c r="A88" s="532"/>
      <c r="B88" s="519" t="s">
        <v>175</v>
      </c>
      <c r="C88" s="520" t="s">
        <v>176</v>
      </c>
      <c r="D88" s="519" t="s">
        <v>175</v>
      </c>
      <c r="E88" s="519" t="s">
        <v>176</v>
      </c>
      <c r="F88" s="521" t="s">
        <v>175</v>
      </c>
      <c r="G88" s="521" t="s">
        <v>176</v>
      </c>
      <c r="H88" s="521" t="s">
        <v>175</v>
      </c>
      <c r="I88" s="521" t="s">
        <v>176</v>
      </c>
      <c r="J88" s="509"/>
      <c r="K88" s="523"/>
      <c r="L88" s="523"/>
      <c r="M88" s="509"/>
    </row>
    <row r="89" spans="1:13" s="271" customFormat="1" ht="12" x14ac:dyDescent="0.2">
      <c r="A89" s="491" t="s">
        <v>194</v>
      </c>
      <c r="B89" s="522">
        <v>181</v>
      </c>
      <c r="C89" s="522">
        <v>832</v>
      </c>
      <c r="D89" s="522">
        <v>287</v>
      </c>
      <c r="E89" s="522">
        <v>932</v>
      </c>
      <c r="F89" s="522">
        <v>468</v>
      </c>
      <c r="G89" s="522">
        <v>1764</v>
      </c>
      <c r="H89" s="523">
        <v>4.0000000000000001E-3</v>
      </c>
      <c r="I89" s="523">
        <v>1.2999999999999999E-2</v>
      </c>
      <c r="J89" s="523"/>
      <c r="K89" s="523"/>
      <c r="L89" s="523"/>
      <c r="M89" s="523"/>
    </row>
    <row r="90" spans="1:13" s="271" customFormat="1" ht="12" x14ac:dyDescent="0.2">
      <c r="A90" s="491" t="s">
        <v>177</v>
      </c>
      <c r="B90" s="522">
        <v>10326</v>
      </c>
      <c r="C90" s="522">
        <v>24316</v>
      </c>
      <c r="D90" s="522">
        <v>9007</v>
      </c>
      <c r="E90" s="522">
        <v>19885</v>
      </c>
      <c r="F90" s="522">
        <v>19333</v>
      </c>
      <c r="G90" s="522">
        <v>44201</v>
      </c>
      <c r="H90" s="523">
        <v>0.17299999999999999</v>
      </c>
      <c r="I90" s="523">
        <v>0.315</v>
      </c>
      <c r="J90" s="523"/>
      <c r="K90" s="523"/>
      <c r="L90" s="523"/>
      <c r="M90" s="523"/>
    </row>
    <row r="91" spans="1:13" s="271" customFormat="1" ht="12" x14ac:dyDescent="0.2">
      <c r="A91" s="491" t="s">
        <v>178</v>
      </c>
      <c r="B91" s="522">
        <v>7609</v>
      </c>
      <c r="C91" s="522">
        <v>12837</v>
      </c>
      <c r="D91" s="522">
        <v>6330</v>
      </c>
      <c r="E91" s="522">
        <v>10476</v>
      </c>
      <c r="F91" s="522">
        <v>13939</v>
      </c>
      <c r="G91" s="522">
        <v>23313</v>
      </c>
      <c r="H91" s="523">
        <v>0.127</v>
      </c>
      <c r="I91" s="523">
        <v>0.16600000000000001</v>
      </c>
      <c r="J91" s="523"/>
      <c r="K91" s="523"/>
      <c r="L91" s="523"/>
      <c r="M91" s="523"/>
    </row>
    <row r="92" spans="1:13" s="271" customFormat="1" ht="12" x14ac:dyDescent="0.2">
      <c r="A92" s="491" t="s">
        <v>179</v>
      </c>
      <c r="B92" s="522">
        <v>13994</v>
      </c>
      <c r="C92" s="522">
        <v>16196</v>
      </c>
      <c r="D92" s="522">
        <v>11799</v>
      </c>
      <c r="E92" s="522">
        <v>13631</v>
      </c>
      <c r="F92" s="522">
        <v>25793</v>
      </c>
      <c r="G92" s="522">
        <v>29827</v>
      </c>
      <c r="H92" s="523">
        <v>0.23300000000000001</v>
      </c>
      <c r="I92" s="523">
        <v>0.21199999999999999</v>
      </c>
      <c r="J92" s="523"/>
      <c r="K92" s="523"/>
      <c r="L92" s="523"/>
      <c r="M92" s="523"/>
    </row>
    <row r="93" spans="1:13" s="271" customFormat="1" ht="12" x14ac:dyDescent="0.2">
      <c r="A93" s="491" t="s">
        <v>180</v>
      </c>
      <c r="B93" s="522">
        <v>12348</v>
      </c>
      <c r="C93" s="522">
        <v>10568</v>
      </c>
      <c r="D93" s="522">
        <v>10088</v>
      </c>
      <c r="E93" s="522">
        <v>8214</v>
      </c>
      <c r="F93" s="522">
        <v>22436</v>
      </c>
      <c r="G93" s="522">
        <v>18782</v>
      </c>
      <c r="H93" s="523">
        <v>0.20599999999999999</v>
      </c>
      <c r="I93" s="523">
        <v>0.13400000000000001</v>
      </c>
      <c r="J93" s="523"/>
      <c r="K93" s="523"/>
      <c r="L93" s="523"/>
      <c r="M93" s="523"/>
    </row>
    <row r="94" spans="1:13" s="271" customFormat="1" ht="12" x14ac:dyDescent="0.2">
      <c r="A94" s="491" t="s">
        <v>181</v>
      </c>
      <c r="B94" s="522">
        <v>7303</v>
      </c>
      <c r="C94" s="522">
        <v>5859</v>
      </c>
      <c r="D94" s="522">
        <v>6004</v>
      </c>
      <c r="E94" s="522">
        <v>4613</v>
      </c>
      <c r="F94" s="522">
        <v>13307</v>
      </c>
      <c r="G94" s="522">
        <v>10472</v>
      </c>
      <c r="H94" s="523">
        <v>0.127</v>
      </c>
      <c r="I94" s="523">
        <v>7.4999999999999997E-2</v>
      </c>
      <c r="J94" s="523"/>
      <c r="K94" s="523"/>
      <c r="L94" s="523"/>
      <c r="M94" s="523"/>
    </row>
    <row r="95" spans="1:13" s="271" customFormat="1" ht="12" x14ac:dyDescent="0.2">
      <c r="A95" s="491" t="s">
        <v>182</v>
      </c>
      <c r="B95" s="522">
        <v>4314</v>
      </c>
      <c r="C95" s="522">
        <v>3392</v>
      </c>
      <c r="D95" s="522">
        <v>4162</v>
      </c>
      <c r="E95" s="522">
        <v>3041</v>
      </c>
      <c r="F95" s="522">
        <v>8476</v>
      </c>
      <c r="G95" s="522">
        <v>6433</v>
      </c>
      <c r="H95" s="523">
        <v>8.3000000000000004E-2</v>
      </c>
      <c r="I95" s="523">
        <v>4.5999999999999999E-2</v>
      </c>
      <c r="J95" s="523"/>
      <c r="K95" s="523"/>
      <c r="L95" s="523"/>
      <c r="M95" s="523"/>
    </row>
    <row r="96" spans="1:13" s="271" customFormat="1" ht="12" x14ac:dyDescent="0.2">
      <c r="A96" s="492" t="s">
        <v>183</v>
      </c>
      <c r="B96" s="522">
        <v>1773</v>
      </c>
      <c r="C96" s="522">
        <v>1792</v>
      </c>
      <c r="D96" s="522">
        <v>1688</v>
      </c>
      <c r="E96" s="522">
        <v>1734</v>
      </c>
      <c r="F96" s="522">
        <v>3461</v>
      </c>
      <c r="G96" s="522">
        <v>3526</v>
      </c>
      <c r="H96" s="523">
        <v>3.5000000000000003E-2</v>
      </c>
      <c r="I96" s="523">
        <v>2.5000000000000001E-2</v>
      </c>
      <c r="J96" s="523"/>
      <c r="K96" s="523"/>
      <c r="L96" s="523"/>
      <c r="M96" s="523"/>
    </row>
    <row r="97" spans="1:13" s="271" customFormat="1" ht="12" x14ac:dyDescent="0.2">
      <c r="A97" s="492" t="s">
        <v>186</v>
      </c>
      <c r="B97" s="522">
        <v>614</v>
      </c>
      <c r="C97" s="522">
        <v>1035</v>
      </c>
      <c r="D97" s="522">
        <v>696</v>
      </c>
      <c r="E97" s="522">
        <v>1101</v>
      </c>
      <c r="F97" s="522">
        <v>1310</v>
      </c>
      <c r="G97" s="522">
        <v>2136</v>
      </c>
      <c r="H97" s="523">
        <v>1.2999999999999999E-2</v>
      </c>
      <c r="I97" s="523">
        <v>1.4999999999999999E-2</v>
      </c>
      <c r="J97" s="523"/>
      <c r="K97" s="523"/>
      <c r="L97" s="523"/>
      <c r="M97" s="523"/>
    </row>
    <row r="98" spans="1:13" s="271" customFormat="1" ht="13.5" x14ac:dyDescent="0.2">
      <c r="A98" s="524" t="s">
        <v>1060</v>
      </c>
      <c r="B98" s="525">
        <v>58462</v>
      </c>
      <c r="C98" s="525">
        <v>76827</v>
      </c>
      <c r="D98" s="525">
        <v>50061</v>
      </c>
      <c r="E98" s="525">
        <v>63627</v>
      </c>
      <c r="F98" s="525">
        <v>108523</v>
      </c>
      <c r="G98" s="525">
        <v>140454</v>
      </c>
      <c r="H98" s="533"/>
      <c r="I98" s="533"/>
      <c r="J98" s="534"/>
      <c r="K98" s="523"/>
      <c r="L98" s="523"/>
      <c r="M98" s="534"/>
    </row>
    <row r="99" spans="1:13" s="271" customFormat="1" ht="13.5" x14ac:dyDescent="0.2">
      <c r="A99" s="478" t="s">
        <v>1053</v>
      </c>
      <c r="B99" s="479">
        <v>7</v>
      </c>
      <c r="C99" s="479">
        <v>12</v>
      </c>
      <c r="D99" s="479">
        <v>20</v>
      </c>
      <c r="E99" s="479">
        <v>34</v>
      </c>
      <c r="F99" s="479">
        <v>27</v>
      </c>
      <c r="G99" s="479">
        <v>46</v>
      </c>
      <c r="H99" s="515"/>
      <c r="I99" s="515"/>
      <c r="J99" s="491"/>
      <c r="K99" s="523"/>
      <c r="L99" s="523"/>
      <c r="M99" s="491"/>
    </row>
    <row r="100" spans="1:13" s="271" customFormat="1" ht="12" x14ac:dyDescent="0.2">
      <c r="A100" s="478"/>
      <c r="B100" s="479"/>
      <c r="C100" s="479"/>
      <c r="D100" s="479"/>
      <c r="E100" s="479"/>
      <c r="F100" s="479"/>
      <c r="G100" s="479"/>
      <c r="H100" s="515"/>
      <c r="I100" s="515"/>
      <c r="J100" s="491"/>
      <c r="K100" s="523"/>
      <c r="L100" s="523"/>
      <c r="M100" s="491"/>
    </row>
    <row r="101" spans="1:13" s="271" customFormat="1" thickBot="1" x14ac:dyDescent="0.25">
      <c r="A101" s="528" t="s">
        <v>128</v>
      </c>
      <c r="B101" s="479"/>
      <c r="C101" s="479"/>
      <c r="D101" s="479"/>
      <c r="E101" s="522"/>
      <c r="F101" s="527"/>
      <c r="G101" s="527"/>
      <c r="H101" s="515"/>
      <c r="I101" s="515"/>
      <c r="J101" s="491"/>
      <c r="K101" s="523"/>
      <c r="L101" s="523"/>
      <c r="M101" s="491"/>
    </row>
    <row r="102" spans="1:13" s="271" customFormat="1" ht="13.5" x14ac:dyDescent="0.2">
      <c r="A102" s="531" t="s">
        <v>185</v>
      </c>
      <c r="B102" s="1060" t="s">
        <v>111</v>
      </c>
      <c r="C102" s="1060"/>
      <c r="D102" s="1060" t="s">
        <v>1046</v>
      </c>
      <c r="E102" s="1060"/>
      <c r="F102" s="1060" t="s">
        <v>1253</v>
      </c>
      <c r="G102" s="1060"/>
      <c r="H102" s="1060" t="s">
        <v>174</v>
      </c>
      <c r="I102" s="1060"/>
      <c r="J102" s="517"/>
      <c r="K102" s="523"/>
      <c r="L102" s="523"/>
      <c r="M102" s="517"/>
    </row>
    <row r="103" spans="1:13" s="271" customFormat="1" ht="12" x14ac:dyDescent="0.2">
      <c r="A103" s="532"/>
      <c r="B103" s="519" t="s">
        <v>175</v>
      </c>
      <c r="C103" s="520" t="s">
        <v>176</v>
      </c>
      <c r="D103" s="519" t="s">
        <v>175</v>
      </c>
      <c r="E103" s="519" t="s">
        <v>176</v>
      </c>
      <c r="F103" s="521" t="s">
        <v>175</v>
      </c>
      <c r="G103" s="521" t="s">
        <v>176</v>
      </c>
      <c r="H103" s="521" t="s">
        <v>175</v>
      </c>
      <c r="I103" s="521" t="s">
        <v>176</v>
      </c>
      <c r="J103" s="509"/>
      <c r="K103" s="523"/>
      <c r="L103" s="523"/>
      <c r="M103" s="509"/>
    </row>
    <row r="104" spans="1:13" s="271" customFormat="1" ht="12" x14ac:dyDescent="0.2">
      <c r="A104" s="491" t="s">
        <v>194</v>
      </c>
      <c r="B104" s="522">
        <v>144</v>
      </c>
      <c r="C104" s="522">
        <v>753</v>
      </c>
      <c r="D104" s="522">
        <v>286</v>
      </c>
      <c r="E104" s="522">
        <v>926</v>
      </c>
      <c r="F104" s="522">
        <v>430</v>
      </c>
      <c r="G104" s="522">
        <v>1679</v>
      </c>
      <c r="H104" s="523">
        <v>4.0000000000000001E-3</v>
      </c>
      <c r="I104" s="523">
        <v>1.0999999999999999E-2</v>
      </c>
      <c r="J104" s="523"/>
      <c r="K104" s="523"/>
      <c r="L104" s="523"/>
      <c r="M104" s="523"/>
    </row>
    <row r="105" spans="1:13" s="271" customFormat="1" ht="12" x14ac:dyDescent="0.2">
      <c r="A105" s="491" t="s">
        <v>177</v>
      </c>
      <c r="B105" s="522">
        <v>10728</v>
      </c>
      <c r="C105" s="522">
        <v>25344</v>
      </c>
      <c r="D105" s="522">
        <v>8812</v>
      </c>
      <c r="E105" s="522">
        <v>18003</v>
      </c>
      <c r="F105" s="522">
        <v>19540</v>
      </c>
      <c r="G105" s="522">
        <v>43347</v>
      </c>
      <c r="H105" s="523">
        <v>0.17299999999999999</v>
      </c>
      <c r="I105" s="523">
        <v>0.29699999999999999</v>
      </c>
      <c r="J105" s="523"/>
      <c r="K105" s="523"/>
      <c r="L105" s="523"/>
      <c r="M105" s="523"/>
    </row>
    <row r="106" spans="1:13" s="271" customFormat="1" ht="12" x14ac:dyDescent="0.2">
      <c r="A106" s="491" t="s">
        <v>178</v>
      </c>
      <c r="B106" s="522">
        <v>8311</v>
      </c>
      <c r="C106" s="522">
        <v>14203</v>
      </c>
      <c r="D106" s="522">
        <v>6036</v>
      </c>
      <c r="E106" s="522">
        <v>9771</v>
      </c>
      <c r="F106" s="522">
        <v>14347</v>
      </c>
      <c r="G106" s="522">
        <v>23974</v>
      </c>
      <c r="H106" s="523">
        <v>0.127</v>
      </c>
      <c r="I106" s="523">
        <v>0.16400000000000001</v>
      </c>
      <c r="J106" s="523"/>
      <c r="K106" s="523"/>
      <c r="L106" s="523"/>
      <c r="M106" s="523"/>
    </row>
    <row r="107" spans="1:13" s="271" customFormat="1" ht="12" x14ac:dyDescent="0.2">
      <c r="A107" s="491" t="s">
        <v>179</v>
      </c>
      <c r="B107" s="522">
        <v>14831</v>
      </c>
      <c r="C107" s="522">
        <v>18031</v>
      </c>
      <c r="D107" s="522">
        <v>11517</v>
      </c>
      <c r="E107" s="522">
        <v>13000</v>
      </c>
      <c r="F107" s="522">
        <v>26348</v>
      </c>
      <c r="G107" s="522">
        <v>31031</v>
      </c>
      <c r="H107" s="523">
        <v>0.23300000000000001</v>
      </c>
      <c r="I107" s="523">
        <v>0.21199999999999999</v>
      </c>
      <c r="J107" s="523"/>
      <c r="K107" s="523"/>
      <c r="L107" s="523"/>
      <c r="M107" s="523"/>
    </row>
    <row r="108" spans="1:13" s="271" customFormat="1" ht="12" x14ac:dyDescent="0.2">
      <c r="A108" s="491" t="s">
        <v>180</v>
      </c>
      <c r="B108" s="522">
        <v>13418</v>
      </c>
      <c r="C108" s="522">
        <v>12105</v>
      </c>
      <c r="D108" s="522">
        <v>9861</v>
      </c>
      <c r="E108" s="522">
        <v>8638</v>
      </c>
      <c r="F108" s="522">
        <v>23279</v>
      </c>
      <c r="G108" s="522">
        <v>20743</v>
      </c>
      <c r="H108" s="523">
        <v>0.20599999999999999</v>
      </c>
      <c r="I108" s="523">
        <v>0.14199999999999999</v>
      </c>
      <c r="J108" s="523"/>
      <c r="K108" s="523"/>
      <c r="L108" s="523"/>
      <c r="M108" s="523"/>
    </row>
    <row r="109" spans="1:13" s="271" customFormat="1" ht="12" x14ac:dyDescent="0.2">
      <c r="A109" s="491" t="s">
        <v>181</v>
      </c>
      <c r="B109" s="522">
        <v>8269</v>
      </c>
      <c r="C109" s="522">
        <v>7030</v>
      </c>
      <c r="D109" s="522">
        <v>6113</v>
      </c>
      <c r="E109" s="522">
        <v>4786</v>
      </c>
      <c r="F109" s="522">
        <v>14382</v>
      </c>
      <c r="G109" s="522">
        <v>11816</v>
      </c>
      <c r="H109" s="523">
        <v>0.127</v>
      </c>
      <c r="I109" s="523">
        <v>8.1000000000000003E-2</v>
      </c>
      <c r="J109" s="523"/>
      <c r="K109" s="523"/>
      <c r="L109" s="523"/>
      <c r="M109" s="523"/>
    </row>
    <row r="110" spans="1:13" s="271" customFormat="1" ht="12" x14ac:dyDescent="0.2">
      <c r="A110" s="491" t="s">
        <v>182</v>
      </c>
      <c r="B110" s="522">
        <v>4924</v>
      </c>
      <c r="C110" s="522">
        <v>3828</v>
      </c>
      <c r="D110" s="522">
        <v>4407</v>
      </c>
      <c r="E110" s="522">
        <v>3568</v>
      </c>
      <c r="F110" s="522">
        <v>9331</v>
      </c>
      <c r="G110" s="522">
        <v>7396</v>
      </c>
      <c r="H110" s="523">
        <v>8.3000000000000004E-2</v>
      </c>
      <c r="I110" s="523">
        <v>5.0999999999999997E-2</v>
      </c>
      <c r="J110" s="523"/>
      <c r="K110" s="523"/>
      <c r="L110" s="523"/>
      <c r="M110" s="523"/>
    </row>
    <row r="111" spans="1:13" s="271" customFormat="1" ht="12" x14ac:dyDescent="0.2">
      <c r="A111" s="492" t="s">
        <v>183</v>
      </c>
      <c r="B111" s="522">
        <v>1989</v>
      </c>
      <c r="C111" s="522">
        <v>1964</v>
      </c>
      <c r="D111" s="522">
        <v>1974</v>
      </c>
      <c r="E111" s="522">
        <v>1918</v>
      </c>
      <c r="F111" s="522">
        <v>3963</v>
      </c>
      <c r="G111" s="522">
        <v>3882</v>
      </c>
      <c r="H111" s="523">
        <v>3.5000000000000003E-2</v>
      </c>
      <c r="I111" s="523">
        <v>2.7E-2</v>
      </c>
      <c r="J111" s="523"/>
      <c r="K111" s="523"/>
      <c r="L111" s="523"/>
      <c r="M111" s="523"/>
    </row>
    <row r="112" spans="1:13" s="271" customFormat="1" ht="12" x14ac:dyDescent="0.2">
      <c r="A112" s="492" t="s">
        <v>184</v>
      </c>
      <c r="B112" s="522">
        <v>668</v>
      </c>
      <c r="C112" s="522">
        <v>1055</v>
      </c>
      <c r="D112" s="522">
        <v>780</v>
      </c>
      <c r="E112" s="522">
        <v>1188</v>
      </c>
      <c r="F112" s="522">
        <v>1448</v>
      </c>
      <c r="G112" s="522">
        <v>2243</v>
      </c>
      <c r="H112" s="523">
        <v>1.2999999999999999E-2</v>
      </c>
      <c r="I112" s="523">
        <v>1.4999999999999999E-2</v>
      </c>
      <c r="J112" s="523"/>
      <c r="K112" s="523"/>
      <c r="L112" s="523"/>
      <c r="M112" s="523"/>
    </row>
    <row r="113" spans="1:13" s="271" customFormat="1" ht="13.5" x14ac:dyDescent="0.2">
      <c r="A113" s="524" t="s">
        <v>1060</v>
      </c>
      <c r="B113" s="525">
        <v>63282</v>
      </c>
      <c r="C113" s="525">
        <v>84313</v>
      </c>
      <c r="D113" s="525">
        <v>49786</v>
      </c>
      <c r="E113" s="525">
        <v>61798</v>
      </c>
      <c r="F113" s="525">
        <v>113068</v>
      </c>
      <c r="G113" s="525">
        <v>146111</v>
      </c>
      <c r="H113" s="533"/>
      <c r="I113" s="533"/>
      <c r="J113" s="534"/>
      <c r="K113" s="523"/>
      <c r="L113" s="523"/>
      <c r="M113" s="534"/>
    </row>
    <row r="114" spans="1:13" s="271" customFormat="1" ht="13.5" x14ac:dyDescent="0.2">
      <c r="A114" s="478" t="s">
        <v>1053</v>
      </c>
      <c r="B114" s="479">
        <v>28</v>
      </c>
      <c r="C114" s="479">
        <v>20</v>
      </c>
      <c r="D114" s="479">
        <v>12</v>
      </c>
      <c r="E114" s="479">
        <v>9</v>
      </c>
      <c r="F114" s="479">
        <v>40</v>
      </c>
      <c r="G114" s="479">
        <v>29</v>
      </c>
      <c r="H114" s="515"/>
      <c r="I114" s="515"/>
      <c r="J114" s="491"/>
      <c r="K114" s="523"/>
      <c r="L114" s="523"/>
      <c r="M114" s="491"/>
    </row>
    <row r="115" spans="1:13" s="271" customFormat="1" ht="12" x14ac:dyDescent="0.2">
      <c r="A115" s="478"/>
      <c r="B115" s="479"/>
      <c r="C115" s="479"/>
      <c r="D115" s="479"/>
      <c r="E115" s="479"/>
      <c r="F115" s="479"/>
      <c r="G115" s="479"/>
      <c r="H115" s="515"/>
      <c r="I115" s="515"/>
      <c r="J115" s="491"/>
      <c r="K115" s="523"/>
      <c r="L115" s="523"/>
      <c r="M115" s="491"/>
    </row>
    <row r="116" spans="1:13" s="271" customFormat="1" ht="14.25" thickBot="1" x14ac:dyDescent="0.25">
      <c r="A116" s="528" t="s">
        <v>1062</v>
      </c>
      <c r="B116" s="479"/>
      <c r="C116" s="479"/>
      <c r="D116" s="479"/>
      <c r="E116" s="522"/>
      <c r="F116" s="527"/>
      <c r="G116" s="527"/>
      <c r="H116" s="515"/>
      <c r="I116" s="515"/>
      <c r="J116" s="491"/>
      <c r="K116" s="523"/>
      <c r="L116" s="523"/>
      <c r="M116" s="491"/>
    </row>
    <row r="117" spans="1:13" s="271" customFormat="1" ht="13.5" x14ac:dyDescent="0.2">
      <c r="A117" s="531" t="s">
        <v>185</v>
      </c>
      <c r="B117" s="1060" t="s">
        <v>111</v>
      </c>
      <c r="C117" s="1060"/>
      <c r="D117" s="1060" t="s">
        <v>1046</v>
      </c>
      <c r="E117" s="1060"/>
      <c r="F117" s="1060" t="s">
        <v>1253</v>
      </c>
      <c r="G117" s="1060"/>
      <c r="H117" s="1060" t="s">
        <v>174</v>
      </c>
      <c r="I117" s="1060"/>
      <c r="J117" s="517"/>
      <c r="K117" s="523"/>
      <c r="L117" s="523"/>
      <c r="M117" s="517"/>
    </row>
    <row r="118" spans="1:13" s="271" customFormat="1" ht="12" x14ac:dyDescent="0.2">
      <c r="A118" s="532"/>
      <c r="B118" s="519" t="s">
        <v>175</v>
      </c>
      <c r="C118" s="520" t="s">
        <v>176</v>
      </c>
      <c r="D118" s="519" t="s">
        <v>175</v>
      </c>
      <c r="E118" s="519" t="s">
        <v>176</v>
      </c>
      <c r="F118" s="521" t="s">
        <v>175</v>
      </c>
      <c r="G118" s="521" t="s">
        <v>176</v>
      </c>
      <c r="H118" s="521" t="s">
        <v>175</v>
      </c>
      <c r="I118" s="521" t="s">
        <v>176</v>
      </c>
      <c r="J118" s="509"/>
      <c r="K118" s="523"/>
      <c r="L118" s="523"/>
      <c r="M118" s="509"/>
    </row>
    <row r="119" spans="1:13" s="271" customFormat="1" ht="12" x14ac:dyDescent="0.2">
      <c r="A119" s="491" t="s">
        <v>194</v>
      </c>
      <c r="B119" s="522">
        <v>140</v>
      </c>
      <c r="C119" s="522">
        <v>737</v>
      </c>
      <c r="D119" s="522">
        <v>226</v>
      </c>
      <c r="E119" s="522">
        <v>744</v>
      </c>
      <c r="F119" s="522">
        <v>366</v>
      </c>
      <c r="G119" s="522">
        <v>1481</v>
      </c>
      <c r="H119" s="523">
        <v>3.0000000000000001E-3</v>
      </c>
      <c r="I119" s="523">
        <v>0.01</v>
      </c>
      <c r="J119" s="523"/>
      <c r="K119" s="523"/>
      <c r="L119" s="523"/>
      <c r="M119" s="523"/>
    </row>
    <row r="120" spans="1:13" s="271" customFormat="1" ht="12" x14ac:dyDescent="0.2">
      <c r="A120" s="491" t="s">
        <v>177</v>
      </c>
      <c r="B120" s="522">
        <v>10880</v>
      </c>
      <c r="C120" s="522">
        <v>26695</v>
      </c>
      <c r="D120" s="522">
        <v>8115</v>
      </c>
      <c r="E120" s="522">
        <v>17935</v>
      </c>
      <c r="F120" s="522">
        <v>18995</v>
      </c>
      <c r="G120" s="522">
        <v>44630</v>
      </c>
      <c r="H120" s="523">
        <v>0.16800000000000001</v>
      </c>
      <c r="I120" s="523">
        <v>0.29199999999999998</v>
      </c>
      <c r="J120" s="523"/>
      <c r="K120" s="523"/>
      <c r="L120" s="523"/>
      <c r="M120" s="523"/>
    </row>
    <row r="121" spans="1:13" s="271" customFormat="1" ht="12" x14ac:dyDescent="0.2">
      <c r="A121" s="491" t="s">
        <v>178</v>
      </c>
      <c r="B121" s="522">
        <v>8413</v>
      </c>
      <c r="C121" s="522">
        <v>14958</v>
      </c>
      <c r="D121" s="522">
        <v>5792</v>
      </c>
      <c r="E121" s="522">
        <v>10276</v>
      </c>
      <c r="F121" s="522">
        <v>14205</v>
      </c>
      <c r="G121" s="522">
        <v>25234</v>
      </c>
      <c r="H121" s="523">
        <v>0.126</v>
      </c>
      <c r="I121" s="523">
        <v>0.16500000000000001</v>
      </c>
      <c r="J121" s="523"/>
      <c r="K121" s="523"/>
      <c r="L121" s="523"/>
      <c r="M121" s="523"/>
    </row>
    <row r="122" spans="1:13" s="271" customFormat="1" ht="12" x14ac:dyDescent="0.2">
      <c r="A122" s="491" t="s">
        <v>179</v>
      </c>
      <c r="B122" s="522">
        <v>14805</v>
      </c>
      <c r="C122" s="522">
        <v>19132</v>
      </c>
      <c r="D122" s="522">
        <v>10906</v>
      </c>
      <c r="E122" s="522">
        <v>13586</v>
      </c>
      <c r="F122" s="522">
        <v>25711</v>
      </c>
      <c r="G122" s="522">
        <v>32718</v>
      </c>
      <c r="H122" s="523">
        <v>0.22700000000000001</v>
      </c>
      <c r="I122" s="523">
        <v>0.214</v>
      </c>
      <c r="J122" s="523"/>
      <c r="K122" s="523"/>
      <c r="L122" s="523"/>
      <c r="M122" s="523"/>
    </row>
    <row r="123" spans="1:13" s="271" customFormat="1" ht="12" x14ac:dyDescent="0.2">
      <c r="A123" s="491" t="s">
        <v>180</v>
      </c>
      <c r="B123" s="522">
        <v>13431</v>
      </c>
      <c r="C123" s="522">
        <v>12820</v>
      </c>
      <c r="D123" s="522">
        <v>10064</v>
      </c>
      <c r="E123" s="522">
        <v>9154</v>
      </c>
      <c r="F123" s="522">
        <v>23495</v>
      </c>
      <c r="G123" s="522">
        <v>21974</v>
      </c>
      <c r="H123" s="523">
        <v>0.20799999999999999</v>
      </c>
      <c r="I123" s="523">
        <v>0.14399999999999999</v>
      </c>
      <c r="J123" s="523"/>
      <c r="K123" s="523"/>
      <c r="L123" s="523"/>
      <c r="M123" s="523"/>
    </row>
    <row r="124" spans="1:13" s="271" customFormat="1" ht="12" x14ac:dyDescent="0.2">
      <c r="A124" s="491" t="s">
        <v>181</v>
      </c>
      <c r="B124" s="522">
        <v>8655</v>
      </c>
      <c r="C124" s="522">
        <v>7419</v>
      </c>
      <c r="D124" s="522">
        <v>6587</v>
      </c>
      <c r="E124" s="522">
        <v>5356</v>
      </c>
      <c r="F124" s="522">
        <v>15242</v>
      </c>
      <c r="G124" s="522">
        <v>12775</v>
      </c>
      <c r="H124" s="523">
        <v>0.13500000000000001</v>
      </c>
      <c r="I124" s="523">
        <v>8.4000000000000005E-2</v>
      </c>
      <c r="J124" s="523"/>
      <c r="K124" s="523"/>
      <c r="L124" s="523"/>
      <c r="M124" s="523"/>
    </row>
    <row r="125" spans="1:13" s="271" customFormat="1" ht="12" x14ac:dyDescent="0.2">
      <c r="A125" s="491" t="s">
        <v>182</v>
      </c>
      <c r="B125" s="522">
        <v>4931</v>
      </c>
      <c r="C125" s="522">
        <v>4129</v>
      </c>
      <c r="D125" s="522">
        <v>4643</v>
      </c>
      <c r="E125" s="522">
        <v>3723</v>
      </c>
      <c r="F125" s="522">
        <v>9574</v>
      </c>
      <c r="G125" s="522">
        <v>7852</v>
      </c>
      <c r="H125" s="523">
        <v>8.5000000000000006E-2</v>
      </c>
      <c r="I125" s="523">
        <v>5.0999999999999997E-2</v>
      </c>
      <c r="J125" s="523"/>
      <c r="K125" s="523"/>
      <c r="L125" s="523"/>
      <c r="M125" s="523"/>
    </row>
    <row r="126" spans="1:13" s="271" customFormat="1" ht="12" x14ac:dyDescent="0.2">
      <c r="A126" s="492" t="s">
        <v>183</v>
      </c>
      <c r="B126" s="522">
        <v>2095</v>
      </c>
      <c r="C126" s="522">
        <v>1963</v>
      </c>
      <c r="D126" s="522">
        <v>2042</v>
      </c>
      <c r="E126" s="522">
        <v>2010</v>
      </c>
      <c r="F126" s="522">
        <v>4137</v>
      </c>
      <c r="G126" s="522">
        <v>3973</v>
      </c>
      <c r="H126" s="523">
        <v>3.6999999999999998E-2</v>
      </c>
      <c r="I126" s="523">
        <v>2.5999999999999999E-2</v>
      </c>
      <c r="J126" s="523"/>
      <c r="K126" s="523"/>
      <c r="L126" s="523"/>
      <c r="M126" s="523"/>
    </row>
    <row r="127" spans="1:13" s="271" customFormat="1" ht="12" x14ac:dyDescent="0.2">
      <c r="A127" s="492" t="s">
        <v>184</v>
      </c>
      <c r="B127" s="522">
        <v>653</v>
      </c>
      <c r="C127" s="522">
        <v>1067</v>
      </c>
      <c r="D127" s="522">
        <v>749</v>
      </c>
      <c r="E127" s="522">
        <v>1236</v>
      </c>
      <c r="F127" s="522">
        <v>1402</v>
      </c>
      <c r="G127" s="522">
        <v>2303</v>
      </c>
      <c r="H127" s="523">
        <v>1.2E-2</v>
      </c>
      <c r="I127" s="523">
        <v>1.4999999999999999E-2</v>
      </c>
      <c r="J127" s="523"/>
      <c r="K127" s="523"/>
      <c r="L127" s="523"/>
      <c r="M127" s="523"/>
    </row>
    <row r="128" spans="1:13" s="271" customFormat="1" ht="12" x14ac:dyDescent="0.2">
      <c r="A128" s="524" t="s">
        <v>171</v>
      </c>
      <c r="B128" s="525">
        <v>64003</v>
      </c>
      <c r="C128" s="525">
        <v>88920</v>
      </c>
      <c r="D128" s="525">
        <v>49123</v>
      </c>
      <c r="E128" s="525">
        <v>64020</v>
      </c>
      <c r="F128" s="525">
        <v>113126</v>
      </c>
      <c r="G128" s="525">
        <v>152940</v>
      </c>
      <c r="H128" s="533"/>
      <c r="I128" s="533"/>
      <c r="J128" s="534"/>
      <c r="K128" s="523"/>
      <c r="L128" s="523"/>
      <c r="M128" s="534"/>
    </row>
    <row r="129" spans="1:13" s="271" customFormat="1" ht="13.5" x14ac:dyDescent="0.2">
      <c r="A129" s="495" t="s">
        <v>1165</v>
      </c>
      <c r="B129" s="479">
        <v>1489</v>
      </c>
      <c r="C129" s="479">
        <v>1952</v>
      </c>
      <c r="D129" s="479">
        <v>4179</v>
      </c>
      <c r="E129" s="479">
        <v>5257</v>
      </c>
      <c r="F129" s="479">
        <v>5668</v>
      </c>
      <c r="G129" s="479">
        <v>7209</v>
      </c>
      <c r="H129" s="527"/>
      <c r="I129" s="527"/>
      <c r="J129" s="535"/>
      <c r="K129" s="523"/>
      <c r="L129" s="523"/>
      <c r="M129" s="535"/>
    </row>
    <row r="130" spans="1:13" s="271" customFormat="1" ht="12" x14ac:dyDescent="0.2">
      <c r="A130" s="515"/>
      <c r="B130" s="515"/>
      <c r="C130" s="515"/>
      <c r="D130" s="515"/>
      <c r="E130" s="515"/>
      <c r="F130" s="515"/>
      <c r="G130" s="515"/>
      <c r="H130" s="515"/>
      <c r="I130" s="515"/>
      <c r="J130" s="491"/>
      <c r="K130" s="523"/>
      <c r="L130" s="523"/>
      <c r="M130" s="491"/>
    </row>
    <row r="131" spans="1:13" s="271" customFormat="1" ht="12" x14ac:dyDescent="0.2">
      <c r="A131" s="515"/>
      <c r="B131" s="515"/>
      <c r="C131" s="515"/>
      <c r="D131" s="515"/>
      <c r="E131" s="515"/>
      <c r="F131" s="515"/>
      <c r="G131" s="515"/>
      <c r="H131" s="515"/>
      <c r="I131" s="515"/>
      <c r="J131" s="491"/>
      <c r="K131" s="523"/>
      <c r="L131" s="523"/>
      <c r="M131" s="491"/>
    </row>
    <row r="132" spans="1:13" s="271" customFormat="1" ht="12" x14ac:dyDescent="0.2">
      <c r="A132" s="507"/>
      <c r="B132" s="507"/>
      <c r="C132" s="507"/>
      <c r="D132" s="507"/>
      <c r="E132" s="507"/>
      <c r="F132" s="507"/>
      <c r="G132" s="507"/>
      <c r="H132" s="507"/>
      <c r="I132" s="507"/>
      <c r="J132" s="507"/>
      <c r="K132" s="523"/>
      <c r="L132" s="523"/>
      <c r="M132" s="497"/>
    </row>
    <row r="133" spans="1:13" s="271" customFormat="1" ht="14.25" customHeight="1" thickBot="1" x14ac:dyDescent="0.25">
      <c r="A133" s="528" t="s">
        <v>1063</v>
      </c>
      <c r="B133" s="479"/>
      <c r="C133" s="479"/>
      <c r="D133" s="479"/>
      <c r="E133" s="522"/>
      <c r="F133" s="527"/>
      <c r="G133" s="527"/>
      <c r="H133" s="515"/>
      <c r="I133" s="515"/>
      <c r="J133" s="491"/>
      <c r="K133" s="523"/>
      <c r="L133" s="523"/>
      <c r="M133" s="491"/>
    </row>
    <row r="134" spans="1:13" s="271" customFormat="1" ht="14.25" customHeight="1" x14ac:dyDescent="0.2">
      <c r="A134" s="531" t="s">
        <v>185</v>
      </c>
      <c r="B134" s="1060" t="s">
        <v>111</v>
      </c>
      <c r="C134" s="1060"/>
      <c r="D134" s="1060" t="s">
        <v>1046</v>
      </c>
      <c r="E134" s="1060"/>
      <c r="F134" s="1060" t="s">
        <v>1253</v>
      </c>
      <c r="G134" s="1060"/>
      <c r="H134" s="1060" t="s">
        <v>174</v>
      </c>
      <c r="I134" s="1060"/>
      <c r="J134" s="517"/>
      <c r="K134" s="523"/>
      <c r="L134" s="523"/>
      <c r="M134" s="517"/>
    </row>
    <row r="135" spans="1:13" s="271" customFormat="1" ht="12.75" customHeight="1" x14ac:dyDescent="0.2">
      <c r="A135" s="532"/>
      <c r="B135" s="519" t="s">
        <v>175</v>
      </c>
      <c r="C135" s="520" t="s">
        <v>176</v>
      </c>
      <c r="D135" s="519" t="s">
        <v>175</v>
      </c>
      <c r="E135" s="519" t="s">
        <v>176</v>
      </c>
      <c r="F135" s="521" t="s">
        <v>175</v>
      </c>
      <c r="G135" s="521" t="s">
        <v>176</v>
      </c>
      <c r="H135" s="521" t="s">
        <v>175</v>
      </c>
      <c r="I135" s="521" t="s">
        <v>176</v>
      </c>
      <c r="J135" s="509"/>
      <c r="K135" s="523"/>
      <c r="L135" s="523"/>
    </row>
    <row r="136" spans="1:13" s="271" customFormat="1" ht="12.75" customHeight="1" x14ac:dyDescent="0.2">
      <c r="A136" s="491" t="s">
        <v>194</v>
      </c>
      <c r="B136" s="522">
        <v>106</v>
      </c>
      <c r="C136" s="522">
        <v>510</v>
      </c>
      <c r="D136" s="522">
        <v>225</v>
      </c>
      <c r="E136" s="522">
        <v>594</v>
      </c>
      <c r="F136" s="522">
        <v>331</v>
      </c>
      <c r="G136" s="522">
        <v>1104</v>
      </c>
      <c r="H136" s="536">
        <v>3.0000000000000001E-3</v>
      </c>
      <c r="I136" s="523">
        <v>8.0000000000000002E-3</v>
      </c>
      <c r="J136" s="523"/>
      <c r="K136" s="523"/>
      <c r="L136" s="523"/>
    </row>
    <row r="137" spans="1:13" s="271" customFormat="1" ht="12" customHeight="1" x14ac:dyDescent="0.2">
      <c r="A137" s="491" t="s">
        <v>177</v>
      </c>
      <c r="B137" s="522">
        <v>8553</v>
      </c>
      <c r="C137" s="522">
        <v>20285</v>
      </c>
      <c r="D137" s="522">
        <v>6661</v>
      </c>
      <c r="E137" s="522">
        <v>16583</v>
      </c>
      <c r="F137" s="522">
        <v>15214</v>
      </c>
      <c r="G137" s="522">
        <v>36868</v>
      </c>
      <c r="H137" s="536">
        <v>0.156</v>
      </c>
      <c r="I137" s="523">
        <v>0.27300000000000002</v>
      </c>
      <c r="J137" s="523"/>
      <c r="K137" s="523"/>
      <c r="L137" s="523"/>
    </row>
    <row r="138" spans="1:13" s="271" customFormat="1" ht="12.75" customHeight="1" x14ac:dyDescent="0.2">
      <c r="A138" s="491" t="s">
        <v>178</v>
      </c>
      <c r="B138" s="522">
        <v>7037</v>
      </c>
      <c r="C138" s="522">
        <v>12202</v>
      </c>
      <c r="D138" s="522">
        <v>5400</v>
      </c>
      <c r="E138" s="522">
        <v>10317</v>
      </c>
      <c r="F138" s="522">
        <v>12437</v>
      </c>
      <c r="G138" s="522">
        <v>22519</v>
      </c>
      <c r="H138" s="536">
        <v>0.127</v>
      </c>
      <c r="I138" s="523">
        <v>0.16700000000000001</v>
      </c>
      <c r="J138" s="523"/>
      <c r="K138" s="523"/>
      <c r="L138" s="523"/>
    </row>
    <row r="139" spans="1:13" s="271" customFormat="1" ht="12.75" customHeight="1" x14ac:dyDescent="0.2">
      <c r="A139" s="491" t="s">
        <v>179</v>
      </c>
      <c r="B139" s="522">
        <v>12020</v>
      </c>
      <c r="C139" s="522">
        <v>16091</v>
      </c>
      <c r="D139" s="522">
        <v>9786</v>
      </c>
      <c r="E139" s="522">
        <v>13385</v>
      </c>
      <c r="F139" s="522">
        <v>21806</v>
      </c>
      <c r="G139" s="522">
        <v>29476</v>
      </c>
      <c r="H139" s="536">
        <v>0.223</v>
      </c>
      <c r="I139" s="523">
        <v>0.218</v>
      </c>
      <c r="J139" s="523"/>
      <c r="K139" s="523"/>
      <c r="L139" s="523"/>
    </row>
    <row r="140" spans="1:13" s="271" customFormat="1" ht="12" customHeight="1" x14ac:dyDescent="0.2">
      <c r="A140" s="491" t="s">
        <v>180</v>
      </c>
      <c r="B140" s="522">
        <v>11115</v>
      </c>
      <c r="C140" s="522">
        <v>10949</v>
      </c>
      <c r="D140" s="522">
        <v>8987</v>
      </c>
      <c r="E140" s="522">
        <v>8773</v>
      </c>
      <c r="F140" s="522">
        <v>20102</v>
      </c>
      <c r="G140" s="522">
        <v>19722</v>
      </c>
      <c r="H140" s="536">
        <v>0.20599999999999999</v>
      </c>
      <c r="I140" s="523">
        <v>0.14599999999999999</v>
      </c>
      <c r="J140" s="523"/>
      <c r="K140" s="523"/>
      <c r="L140" s="523"/>
    </row>
    <row r="141" spans="1:13" s="271" customFormat="1" ht="12" customHeight="1" x14ac:dyDescent="0.2">
      <c r="A141" s="491" t="s">
        <v>181</v>
      </c>
      <c r="B141" s="522">
        <v>7733</v>
      </c>
      <c r="C141" s="522">
        <v>7075</v>
      </c>
      <c r="D141" s="522">
        <v>6608</v>
      </c>
      <c r="E141" s="522">
        <v>5470</v>
      </c>
      <c r="F141" s="522">
        <v>14341</v>
      </c>
      <c r="G141" s="522">
        <v>12545</v>
      </c>
      <c r="H141" s="536">
        <v>0.14699999999999999</v>
      </c>
      <c r="I141" s="523">
        <v>9.2999999999999999E-2</v>
      </c>
      <c r="J141" s="523"/>
      <c r="K141" s="523"/>
      <c r="L141" s="523"/>
    </row>
    <row r="142" spans="1:13" s="271" customFormat="1" ht="12" customHeight="1" x14ac:dyDescent="0.2">
      <c r="A142" s="491" t="s">
        <v>182</v>
      </c>
      <c r="B142" s="522">
        <v>4263</v>
      </c>
      <c r="C142" s="522">
        <v>3566</v>
      </c>
      <c r="D142" s="522">
        <v>4247</v>
      </c>
      <c r="E142" s="522">
        <v>3574</v>
      </c>
      <c r="F142" s="522">
        <v>8510</v>
      </c>
      <c r="G142" s="522">
        <v>7140</v>
      </c>
      <c r="H142" s="536">
        <v>8.6999999999999994E-2</v>
      </c>
      <c r="I142" s="523">
        <v>5.2999999999999999E-2</v>
      </c>
      <c r="J142" s="523"/>
      <c r="K142" s="523"/>
      <c r="L142" s="523"/>
    </row>
    <row r="143" spans="1:13" s="271" customFormat="1" ht="12" customHeight="1" x14ac:dyDescent="0.2">
      <c r="A143" s="492" t="s">
        <v>183</v>
      </c>
      <c r="B143" s="522">
        <v>1757</v>
      </c>
      <c r="C143" s="522">
        <v>1708</v>
      </c>
      <c r="D143" s="522">
        <v>1889</v>
      </c>
      <c r="E143" s="522">
        <v>1892</v>
      </c>
      <c r="F143" s="522">
        <v>3646</v>
      </c>
      <c r="G143" s="522">
        <v>3600</v>
      </c>
      <c r="H143" s="536">
        <v>3.6999999999999998E-2</v>
      </c>
      <c r="I143" s="523">
        <v>2.7E-2</v>
      </c>
      <c r="J143" s="523"/>
      <c r="K143" s="523"/>
      <c r="L143" s="523"/>
    </row>
    <row r="144" spans="1:13" s="271" customFormat="1" ht="12" customHeight="1" x14ac:dyDescent="0.2">
      <c r="A144" s="492" t="s">
        <v>184</v>
      </c>
      <c r="B144" s="522">
        <v>599</v>
      </c>
      <c r="C144" s="522">
        <v>907</v>
      </c>
      <c r="D144" s="522">
        <v>736</v>
      </c>
      <c r="E144" s="522">
        <v>1129</v>
      </c>
      <c r="F144" s="522">
        <v>1335</v>
      </c>
      <c r="G144" s="522">
        <v>2036</v>
      </c>
      <c r="H144" s="536">
        <v>1.4E-2</v>
      </c>
      <c r="I144" s="523">
        <v>1.4999999999999999E-2</v>
      </c>
      <c r="J144" s="523"/>
      <c r="K144" s="523"/>
      <c r="L144" s="523"/>
    </row>
    <row r="145" spans="1:16" s="271" customFormat="1" ht="12" x14ac:dyDescent="0.2">
      <c r="A145" s="524" t="s">
        <v>171</v>
      </c>
      <c r="B145" s="525">
        <v>53183</v>
      </c>
      <c r="C145" s="525">
        <v>73293</v>
      </c>
      <c r="D145" s="525">
        <v>44539</v>
      </c>
      <c r="E145" s="525">
        <v>61715</v>
      </c>
      <c r="F145" s="525">
        <v>97722</v>
      </c>
      <c r="G145" s="525">
        <v>135008</v>
      </c>
      <c r="H145" s="533"/>
      <c r="I145" s="533"/>
      <c r="J145" s="534"/>
      <c r="K145" s="523"/>
      <c r="L145" s="523"/>
    </row>
    <row r="146" spans="1:16" s="271" customFormat="1" ht="13.5" x14ac:dyDescent="0.2">
      <c r="A146" s="495" t="s">
        <v>1165</v>
      </c>
      <c r="B146" s="479">
        <v>1005</v>
      </c>
      <c r="C146" s="479">
        <v>1355</v>
      </c>
      <c r="D146" s="479">
        <v>4000</v>
      </c>
      <c r="E146" s="479">
        <v>5635</v>
      </c>
      <c r="F146" s="479">
        <v>5005</v>
      </c>
      <c r="G146" s="479">
        <v>6990</v>
      </c>
      <c r="H146" s="527"/>
      <c r="I146" s="527"/>
      <c r="J146" s="535"/>
      <c r="K146" s="523"/>
      <c r="L146" s="523"/>
    </row>
    <row r="147" spans="1:16" s="271" customFormat="1" ht="12" customHeight="1" x14ac:dyDescent="0.2">
      <c r="A147" s="495"/>
      <c r="B147" s="479"/>
      <c r="C147" s="479"/>
      <c r="D147" s="479"/>
      <c r="E147" s="479"/>
      <c r="F147" s="479"/>
      <c r="G147" s="479"/>
      <c r="H147" s="537"/>
      <c r="I147" s="537"/>
      <c r="J147" s="537"/>
      <c r="K147" s="523"/>
      <c r="L147" s="523"/>
    </row>
    <row r="148" spans="1:16" s="271" customFormat="1" ht="14.25" customHeight="1" thickBot="1" x14ac:dyDescent="0.25">
      <c r="A148" s="528" t="s">
        <v>1064</v>
      </c>
      <c r="B148" s="479"/>
      <c r="C148" s="479"/>
      <c r="D148" s="479"/>
      <c r="E148" s="522"/>
      <c r="F148" s="527"/>
      <c r="G148" s="527"/>
      <c r="H148" s="515"/>
      <c r="I148" s="515"/>
      <c r="J148" s="491"/>
      <c r="K148" s="523"/>
      <c r="L148" s="523"/>
    </row>
    <row r="149" spans="1:16" s="271" customFormat="1" ht="14.25" customHeight="1" x14ac:dyDescent="0.2">
      <c r="A149" s="531" t="s">
        <v>185</v>
      </c>
      <c r="B149" s="1060" t="s">
        <v>111</v>
      </c>
      <c r="C149" s="1060"/>
      <c r="D149" s="1060" t="s">
        <v>1065</v>
      </c>
      <c r="E149" s="1060"/>
      <c r="F149" s="1060" t="s">
        <v>1254</v>
      </c>
      <c r="G149" s="1060"/>
      <c r="H149" s="1060" t="s">
        <v>1066</v>
      </c>
      <c r="I149" s="1060"/>
      <c r="K149" s="523"/>
      <c r="L149" s="523"/>
    </row>
    <row r="150" spans="1:16" s="271" customFormat="1" ht="13.5" customHeight="1" x14ac:dyDescent="0.2">
      <c r="A150" s="532"/>
      <c r="B150" s="519" t="s">
        <v>175</v>
      </c>
      <c r="C150" s="520" t="s">
        <v>176</v>
      </c>
      <c r="D150" s="519" t="s">
        <v>175</v>
      </c>
      <c r="E150" s="519" t="s">
        <v>176</v>
      </c>
      <c r="F150" s="521" t="s">
        <v>175</v>
      </c>
      <c r="G150" s="521" t="s">
        <v>176</v>
      </c>
      <c r="H150" s="521" t="s">
        <v>175</v>
      </c>
      <c r="I150" s="521" t="s">
        <v>176</v>
      </c>
      <c r="K150" s="523"/>
      <c r="L150" s="523"/>
    </row>
    <row r="151" spans="1:16" s="271" customFormat="1" ht="12.75" customHeight="1" x14ac:dyDescent="0.2">
      <c r="A151" s="491" t="s">
        <v>194</v>
      </c>
      <c r="B151" s="522">
        <v>88</v>
      </c>
      <c r="C151" s="522">
        <v>434</v>
      </c>
      <c r="D151" s="522">
        <v>188</v>
      </c>
      <c r="E151" s="522">
        <v>483</v>
      </c>
      <c r="F151" s="522">
        <v>276</v>
      </c>
      <c r="G151" s="522">
        <v>917</v>
      </c>
      <c r="H151" s="536">
        <f t="shared" ref="H151:H159" si="7">F151/$F$160</f>
        <v>2.7750686226208311E-3</v>
      </c>
      <c r="I151" s="523">
        <f t="shared" ref="I151:I159" si="8">G151/$G$160</f>
        <v>6.2522585175942783E-3</v>
      </c>
      <c r="K151" s="523"/>
      <c r="L151" s="523"/>
      <c r="M151" s="320"/>
      <c r="N151" s="320"/>
      <c r="O151" s="320"/>
      <c r="P151" s="320"/>
    </row>
    <row r="152" spans="1:16" s="271" customFormat="1" ht="13.5" customHeight="1" x14ac:dyDescent="0.2">
      <c r="A152" s="491" t="s">
        <v>177</v>
      </c>
      <c r="B152" s="522">
        <v>7744</v>
      </c>
      <c r="C152" s="522">
        <v>20606</v>
      </c>
      <c r="D152" s="522">
        <v>6037</v>
      </c>
      <c r="E152" s="522">
        <v>16237</v>
      </c>
      <c r="F152" s="522">
        <v>13781</v>
      </c>
      <c r="G152" s="522">
        <v>36843</v>
      </c>
      <c r="H152" s="536">
        <f t="shared" si="7"/>
        <v>0.13856239379832491</v>
      </c>
      <c r="I152" s="523">
        <f t="shared" si="8"/>
        <v>0.25120170181431406</v>
      </c>
      <c r="K152" s="523"/>
      <c r="L152" s="523"/>
      <c r="M152" s="320"/>
      <c r="N152" s="320"/>
      <c r="O152" s="320"/>
      <c r="P152" s="320"/>
    </row>
    <row r="153" spans="1:16" s="271" customFormat="1" ht="13.5" customHeight="1" x14ac:dyDescent="0.2">
      <c r="A153" s="491" t="s">
        <v>178</v>
      </c>
      <c r="B153" s="522">
        <v>7045</v>
      </c>
      <c r="C153" s="522">
        <v>13753</v>
      </c>
      <c r="D153" s="522">
        <v>5408</v>
      </c>
      <c r="E153" s="522">
        <v>11558</v>
      </c>
      <c r="F153" s="522">
        <v>12453</v>
      </c>
      <c r="G153" s="522">
        <v>25311</v>
      </c>
      <c r="H153" s="536">
        <f t="shared" si="7"/>
        <v>0.12520988970107685</v>
      </c>
      <c r="I153" s="523">
        <f t="shared" si="8"/>
        <v>0.17257460778498232</v>
      </c>
      <c r="K153" s="523"/>
      <c r="L153" s="523"/>
      <c r="M153" s="320"/>
      <c r="N153" s="320"/>
      <c r="O153" s="320"/>
      <c r="P153" s="320"/>
    </row>
    <row r="154" spans="1:16" s="271" customFormat="1" ht="13.5" customHeight="1" x14ac:dyDescent="0.2">
      <c r="A154" s="491" t="s">
        <v>179</v>
      </c>
      <c r="B154" s="522">
        <v>12582</v>
      </c>
      <c r="C154" s="522">
        <v>17457</v>
      </c>
      <c r="D154" s="522">
        <v>10769</v>
      </c>
      <c r="E154" s="522">
        <v>15418</v>
      </c>
      <c r="F154" s="522">
        <v>23351</v>
      </c>
      <c r="G154" s="522">
        <v>32875</v>
      </c>
      <c r="H154" s="536">
        <f t="shared" si="7"/>
        <v>0.23478488190876459</v>
      </c>
      <c r="I154" s="523">
        <f t="shared" si="8"/>
        <v>0.22414721784723216</v>
      </c>
      <c r="K154" s="523"/>
      <c r="L154" s="523"/>
      <c r="M154" s="320"/>
      <c r="N154" s="320"/>
      <c r="O154" s="320"/>
      <c r="P154" s="320"/>
    </row>
    <row r="155" spans="1:16" s="271" customFormat="1" ht="12" customHeight="1" x14ac:dyDescent="0.2">
      <c r="A155" s="491" t="s">
        <v>180</v>
      </c>
      <c r="B155" s="522">
        <v>11654</v>
      </c>
      <c r="C155" s="522">
        <v>12402</v>
      </c>
      <c r="D155" s="522">
        <v>9558</v>
      </c>
      <c r="E155" s="522">
        <v>10295</v>
      </c>
      <c r="F155" s="522">
        <v>21212</v>
      </c>
      <c r="G155" s="522">
        <v>22697</v>
      </c>
      <c r="H155" s="536">
        <f t="shared" si="7"/>
        <v>0.21327810008345316</v>
      </c>
      <c r="I155" s="523">
        <f t="shared" si="8"/>
        <v>0.15475192101836133</v>
      </c>
      <c r="K155" s="523"/>
      <c r="L155" s="523"/>
      <c r="M155" s="320"/>
      <c r="N155" s="320"/>
      <c r="O155" s="320"/>
      <c r="P155" s="320"/>
    </row>
    <row r="156" spans="1:16" s="271" customFormat="1" ht="12.75" customHeight="1" x14ac:dyDescent="0.2">
      <c r="A156" s="491" t="s">
        <v>181</v>
      </c>
      <c r="B156" s="522">
        <v>8535</v>
      </c>
      <c r="C156" s="522">
        <v>8668</v>
      </c>
      <c r="D156" s="522">
        <v>6810</v>
      </c>
      <c r="E156" s="522">
        <v>6788</v>
      </c>
      <c r="F156" s="522">
        <v>15345</v>
      </c>
      <c r="G156" s="522">
        <v>15456</v>
      </c>
      <c r="H156" s="536">
        <f t="shared" si="7"/>
        <v>0.15428778265984294</v>
      </c>
      <c r="I156" s="523">
        <f t="shared" si="8"/>
        <v>0.10538157867823028</v>
      </c>
      <c r="K156" s="523"/>
      <c r="L156" s="523"/>
      <c r="M156" s="320"/>
      <c r="N156" s="320"/>
      <c r="O156" s="320"/>
      <c r="P156" s="320"/>
    </row>
    <row r="157" spans="1:16" s="271" customFormat="1" ht="12" customHeight="1" x14ac:dyDescent="0.2">
      <c r="A157" s="491" t="s">
        <v>182</v>
      </c>
      <c r="B157" s="522">
        <v>4501</v>
      </c>
      <c r="C157" s="522">
        <v>3796</v>
      </c>
      <c r="D157" s="522">
        <v>3992</v>
      </c>
      <c r="E157" s="522">
        <v>3412</v>
      </c>
      <c r="F157" s="522">
        <v>8493</v>
      </c>
      <c r="G157" s="522">
        <v>7208</v>
      </c>
      <c r="H157" s="536">
        <f t="shared" si="7"/>
        <v>8.5393687724343179E-2</v>
      </c>
      <c r="I157" s="523">
        <f t="shared" si="8"/>
        <v>4.9145342851493516E-2</v>
      </c>
      <c r="K157" s="523"/>
      <c r="L157" s="523"/>
      <c r="M157" s="320"/>
      <c r="N157" s="320"/>
      <c r="O157" s="320"/>
      <c r="P157" s="320"/>
    </row>
    <row r="158" spans="1:16" s="271" customFormat="1" ht="12" customHeight="1" x14ac:dyDescent="0.2">
      <c r="A158" s="492" t="s">
        <v>183</v>
      </c>
      <c r="B158" s="522">
        <v>1720</v>
      </c>
      <c r="C158" s="522">
        <v>1707</v>
      </c>
      <c r="D158" s="522">
        <v>1581</v>
      </c>
      <c r="E158" s="522">
        <v>1742</v>
      </c>
      <c r="F158" s="522">
        <v>3301</v>
      </c>
      <c r="G158" s="522">
        <v>3449</v>
      </c>
      <c r="H158" s="536">
        <f t="shared" si="7"/>
        <v>3.3190222910403494E-2</v>
      </c>
      <c r="I158" s="523">
        <f t="shared" si="8"/>
        <v>2.3515855645782624E-2</v>
      </c>
      <c r="K158" s="523"/>
      <c r="L158" s="523"/>
      <c r="M158" s="320"/>
      <c r="N158" s="320"/>
      <c r="O158" s="320"/>
      <c r="P158" s="320"/>
    </row>
    <row r="159" spans="1:16" s="271" customFormat="1" ht="12.75" customHeight="1" x14ac:dyDescent="0.2">
      <c r="A159" s="492" t="s">
        <v>184</v>
      </c>
      <c r="B159" s="522">
        <v>608</v>
      </c>
      <c r="C159" s="522">
        <v>878</v>
      </c>
      <c r="D159" s="522">
        <v>637</v>
      </c>
      <c r="E159" s="522">
        <v>1033</v>
      </c>
      <c r="F159" s="522">
        <v>1245</v>
      </c>
      <c r="G159" s="522">
        <v>1911</v>
      </c>
      <c r="H159" s="536">
        <f t="shared" si="7"/>
        <v>1.2517972591170053E-2</v>
      </c>
      <c r="I159" s="523">
        <f t="shared" si="8"/>
        <v>1.302951584200945E-2</v>
      </c>
      <c r="K159" s="523"/>
      <c r="L159" s="523"/>
      <c r="M159" s="320"/>
      <c r="N159" s="320"/>
      <c r="O159" s="320"/>
      <c r="P159" s="320"/>
    </row>
    <row r="160" spans="1:16" s="271" customFormat="1" ht="12" customHeight="1" x14ac:dyDescent="0.2">
      <c r="A160" s="524" t="s">
        <v>171</v>
      </c>
      <c r="B160" s="525">
        <v>54477</v>
      </c>
      <c r="C160" s="525">
        <v>79701</v>
      </c>
      <c r="D160" s="525">
        <v>44980</v>
      </c>
      <c r="E160" s="525">
        <v>66966</v>
      </c>
      <c r="F160" s="525">
        <v>99457</v>
      </c>
      <c r="G160" s="525">
        <v>146667</v>
      </c>
      <c r="H160" s="533"/>
      <c r="I160" s="533"/>
      <c r="K160" s="523"/>
      <c r="L160" s="523"/>
      <c r="M160" s="320"/>
      <c r="N160" s="320"/>
      <c r="O160" s="320"/>
      <c r="P160" s="320"/>
    </row>
    <row r="161" spans="1:16" s="271" customFormat="1" ht="14.25" customHeight="1" x14ac:dyDescent="0.2">
      <c r="A161" s="495" t="s">
        <v>1165</v>
      </c>
      <c r="B161" s="479">
        <v>1358</v>
      </c>
      <c r="C161" s="479">
        <v>2051</v>
      </c>
      <c r="D161" s="479">
        <v>2775</v>
      </c>
      <c r="E161" s="479">
        <v>4532</v>
      </c>
      <c r="F161" s="479">
        <v>4133</v>
      </c>
      <c r="G161" s="479">
        <v>6583</v>
      </c>
      <c r="H161" s="527"/>
      <c r="I161" s="527"/>
      <c r="K161" s="523"/>
      <c r="L161" s="523"/>
      <c r="M161" s="320"/>
      <c r="N161" s="320"/>
      <c r="O161" s="320"/>
      <c r="P161" s="320"/>
    </row>
    <row r="162" spans="1:16" s="271" customFormat="1" ht="13.5" customHeight="1" x14ac:dyDescent="0.2">
      <c r="A162" s="495"/>
      <c r="B162" s="479"/>
      <c r="C162" s="479"/>
      <c r="D162" s="479"/>
      <c r="E162" s="479"/>
      <c r="F162" s="479"/>
      <c r="G162" s="479"/>
      <c r="H162" s="527"/>
      <c r="I162" s="527"/>
      <c r="K162" s="523"/>
      <c r="L162" s="523"/>
    </row>
    <row r="163" spans="1:16" s="271" customFormat="1" ht="14.25" customHeight="1" thickBot="1" x14ac:dyDescent="0.25">
      <c r="A163" s="528" t="s">
        <v>1067</v>
      </c>
      <c r="B163" s="479"/>
      <c r="C163" s="479"/>
      <c r="D163" s="479"/>
      <c r="E163" s="522"/>
      <c r="F163" s="527"/>
      <c r="G163" s="527"/>
      <c r="H163" s="515"/>
      <c r="I163" s="515"/>
      <c r="K163" s="523"/>
      <c r="L163" s="523"/>
    </row>
    <row r="164" spans="1:16" s="271" customFormat="1" ht="14.25" customHeight="1" x14ac:dyDescent="0.2">
      <c r="A164" s="531" t="s">
        <v>185</v>
      </c>
      <c r="B164" s="1060" t="s">
        <v>111</v>
      </c>
      <c r="C164" s="1060"/>
      <c r="D164" s="1060" t="s">
        <v>1058</v>
      </c>
      <c r="E164" s="1060"/>
      <c r="F164" s="1060" t="s">
        <v>1255</v>
      </c>
      <c r="G164" s="1060"/>
      <c r="H164" s="1060" t="s">
        <v>1068</v>
      </c>
      <c r="I164" s="1060"/>
      <c r="K164" s="523"/>
      <c r="L164" s="523"/>
    </row>
    <row r="165" spans="1:16" s="271" customFormat="1" ht="12.75" customHeight="1" x14ac:dyDescent="0.2">
      <c r="A165" s="532"/>
      <c r="B165" s="519" t="s">
        <v>175</v>
      </c>
      <c r="C165" s="520" t="s">
        <v>176</v>
      </c>
      <c r="D165" s="519" t="s">
        <v>175</v>
      </c>
      <c r="E165" s="519" t="s">
        <v>176</v>
      </c>
      <c r="F165" s="521" t="s">
        <v>175</v>
      </c>
      <c r="G165" s="521" t="s">
        <v>176</v>
      </c>
      <c r="H165" s="521" t="s">
        <v>175</v>
      </c>
      <c r="I165" s="521" t="s">
        <v>176</v>
      </c>
      <c r="K165" s="523"/>
      <c r="L165" s="523"/>
    </row>
    <row r="166" spans="1:16" s="271" customFormat="1" ht="12.75" customHeight="1" x14ac:dyDescent="0.2">
      <c r="A166" s="491" t="s">
        <v>194</v>
      </c>
      <c r="B166" s="522">
        <v>73</v>
      </c>
      <c r="C166" s="522">
        <v>385</v>
      </c>
      <c r="D166" s="522">
        <v>135</v>
      </c>
      <c r="E166" s="522">
        <v>445</v>
      </c>
      <c r="F166" s="522">
        <v>208</v>
      </c>
      <c r="G166" s="522">
        <v>830</v>
      </c>
      <c r="H166" s="536">
        <f t="shared" ref="H166:H174" si="9">F166/$F$175</f>
        <v>2.1816198527406599E-3</v>
      </c>
      <c r="I166" s="523">
        <f t="shared" ref="I166:I174" si="10">G166/$G$175</f>
        <v>5.9782765277017489E-3</v>
      </c>
      <c r="K166" s="523"/>
      <c r="L166" s="523"/>
      <c r="M166" s="320"/>
      <c r="N166" s="320"/>
      <c r="O166" s="320"/>
      <c r="P166" s="320"/>
    </row>
    <row r="167" spans="1:16" s="271" customFormat="1" ht="12.75" customHeight="1" x14ac:dyDescent="0.2">
      <c r="A167" s="491" t="s">
        <v>177</v>
      </c>
      <c r="B167" s="522">
        <v>7645</v>
      </c>
      <c r="C167" s="522">
        <v>20224</v>
      </c>
      <c r="D167" s="522">
        <v>5617.8</v>
      </c>
      <c r="E167" s="522">
        <v>14711</v>
      </c>
      <c r="F167" s="522">
        <v>13263</v>
      </c>
      <c r="G167" s="522">
        <v>34935</v>
      </c>
      <c r="H167" s="536">
        <f t="shared" si="9"/>
        <v>0.13910973128317006</v>
      </c>
      <c r="I167" s="523">
        <f t="shared" si="10"/>
        <v>0.25162781987380795</v>
      </c>
      <c r="K167" s="523"/>
      <c r="L167" s="523"/>
      <c r="M167" s="320"/>
      <c r="N167" s="320"/>
      <c r="O167" s="320"/>
      <c r="P167" s="320"/>
    </row>
    <row r="168" spans="1:16" s="271" customFormat="1" ht="13.5" customHeight="1" x14ac:dyDescent="0.2">
      <c r="A168" s="491" t="s">
        <v>178</v>
      </c>
      <c r="B168" s="522">
        <v>7172</v>
      </c>
      <c r="C168" s="522">
        <v>13974</v>
      </c>
      <c r="D168" s="522">
        <v>5059.1000000000004</v>
      </c>
      <c r="E168" s="522">
        <v>10667</v>
      </c>
      <c r="F168" s="522">
        <v>12231</v>
      </c>
      <c r="G168" s="522">
        <v>24641</v>
      </c>
      <c r="H168" s="536">
        <f t="shared" si="9"/>
        <v>0.12828554047534141</v>
      </c>
      <c r="I168" s="523">
        <f t="shared" si="10"/>
        <v>0.17748278544469734</v>
      </c>
      <c r="K168" s="523"/>
      <c r="L168" s="523"/>
      <c r="M168" s="320"/>
      <c r="N168" s="320"/>
      <c r="O168" s="320"/>
      <c r="P168" s="320"/>
    </row>
    <row r="169" spans="1:16" s="271" customFormat="1" ht="13.5" customHeight="1" x14ac:dyDescent="0.2">
      <c r="A169" s="491" t="s">
        <v>179</v>
      </c>
      <c r="B169" s="522">
        <v>12573</v>
      </c>
      <c r="C169" s="522">
        <v>17338</v>
      </c>
      <c r="D169" s="522">
        <v>10004.200000000001</v>
      </c>
      <c r="E169" s="522">
        <v>14182</v>
      </c>
      <c r="F169" s="522">
        <v>22577</v>
      </c>
      <c r="G169" s="522">
        <v>31520</v>
      </c>
      <c r="H169" s="536">
        <f t="shared" si="9"/>
        <v>0.23680015103522056</v>
      </c>
      <c r="I169" s="523">
        <f t="shared" si="10"/>
        <v>0.22703045319657725</v>
      </c>
      <c r="K169" s="523"/>
      <c r="L169" s="523"/>
      <c r="M169" s="320"/>
      <c r="N169" s="320"/>
      <c r="O169" s="320"/>
      <c r="P169" s="320"/>
    </row>
    <row r="170" spans="1:16" s="271" customFormat="1" ht="12.75" customHeight="1" x14ac:dyDescent="0.2">
      <c r="A170" s="491" t="s">
        <v>180</v>
      </c>
      <c r="B170" s="522">
        <v>10788</v>
      </c>
      <c r="C170" s="522">
        <v>11576</v>
      </c>
      <c r="D170" s="522">
        <v>8799.1</v>
      </c>
      <c r="E170" s="522">
        <v>9105</v>
      </c>
      <c r="F170" s="522">
        <v>19587</v>
      </c>
      <c r="G170" s="522">
        <v>20681</v>
      </c>
      <c r="H170" s="536">
        <f t="shared" si="9"/>
        <v>0.20543936565207357</v>
      </c>
      <c r="I170" s="523">
        <f t="shared" si="10"/>
        <v>0.14895992393903598</v>
      </c>
      <c r="K170" s="523"/>
      <c r="L170" s="523"/>
      <c r="M170" s="320"/>
      <c r="N170" s="320"/>
      <c r="O170" s="320"/>
      <c r="P170" s="320"/>
    </row>
    <row r="171" spans="1:16" s="271" customFormat="1" ht="12.75" customHeight="1" x14ac:dyDescent="0.2">
      <c r="A171" s="491" t="s">
        <v>181</v>
      </c>
      <c r="B171" s="522">
        <v>8307</v>
      </c>
      <c r="C171" s="522">
        <v>7988</v>
      </c>
      <c r="D171" s="522">
        <v>6463.3</v>
      </c>
      <c r="E171" s="522">
        <v>5972</v>
      </c>
      <c r="F171" s="522">
        <v>14770</v>
      </c>
      <c r="G171" s="522">
        <v>13960</v>
      </c>
      <c r="H171" s="536">
        <f t="shared" si="9"/>
        <v>0.15491598665855552</v>
      </c>
      <c r="I171" s="523">
        <f t="shared" si="10"/>
        <v>0.10055028955026074</v>
      </c>
      <c r="K171" s="523"/>
      <c r="L171" s="523"/>
      <c r="M171" s="320"/>
      <c r="N171" s="320"/>
      <c r="O171" s="320"/>
      <c r="P171" s="320"/>
    </row>
    <row r="172" spans="1:16" s="271" customFormat="1" ht="12.75" customHeight="1" x14ac:dyDescent="0.2">
      <c r="A172" s="491" t="s">
        <v>182</v>
      </c>
      <c r="B172" s="522">
        <v>4363</v>
      </c>
      <c r="C172" s="522">
        <v>3858</v>
      </c>
      <c r="D172" s="522">
        <v>3748.4</v>
      </c>
      <c r="E172" s="522">
        <v>3320</v>
      </c>
      <c r="F172" s="522">
        <v>8111</v>
      </c>
      <c r="G172" s="522">
        <v>7178</v>
      </c>
      <c r="H172" s="536">
        <f t="shared" si="9"/>
        <v>8.507268569990141E-2</v>
      </c>
      <c r="I172" s="523">
        <f t="shared" si="10"/>
        <v>5.170128785041344E-2</v>
      </c>
      <c r="K172" s="523"/>
      <c r="L172" s="523"/>
      <c r="M172" s="320"/>
      <c r="N172" s="320"/>
      <c r="O172" s="320"/>
      <c r="P172" s="320"/>
    </row>
    <row r="173" spans="1:16" s="271" customFormat="1" ht="12" x14ac:dyDescent="0.2">
      <c r="A173" s="492" t="s">
        <v>183</v>
      </c>
      <c r="B173" s="522">
        <v>1869</v>
      </c>
      <c r="C173" s="522">
        <v>1758</v>
      </c>
      <c r="D173" s="522">
        <v>1599.8</v>
      </c>
      <c r="E173" s="522">
        <v>1536</v>
      </c>
      <c r="F173" s="522">
        <v>3469</v>
      </c>
      <c r="G173" s="522">
        <v>3294</v>
      </c>
      <c r="H173" s="536">
        <f t="shared" si="9"/>
        <v>3.6384804178641102E-2</v>
      </c>
      <c r="I173" s="523">
        <f t="shared" si="10"/>
        <v>2.3725834797891036E-2</v>
      </c>
      <c r="K173" s="523"/>
      <c r="L173" s="523"/>
      <c r="M173" s="320"/>
      <c r="N173" s="320"/>
      <c r="O173" s="320"/>
      <c r="P173" s="320"/>
    </row>
    <row r="174" spans="1:16" s="271" customFormat="1" ht="13.5" customHeight="1" x14ac:dyDescent="0.2">
      <c r="A174" s="492" t="s">
        <v>184</v>
      </c>
      <c r="B174" s="522">
        <v>587</v>
      </c>
      <c r="C174" s="522">
        <v>884</v>
      </c>
      <c r="D174" s="522">
        <v>538.5</v>
      </c>
      <c r="E174" s="522">
        <v>914</v>
      </c>
      <c r="F174" s="522">
        <v>1126</v>
      </c>
      <c r="G174" s="522">
        <v>1798</v>
      </c>
      <c r="H174" s="536">
        <f t="shared" si="9"/>
        <v>1.1810115164355688E-2</v>
      </c>
      <c r="I174" s="523">
        <f t="shared" si="10"/>
        <v>1.2950531562418969E-2</v>
      </c>
      <c r="K174" s="523"/>
      <c r="L174" s="523"/>
      <c r="M174" s="320"/>
      <c r="N174" s="320"/>
      <c r="O174" s="320"/>
      <c r="P174" s="320"/>
    </row>
    <row r="175" spans="1:16" s="271" customFormat="1" ht="13.5" customHeight="1" x14ac:dyDescent="0.2">
      <c r="A175" s="524" t="s">
        <v>171</v>
      </c>
      <c r="B175" s="525">
        <v>53377</v>
      </c>
      <c r="C175" s="525">
        <v>77985</v>
      </c>
      <c r="D175" s="525">
        <v>41965</v>
      </c>
      <c r="E175" s="525">
        <v>60851</v>
      </c>
      <c r="F175" s="525">
        <v>95342</v>
      </c>
      <c r="G175" s="525">
        <v>138836</v>
      </c>
      <c r="H175" s="533"/>
      <c r="I175" s="533"/>
      <c r="K175" s="320"/>
      <c r="L175" s="320"/>
      <c r="M175" s="320"/>
      <c r="N175" s="320"/>
      <c r="O175" s="320"/>
      <c r="P175" s="320"/>
    </row>
    <row r="176" spans="1:16" s="271" customFormat="1" ht="13.5" x14ac:dyDescent="0.2">
      <c r="A176" s="495" t="s">
        <v>1165</v>
      </c>
      <c r="B176" s="479">
        <v>685</v>
      </c>
      <c r="C176" s="479">
        <v>901</v>
      </c>
      <c r="D176" s="479">
        <v>1087</v>
      </c>
      <c r="E176" s="479">
        <v>1600</v>
      </c>
      <c r="F176" s="479">
        <v>1772</v>
      </c>
      <c r="G176" s="479">
        <v>2501</v>
      </c>
      <c r="H176" s="527"/>
      <c r="I176" s="527"/>
      <c r="K176" s="320"/>
      <c r="L176" s="320"/>
      <c r="M176" s="320"/>
      <c r="N176" s="320"/>
      <c r="O176" s="320"/>
      <c r="P176" s="320"/>
    </row>
    <row r="177" spans="1:13" s="271" customFormat="1" ht="12" x14ac:dyDescent="0.2">
      <c r="A177" s="495"/>
      <c r="B177" s="479"/>
      <c r="C177" s="479"/>
      <c r="D177" s="479"/>
      <c r="E177" s="479"/>
      <c r="F177" s="479"/>
      <c r="G177" s="479"/>
      <c r="H177" s="527"/>
      <c r="I177" s="527"/>
    </row>
    <row r="178" spans="1:13" s="271" customFormat="1" ht="11.25" x14ac:dyDescent="0.15">
      <c r="A178" s="498"/>
      <c r="B178" s="498"/>
      <c r="C178" s="498"/>
      <c r="D178" s="498"/>
      <c r="E178" s="498"/>
      <c r="F178" s="498"/>
      <c r="G178" s="498"/>
      <c r="H178" s="498"/>
      <c r="I178" s="498"/>
    </row>
    <row r="179" spans="1:13" s="271" customFormat="1" ht="12" customHeight="1" x14ac:dyDescent="0.2">
      <c r="A179" s="515" t="s">
        <v>143</v>
      </c>
      <c r="B179" s="515"/>
      <c r="C179" s="515"/>
      <c r="D179" s="515"/>
      <c r="E179" s="515"/>
      <c r="F179" s="515"/>
      <c r="G179" s="515"/>
      <c r="H179" s="498"/>
      <c r="I179" s="498"/>
      <c r="J179" s="498"/>
    </row>
    <row r="180" spans="1:13" s="271" customFormat="1" ht="13.5" customHeight="1" x14ac:dyDescent="0.2">
      <c r="A180" s="515" t="s">
        <v>1124</v>
      </c>
      <c r="B180" s="515"/>
      <c r="C180" s="515"/>
      <c r="D180" s="515"/>
      <c r="E180" s="515"/>
      <c r="F180" s="515"/>
      <c r="G180" s="515"/>
      <c r="H180" s="498"/>
      <c r="I180" s="498"/>
      <c r="J180" s="498"/>
    </row>
    <row r="181" spans="1:13" s="271" customFormat="1" ht="24.75" customHeight="1" x14ac:dyDescent="0.15">
      <c r="A181" s="1067" t="s">
        <v>1128</v>
      </c>
      <c r="B181" s="1067"/>
      <c r="C181" s="1067"/>
      <c r="D181" s="1067"/>
      <c r="E181" s="1067"/>
      <c r="F181" s="1067"/>
      <c r="G181" s="1067"/>
      <c r="H181" s="1067"/>
      <c r="I181" s="1067"/>
      <c r="J181" s="1067"/>
      <c r="K181" s="1067"/>
      <c r="L181" s="1067"/>
      <c r="M181" s="1067"/>
    </row>
    <row r="182" spans="1:13" s="271" customFormat="1" ht="12.75" customHeight="1" x14ac:dyDescent="0.2">
      <c r="A182" s="515" t="s">
        <v>331</v>
      </c>
      <c r="B182" s="515"/>
      <c r="C182" s="515"/>
      <c r="D182" s="515"/>
      <c r="E182" s="515"/>
      <c r="F182" s="515"/>
      <c r="G182" s="515"/>
      <c r="H182" s="498"/>
      <c r="I182" s="498"/>
      <c r="J182" s="498"/>
      <c r="K182" s="498"/>
      <c r="L182" s="498"/>
      <c r="M182" s="498"/>
    </row>
    <row r="183" spans="1:13" s="271" customFormat="1" ht="12.75" customHeight="1" x14ac:dyDescent="0.2">
      <c r="A183" s="515" t="s">
        <v>871</v>
      </c>
      <c r="B183" s="515"/>
      <c r="C183" s="515"/>
      <c r="D183" s="515"/>
      <c r="E183" s="515"/>
      <c r="F183" s="515"/>
      <c r="G183" s="515"/>
      <c r="H183" s="498"/>
      <c r="I183" s="498"/>
      <c r="J183" s="498"/>
      <c r="K183" s="498"/>
      <c r="L183" s="498"/>
      <c r="M183" s="498"/>
    </row>
    <row r="184" spans="1:13" s="271" customFormat="1" ht="12" x14ac:dyDescent="0.2">
      <c r="A184" s="1065" t="s">
        <v>872</v>
      </c>
      <c r="B184" s="1066"/>
      <c r="C184" s="1066"/>
      <c r="D184" s="1066"/>
      <c r="E184" s="1066"/>
      <c r="F184" s="1066"/>
      <c r="G184" s="1066"/>
      <c r="H184" s="1066"/>
      <c r="I184" s="1066"/>
      <c r="J184" s="1066"/>
      <c r="K184" s="1066"/>
      <c r="L184" s="1066"/>
      <c r="M184" s="1066"/>
    </row>
    <row r="185" spans="1:13" s="271" customFormat="1" ht="24.75" customHeight="1" x14ac:dyDescent="0.2">
      <c r="A185" s="1064" t="s">
        <v>1125</v>
      </c>
      <c r="B185" s="1017"/>
      <c r="C185" s="1017"/>
      <c r="D185" s="1017"/>
      <c r="E185" s="1017"/>
      <c r="F185" s="1017"/>
      <c r="G185" s="1017"/>
      <c r="H185" s="1017"/>
      <c r="I185" s="1017"/>
      <c r="J185" s="1017"/>
      <c r="K185" s="1017"/>
      <c r="L185" s="1017"/>
      <c r="M185" s="1017"/>
    </row>
    <row r="186" spans="1:13" s="271" customFormat="1" ht="12" x14ac:dyDescent="0.15">
      <c r="A186" s="878" t="s">
        <v>1127</v>
      </c>
      <c r="B186" s="785"/>
      <c r="C186" s="785"/>
      <c r="D186" s="785"/>
      <c r="E186" s="785"/>
      <c r="F186" s="785"/>
      <c r="G186" s="785"/>
      <c r="H186" s="785"/>
      <c r="I186" s="785"/>
      <c r="J186" s="785"/>
      <c r="K186" s="785"/>
      <c r="L186" s="785"/>
      <c r="M186" s="785"/>
    </row>
    <row r="187" spans="1:13" s="271" customFormat="1" ht="24.75" customHeight="1" x14ac:dyDescent="0.15">
      <c r="A187" s="1063" t="s">
        <v>1252</v>
      </c>
      <c r="B187" s="1063"/>
      <c r="C187" s="1063"/>
      <c r="D187" s="1063"/>
      <c r="E187" s="1063"/>
      <c r="F187" s="1063"/>
      <c r="G187" s="1063"/>
      <c r="H187" s="1063"/>
      <c r="I187" s="1063"/>
      <c r="J187" s="1063"/>
      <c r="K187" s="1063"/>
      <c r="L187" s="1063"/>
      <c r="M187" s="1063"/>
    </row>
    <row r="188" spans="1:13" s="271" customFormat="1" ht="12" x14ac:dyDescent="0.2">
      <c r="A188" s="498"/>
      <c r="B188" s="515"/>
      <c r="C188" s="515"/>
      <c r="D188" s="515"/>
      <c r="E188" s="515"/>
      <c r="F188" s="515"/>
      <c r="G188" s="515"/>
      <c r="H188" s="498"/>
      <c r="I188" s="498"/>
      <c r="J188" s="498"/>
      <c r="K188" s="498"/>
      <c r="L188" s="498"/>
      <c r="M188" s="498"/>
    </row>
    <row r="189" spans="1:13" s="271" customFormat="1" ht="12" x14ac:dyDescent="0.2">
      <c r="A189" s="263" t="s">
        <v>1115</v>
      </c>
      <c r="B189" s="515"/>
      <c r="C189" s="515"/>
      <c r="D189" s="515"/>
      <c r="E189" s="515"/>
      <c r="F189" s="515"/>
      <c r="G189" s="515"/>
      <c r="H189" s="498"/>
      <c r="I189" s="498"/>
      <c r="J189" s="498"/>
      <c r="K189" s="498"/>
      <c r="L189" s="498"/>
      <c r="M189" s="498"/>
    </row>
    <row r="190" spans="1:13" s="271" customFormat="1" ht="12" x14ac:dyDescent="0.2">
      <c r="A190" s="263" t="s">
        <v>1093</v>
      </c>
      <c r="B190" s="515"/>
      <c r="C190" s="515"/>
      <c r="D190" s="515"/>
      <c r="E190" s="515"/>
      <c r="F190" s="515"/>
      <c r="G190" s="515"/>
      <c r="H190" s="498"/>
      <c r="I190" s="498"/>
      <c r="J190" s="498"/>
      <c r="K190" s="498"/>
      <c r="L190" s="498"/>
      <c r="M190" s="498"/>
    </row>
    <row r="191" spans="1:13" s="271" customFormat="1" ht="13.5" customHeight="1" x14ac:dyDescent="0.2">
      <c r="B191" s="515"/>
      <c r="C191" s="515"/>
      <c r="D191" s="515"/>
      <c r="E191" s="515"/>
      <c r="F191" s="515"/>
      <c r="G191" s="515"/>
    </row>
    <row r="192" spans="1:13" s="271" customFormat="1" ht="13.5" customHeight="1" x14ac:dyDescent="0.2">
      <c r="A192" s="71" t="s">
        <v>1095</v>
      </c>
      <c r="B192" s="515"/>
      <c r="C192" s="515"/>
      <c r="D192" s="515"/>
      <c r="E192" s="515"/>
      <c r="F192" s="515"/>
      <c r="G192" s="515"/>
    </row>
    <row r="193" spans="1:40" s="271" customFormat="1" ht="12.75" customHeight="1" x14ac:dyDescent="0.2">
      <c r="A193" s="71" t="s">
        <v>1096</v>
      </c>
      <c r="B193" s="515"/>
      <c r="C193" s="515"/>
      <c r="D193" s="515"/>
      <c r="E193" s="515"/>
      <c r="F193" s="515"/>
      <c r="G193" s="515"/>
    </row>
    <row r="194" spans="1:40" s="271" customFormat="1" ht="12.75" customHeight="1" x14ac:dyDescent="0.2">
      <c r="A194" s="71"/>
      <c r="B194" s="515"/>
      <c r="C194" s="515"/>
      <c r="D194" s="515"/>
      <c r="E194" s="515"/>
      <c r="F194" s="515"/>
      <c r="G194" s="515"/>
    </row>
    <row r="195" spans="1:40" s="271" customFormat="1" ht="13.5" customHeight="1" x14ac:dyDescent="0.2">
      <c r="A195" s="666" t="s">
        <v>951</v>
      </c>
      <c r="B195" s="682"/>
      <c r="C195" s="682"/>
      <c r="D195" s="682"/>
      <c r="E195" s="682"/>
      <c r="F195" s="682"/>
      <c r="G195" s="682"/>
    </row>
    <row r="196" spans="1:40" s="271" customFormat="1" ht="12" customHeight="1" x14ac:dyDescent="0.2">
      <c r="A196" s="666" t="s">
        <v>952</v>
      </c>
      <c r="B196" s="682"/>
      <c r="C196" s="682"/>
      <c r="D196" s="682"/>
      <c r="E196" s="682"/>
      <c r="F196" s="682"/>
      <c r="G196" s="682"/>
    </row>
    <row r="197" spans="1:40" s="271" customFormat="1" ht="12" x14ac:dyDescent="0.2">
      <c r="A197" s="71" t="s">
        <v>940</v>
      </c>
      <c r="B197" s="682"/>
      <c r="C197" s="682"/>
      <c r="D197" s="682"/>
      <c r="E197" s="682"/>
      <c r="F197" s="682"/>
      <c r="G197" s="682"/>
    </row>
    <row r="198" spans="1:40" s="271" customFormat="1" ht="12.75" customHeight="1" x14ac:dyDescent="0.2">
      <c r="A198" s="71" t="s">
        <v>149</v>
      </c>
      <c r="B198" s="682"/>
      <c r="C198" s="682"/>
      <c r="D198" s="682"/>
      <c r="E198" s="682"/>
      <c r="F198" s="682"/>
      <c r="G198" s="682"/>
    </row>
    <row r="199" spans="1:40" x14ac:dyDescent="0.2">
      <c r="A199" s="538"/>
      <c r="B199" s="538"/>
      <c r="C199" s="538"/>
      <c r="D199" s="538"/>
      <c r="E199" s="538"/>
      <c r="F199" s="538"/>
      <c r="G199" s="538"/>
      <c r="H199" s="271"/>
      <c r="I199" s="271"/>
      <c r="J199" s="271"/>
      <c r="K199" s="271"/>
      <c r="L199" s="271"/>
      <c r="M199" s="271"/>
      <c r="N199" s="271"/>
      <c r="O199" s="271"/>
      <c r="P199" s="271"/>
      <c r="Q199" s="271"/>
      <c r="R199" s="271"/>
      <c r="S199" s="271"/>
      <c r="T199" s="271"/>
      <c r="U199" s="271"/>
      <c r="V199" s="271"/>
      <c r="W199" s="271"/>
      <c r="X199" s="271"/>
      <c r="Y199" s="271"/>
      <c r="Z199" s="271"/>
      <c r="AA199" s="271"/>
      <c r="AB199" s="271"/>
      <c r="AC199" s="271"/>
      <c r="AD199" s="271"/>
      <c r="AE199" s="271"/>
      <c r="AF199" s="271"/>
      <c r="AG199" s="271"/>
      <c r="AH199" s="271"/>
      <c r="AI199" s="271"/>
      <c r="AJ199" s="271"/>
      <c r="AK199" s="271"/>
      <c r="AL199" s="271"/>
      <c r="AM199" s="271"/>
      <c r="AN199" s="271"/>
    </row>
    <row r="200" spans="1:40" x14ac:dyDescent="0.2">
      <c r="A200" s="504"/>
      <c r="B200" s="504"/>
      <c r="C200" s="504"/>
      <c r="D200" s="504"/>
      <c r="E200" s="504"/>
      <c r="F200" s="504"/>
      <c r="G200" s="504"/>
      <c r="H200" s="271"/>
      <c r="I200" s="271"/>
      <c r="J200" s="271"/>
      <c r="K200" s="271"/>
      <c r="L200" s="271"/>
      <c r="M200" s="271"/>
      <c r="N200" s="271"/>
      <c r="O200" s="271"/>
      <c r="P200" s="271"/>
      <c r="Q200" s="271"/>
      <c r="R200" s="271"/>
      <c r="S200" s="271"/>
      <c r="T200" s="271"/>
      <c r="U200" s="271"/>
      <c r="V200" s="271"/>
      <c r="W200" s="271"/>
      <c r="X200" s="271"/>
      <c r="Y200" s="271"/>
      <c r="Z200" s="271"/>
      <c r="AA200" s="271"/>
      <c r="AB200" s="271"/>
      <c r="AC200" s="271"/>
      <c r="AD200" s="271"/>
      <c r="AE200" s="271"/>
      <c r="AF200" s="271"/>
      <c r="AG200" s="271"/>
      <c r="AH200" s="271"/>
      <c r="AI200" s="271"/>
      <c r="AJ200" s="271"/>
      <c r="AK200" s="271"/>
      <c r="AL200" s="271"/>
      <c r="AM200" s="271"/>
      <c r="AN200" s="271"/>
    </row>
    <row r="201" spans="1:40" x14ac:dyDescent="0.2">
      <c r="A201" s="504"/>
      <c r="B201" s="504"/>
      <c r="C201" s="504"/>
      <c r="D201" s="504"/>
      <c r="E201" s="504"/>
      <c r="F201" s="504"/>
      <c r="G201" s="504"/>
      <c r="H201" s="271"/>
      <c r="I201" s="271"/>
      <c r="J201" s="271"/>
      <c r="K201" s="271"/>
      <c r="L201" s="271"/>
      <c r="M201" s="271"/>
      <c r="N201" s="271"/>
      <c r="O201" s="271"/>
      <c r="P201" s="271"/>
      <c r="Q201" s="271"/>
      <c r="R201" s="271"/>
      <c r="S201" s="271"/>
      <c r="T201" s="271"/>
      <c r="U201" s="271"/>
      <c r="V201" s="271"/>
      <c r="W201" s="271"/>
      <c r="X201" s="271"/>
      <c r="Y201" s="271"/>
      <c r="Z201" s="271"/>
      <c r="AA201" s="271"/>
      <c r="AB201" s="271"/>
      <c r="AC201" s="271"/>
      <c r="AD201" s="271"/>
      <c r="AE201" s="271"/>
      <c r="AF201" s="271"/>
      <c r="AG201" s="271"/>
      <c r="AH201" s="271"/>
      <c r="AI201" s="271"/>
      <c r="AJ201" s="271"/>
      <c r="AK201" s="271"/>
      <c r="AL201" s="271"/>
      <c r="AM201" s="271"/>
      <c r="AN201" s="271"/>
    </row>
    <row r="202" spans="1:40" x14ac:dyDescent="0.2">
      <c r="A202" s="504"/>
      <c r="B202" s="504"/>
      <c r="C202" s="504"/>
      <c r="D202" s="504"/>
      <c r="E202" s="504"/>
      <c r="F202" s="504"/>
      <c r="G202" s="504"/>
    </row>
    <row r="203" spans="1:40" x14ac:dyDescent="0.2">
      <c r="A203" s="504"/>
      <c r="B203" s="504"/>
      <c r="C203" s="504"/>
      <c r="D203" s="504"/>
      <c r="E203" s="504"/>
      <c r="F203" s="504"/>
      <c r="G203" s="504"/>
    </row>
    <row r="204" spans="1:40" x14ac:dyDescent="0.2">
      <c r="A204" s="504"/>
      <c r="B204" s="504"/>
      <c r="C204" s="504"/>
      <c r="D204" s="504"/>
      <c r="E204" s="504"/>
      <c r="F204" s="504"/>
      <c r="G204" s="504"/>
    </row>
    <row r="205" spans="1:40" x14ac:dyDescent="0.2">
      <c r="A205" s="504"/>
      <c r="B205" s="504"/>
      <c r="C205" s="504"/>
      <c r="D205" s="504"/>
      <c r="E205" s="504"/>
      <c r="F205" s="504"/>
      <c r="G205" s="504"/>
    </row>
    <row r="206" spans="1:40" x14ac:dyDescent="0.2">
      <c r="A206" s="504"/>
      <c r="B206" s="504"/>
      <c r="C206" s="504"/>
      <c r="D206" s="504"/>
      <c r="E206" s="504"/>
      <c r="F206" s="504"/>
      <c r="G206" s="504"/>
    </row>
    <row r="207" spans="1:40" ht="13.5" customHeight="1" x14ac:dyDescent="0.2">
      <c r="A207" s="504"/>
      <c r="B207" s="504"/>
      <c r="C207" s="504"/>
      <c r="D207" s="504"/>
      <c r="E207" s="504"/>
      <c r="F207" s="504"/>
      <c r="G207" s="504"/>
    </row>
    <row r="208" spans="1:40" ht="13.5" customHeight="1" x14ac:dyDescent="0.2">
      <c r="A208" s="504"/>
      <c r="B208" s="504"/>
      <c r="C208" s="504"/>
      <c r="D208" s="504"/>
      <c r="E208" s="504"/>
      <c r="F208" s="504"/>
      <c r="G208" s="504"/>
    </row>
    <row r="209" spans="1:7" x14ac:dyDescent="0.2">
      <c r="A209" s="504"/>
      <c r="B209" s="504"/>
      <c r="C209" s="504"/>
      <c r="D209" s="504"/>
      <c r="E209" s="504"/>
      <c r="F209" s="504"/>
      <c r="G209" s="504"/>
    </row>
    <row r="210" spans="1:7" ht="13.5" customHeight="1" x14ac:dyDescent="0.2">
      <c r="A210" s="504"/>
      <c r="B210" s="504"/>
      <c r="C210" s="504"/>
      <c r="D210" s="504"/>
      <c r="E210" s="504"/>
      <c r="F210" s="504"/>
      <c r="G210" s="504"/>
    </row>
    <row r="211" spans="1:7" ht="24.75" customHeight="1" x14ac:dyDescent="0.2"/>
    <row r="212" spans="1:7" ht="12.75" customHeight="1" x14ac:dyDescent="0.2"/>
    <row r="213" spans="1:7" ht="12.75" customHeight="1" x14ac:dyDescent="0.2"/>
    <row r="215" spans="1:7" ht="24.75" customHeight="1" x14ac:dyDescent="0.2"/>
    <row r="216" spans="1:7" ht="24.75" customHeight="1" x14ac:dyDescent="0.2"/>
  </sheetData>
  <mergeCells count="39">
    <mergeCell ref="A187:M187"/>
    <mergeCell ref="A185:M185"/>
    <mergeCell ref="A184:M184"/>
    <mergeCell ref="F134:G134"/>
    <mergeCell ref="B149:C149"/>
    <mergeCell ref="D149:E149"/>
    <mergeCell ref="B134:C134"/>
    <mergeCell ref="F149:G149"/>
    <mergeCell ref="D134:E134"/>
    <mergeCell ref="H149:I149"/>
    <mergeCell ref="H134:I134"/>
    <mergeCell ref="B164:C164"/>
    <mergeCell ref="D164:E164"/>
    <mergeCell ref="F164:G164"/>
    <mergeCell ref="H164:I164"/>
    <mergeCell ref="A181:M181"/>
    <mergeCell ref="B3:D3"/>
    <mergeCell ref="E3:G3"/>
    <mergeCell ref="F57:G57"/>
    <mergeCell ref="B72:C72"/>
    <mergeCell ref="F72:G72"/>
    <mergeCell ref="B55:H55"/>
    <mergeCell ref="D57:E57"/>
    <mergeCell ref="B57:C57"/>
    <mergeCell ref="D72:E72"/>
    <mergeCell ref="B117:C117"/>
    <mergeCell ref="F117:G117"/>
    <mergeCell ref="H57:I57"/>
    <mergeCell ref="H72:I72"/>
    <mergeCell ref="B87:C87"/>
    <mergeCell ref="F102:G102"/>
    <mergeCell ref="B102:C102"/>
    <mergeCell ref="H117:I117"/>
    <mergeCell ref="H102:I102"/>
    <mergeCell ref="H87:I87"/>
    <mergeCell ref="D117:E117"/>
    <mergeCell ref="D87:E87"/>
    <mergeCell ref="D102:E102"/>
    <mergeCell ref="F87:G87"/>
  </mergeCells>
  <phoneticPr fontId="0" type="noConversion"/>
  <pageMargins left="0.70866141732283472" right="0.70866141732283472" top="0.70866141732283472" bottom="0.74803149606299213" header="0.31496062992125984" footer="0.31496062992125984"/>
  <pageSetup paperSize="9" scale="60" fitToHeight="0" orientation="portrait" r:id="rId1"/>
  <headerFooter alignWithMargins="0"/>
  <rowBreaks count="2" manualBreakCount="2">
    <brk id="54" max="9" man="1"/>
    <brk id="115" max="9"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97"/>
  <sheetViews>
    <sheetView zoomScaleNormal="100" workbookViewId="0"/>
  </sheetViews>
  <sheetFormatPr defaultRowHeight="12.75" x14ac:dyDescent="0.2"/>
  <cols>
    <col min="1" max="1" width="23.875" customWidth="1"/>
    <col min="2" max="7" width="10.125" customWidth="1"/>
    <col min="8" max="13" width="12.25" customWidth="1"/>
    <col min="14" max="15" width="10.625" customWidth="1"/>
  </cols>
  <sheetData>
    <row r="1" spans="1:28" s="149" customFormat="1" ht="19.5" customHeight="1" x14ac:dyDescent="0.25">
      <c r="A1" s="12" t="s">
        <v>1172</v>
      </c>
      <c r="B1" s="581"/>
      <c r="C1" s="581"/>
      <c r="D1" s="581"/>
      <c r="E1" s="581"/>
      <c r="F1" s="581"/>
      <c r="G1" s="581"/>
      <c r="H1" s="581"/>
      <c r="I1" s="581"/>
      <c r="J1" s="581"/>
      <c r="K1" s="581"/>
      <c r="L1" s="581"/>
      <c r="M1" s="581"/>
      <c r="N1" s="581"/>
      <c r="O1" s="148"/>
    </row>
    <row r="2" spans="1:28" s="434" customFormat="1" ht="13.5" customHeight="1" x14ac:dyDescent="0.2">
      <c r="A2" s="150"/>
      <c r="B2" s="150"/>
      <c r="C2" s="150"/>
      <c r="D2" s="150"/>
      <c r="E2" s="150"/>
      <c r="F2" s="150"/>
      <c r="G2" s="150"/>
      <c r="H2" s="150"/>
      <c r="I2" s="150"/>
      <c r="J2" s="150"/>
      <c r="K2" s="150"/>
      <c r="L2" s="150"/>
      <c r="M2" s="150"/>
      <c r="N2" s="346"/>
      <c r="O2" s="733"/>
    </row>
    <row r="3" spans="1:28" s="434" customFormat="1" ht="27" customHeight="1" thickBot="1" x14ac:dyDescent="0.25">
      <c r="A3" s="326" t="s">
        <v>1011</v>
      </c>
      <c r="B3" s="1056" t="s">
        <v>155</v>
      </c>
      <c r="C3" s="1056"/>
      <c r="D3" s="1056"/>
      <c r="E3" s="1056" t="s">
        <v>157</v>
      </c>
      <c r="F3" s="1056"/>
      <c r="G3" s="1056"/>
      <c r="H3" s="1055" t="s">
        <v>1020</v>
      </c>
      <c r="I3" s="1055"/>
      <c r="J3" s="1055"/>
      <c r="K3" s="1055" t="s">
        <v>1021</v>
      </c>
      <c r="L3" s="1055"/>
      <c r="M3" s="1055"/>
      <c r="N3" s="540" t="s">
        <v>154</v>
      </c>
      <c r="O3" s="541"/>
    </row>
    <row r="4" spans="1:28" s="434" customFormat="1" ht="14.25" customHeight="1" thickBot="1" x14ac:dyDescent="0.25">
      <c r="A4" s="358"/>
      <c r="B4" s="655" t="s">
        <v>111</v>
      </c>
      <c r="C4" s="152" t="s">
        <v>42</v>
      </c>
      <c r="D4" s="542" t="s">
        <v>36</v>
      </c>
      <c r="E4" s="655" t="s">
        <v>111</v>
      </c>
      <c r="F4" s="152" t="s">
        <v>42</v>
      </c>
      <c r="G4" s="542" t="s">
        <v>36</v>
      </c>
      <c r="H4" s="30" t="s">
        <v>111</v>
      </c>
      <c r="I4" s="100" t="s">
        <v>114</v>
      </c>
      <c r="J4" s="153" t="s">
        <v>113</v>
      </c>
      <c r="K4" s="30" t="s">
        <v>111</v>
      </c>
      <c r="L4" s="100" t="s">
        <v>114</v>
      </c>
      <c r="M4" s="153" t="s">
        <v>113</v>
      </c>
      <c r="N4" s="100" t="s">
        <v>36</v>
      </c>
      <c r="O4" s="350"/>
    </row>
    <row r="5" spans="1:28" s="356" customFormat="1" ht="12.75" customHeight="1" x14ac:dyDescent="0.2">
      <c r="A5" s="879" t="s">
        <v>49</v>
      </c>
      <c r="B5" s="883">
        <v>33570</v>
      </c>
      <c r="C5" s="883">
        <v>20621</v>
      </c>
      <c r="D5" s="883">
        <v>54191</v>
      </c>
      <c r="E5" s="883">
        <v>2789</v>
      </c>
      <c r="F5" s="883">
        <v>680</v>
      </c>
      <c r="G5" s="883">
        <v>3469</v>
      </c>
      <c r="H5" s="883">
        <v>10362</v>
      </c>
      <c r="I5" s="883">
        <v>254</v>
      </c>
      <c r="J5" s="883">
        <v>10616</v>
      </c>
      <c r="K5" s="883">
        <v>27</v>
      </c>
      <c r="L5" s="883">
        <v>0</v>
      </c>
      <c r="M5" s="883">
        <v>27</v>
      </c>
      <c r="N5" s="74">
        <v>68303</v>
      </c>
      <c r="O5" s="348"/>
      <c r="P5" s="800"/>
      <c r="Q5" s="800"/>
      <c r="R5" s="800"/>
      <c r="S5" s="800"/>
      <c r="T5" s="800"/>
      <c r="U5" s="800"/>
      <c r="V5" s="800"/>
      <c r="W5" s="800"/>
      <c r="X5" s="800"/>
      <c r="Y5" s="800"/>
      <c r="Z5" s="800"/>
      <c r="AA5" s="800"/>
      <c r="AB5" s="800"/>
    </row>
    <row r="6" spans="1:28" s="356" customFormat="1" ht="13.5" x14ac:dyDescent="0.2">
      <c r="A6" s="880" t="s">
        <v>528</v>
      </c>
      <c r="B6" s="74">
        <v>15975</v>
      </c>
      <c r="C6" s="74">
        <v>11755</v>
      </c>
      <c r="D6" s="74">
        <v>27730</v>
      </c>
      <c r="E6" s="74">
        <v>2636</v>
      </c>
      <c r="F6" s="74">
        <v>428</v>
      </c>
      <c r="G6" s="74">
        <v>3064</v>
      </c>
      <c r="H6" s="74">
        <v>6031</v>
      </c>
      <c r="I6" s="74">
        <v>125</v>
      </c>
      <c r="J6" s="74">
        <v>6156</v>
      </c>
      <c r="K6" s="74">
        <v>23</v>
      </c>
      <c r="L6" s="74">
        <v>3</v>
      </c>
      <c r="M6" s="74">
        <v>26</v>
      </c>
      <c r="N6" s="74">
        <v>36976</v>
      </c>
      <c r="O6" s="348"/>
      <c r="P6" s="800"/>
      <c r="Q6" s="800"/>
      <c r="R6" s="800"/>
      <c r="S6" s="800"/>
      <c r="T6" s="800"/>
      <c r="U6" s="800"/>
      <c r="V6" s="800"/>
      <c r="W6" s="800"/>
      <c r="X6" s="800"/>
      <c r="Y6" s="800"/>
      <c r="Z6" s="800"/>
      <c r="AA6" s="800"/>
      <c r="AB6" s="800"/>
    </row>
    <row r="7" spans="1:28" s="356" customFormat="1" ht="13.5" x14ac:dyDescent="0.2">
      <c r="A7" s="881" t="s">
        <v>967</v>
      </c>
      <c r="B7" s="74">
        <f>SUM(B5:B6)</f>
        <v>49545</v>
      </c>
      <c r="C7" s="74">
        <f t="shared" ref="C7:E7" si="0">SUM(C5:C6)</f>
        <v>32376</v>
      </c>
      <c r="D7" s="74">
        <f t="shared" si="0"/>
        <v>81921</v>
      </c>
      <c r="E7" s="74">
        <f t="shared" si="0"/>
        <v>5425</v>
      </c>
      <c r="F7" s="74">
        <f t="shared" ref="F7" si="1">SUM(F5:F6)</f>
        <v>1108</v>
      </c>
      <c r="G7" s="74">
        <f t="shared" ref="G7:H7" si="2">SUM(G5:G6)</f>
        <v>6533</v>
      </c>
      <c r="H7" s="74">
        <f t="shared" si="2"/>
        <v>16393</v>
      </c>
      <c r="I7" s="74">
        <f t="shared" ref="I7" si="3">SUM(I5:I6)</f>
        <v>379</v>
      </c>
      <c r="J7" s="74">
        <f t="shared" ref="J7:K7" si="4">SUM(J5:J6)</f>
        <v>16772</v>
      </c>
      <c r="K7" s="74">
        <f t="shared" si="4"/>
        <v>50</v>
      </c>
      <c r="L7" s="74">
        <f t="shared" ref="L7" si="5">SUM(L5:L6)</f>
        <v>3</v>
      </c>
      <c r="M7" s="74">
        <f t="shared" ref="M7" si="6">SUM(M5:M6)</f>
        <v>53</v>
      </c>
      <c r="N7" s="74">
        <v>105279</v>
      </c>
      <c r="O7" s="350"/>
      <c r="P7" s="800"/>
      <c r="Q7" s="800"/>
      <c r="R7" s="800"/>
      <c r="S7" s="800"/>
      <c r="T7" s="800"/>
      <c r="U7" s="800"/>
      <c r="V7" s="800"/>
      <c r="W7" s="800"/>
      <c r="X7" s="800"/>
      <c r="Y7" s="800"/>
      <c r="Z7" s="800"/>
      <c r="AA7" s="800"/>
      <c r="AB7" s="800"/>
    </row>
    <row r="8" spans="1:28" s="356" customFormat="1" ht="12" x14ac:dyDescent="0.2">
      <c r="A8" s="880" t="s">
        <v>966</v>
      </c>
      <c r="B8" s="74">
        <v>23284</v>
      </c>
      <c r="C8" s="74">
        <v>20512</v>
      </c>
      <c r="D8" s="74">
        <v>43796</v>
      </c>
      <c r="E8" s="74">
        <v>24367</v>
      </c>
      <c r="F8" s="74">
        <v>961</v>
      </c>
      <c r="G8" s="74">
        <v>25328</v>
      </c>
      <c r="H8" s="74">
        <v>4700</v>
      </c>
      <c r="I8" s="74">
        <v>60</v>
      </c>
      <c r="J8" s="74">
        <v>4760</v>
      </c>
      <c r="K8" s="74">
        <v>15</v>
      </c>
      <c r="L8" s="74">
        <v>0</v>
      </c>
      <c r="M8" s="74">
        <v>15</v>
      </c>
      <c r="N8" s="74">
        <v>73898</v>
      </c>
      <c r="O8" s="348"/>
      <c r="P8" s="800"/>
      <c r="Q8" s="800"/>
      <c r="R8" s="800"/>
      <c r="S8" s="800"/>
      <c r="T8" s="800"/>
      <c r="U8" s="800"/>
      <c r="V8" s="800"/>
      <c r="W8" s="800"/>
      <c r="X8" s="800"/>
      <c r="Y8" s="800"/>
      <c r="Z8" s="800"/>
      <c r="AA8" s="800"/>
      <c r="AB8" s="800"/>
    </row>
    <row r="9" spans="1:28" s="356" customFormat="1" ht="12" x14ac:dyDescent="0.2">
      <c r="A9" s="880" t="s">
        <v>47</v>
      </c>
      <c r="B9" s="74">
        <v>9721</v>
      </c>
      <c r="C9" s="74">
        <v>8298</v>
      </c>
      <c r="D9" s="74">
        <v>18019</v>
      </c>
      <c r="E9" s="74">
        <v>23551</v>
      </c>
      <c r="F9" s="74">
        <v>7322</v>
      </c>
      <c r="G9" s="74">
        <v>30873</v>
      </c>
      <c r="H9" s="74">
        <v>1429</v>
      </c>
      <c r="I9" s="74">
        <v>33</v>
      </c>
      <c r="J9" s="74">
        <v>1462</v>
      </c>
      <c r="K9" s="74">
        <v>615</v>
      </c>
      <c r="L9" s="74">
        <v>25</v>
      </c>
      <c r="M9" s="74">
        <v>640</v>
      </c>
      <c r="N9" s="74">
        <v>50994</v>
      </c>
      <c r="O9" s="348"/>
      <c r="P9" s="800"/>
      <c r="Q9" s="800"/>
      <c r="R9" s="800"/>
      <c r="S9" s="800"/>
      <c r="T9" s="800"/>
      <c r="U9" s="800"/>
      <c r="V9" s="800"/>
      <c r="W9" s="800"/>
      <c r="X9" s="800"/>
      <c r="Y9" s="800"/>
      <c r="Z9" s="800"/>
      <c r="AA9" s="800"/>
      <c r="AB9" s="800"/>
    </row>
    <row r="10" spans="1:28" s="356" customFormat="1" ht="12" x14ac:dyDescent="0.2">
      <c r="A10" s="880" t="s">
        <v>51</v>
      </c>
      <c r="B10" s="74">
        <v>25750</v>
      </c>
      <c r="C10" s="74">
        <v>19949</v>
      </c>
      <c r="D10" s="74">
        <v>45699</v>
      </c>
      <c r="E10" s="74">
        <v>12988</v>
      </c>
      <c r="F10" s="74">
        <v>758</v>
      </c>
      <c r="G10" s="74">
        <v>13746</v>
      </c>
      <c r="H10" s="74">
        <v>8450</v>
      </c>
      <c r="I10" s="74">
        <v>158</v>
      </c>
      <c r="J10" s="74">
        <v>8608</v>
      </c>
      <c r="K10" s="74">
        <v>49</v>
      </c>
      <c r="L10" s="74">
        <v>4</v>
      </c>
      <c r="M10" s="74">
        <v>53</v>
      </c>
      <c r="N10" s="74">
        <v>68107</v>
      </c>
      <c r="O10" s="348"/>
      <c r="P10" s="800"/>
      <c r="Q10" s="800"/>
      <c r="R10" s="800"/>
      <c r="S10" s="800"/>
      <c r="T10" s="800"/>
      <c r="U10" s="800"/>
      <c r="V10" s="800"/>
      <c r="W10" s="800"/>
      <c r="X10" s="800"/>
      <c r="Y10" s="800"/>
      <c r="Z10" s="800"/>
      <c r="AA10" s="800"/>
      <c r="AB10" s="800"/>
    </row>
    <row r="11" spans="1:28" s="356" customFormat="1" ht="12" x14ac:dyDescent="0.2">
      <c r="A11" s="882" t="s">
        <v>48</v>
      </c>
      <c r="B11" s="74">
        <v>19720</v>
      </c>
      <c r="C11" s="74">
        <v>15287</v>
      </c>
      <c r="D11" s="74">
        <v>35007</v>
      </c>
      <c r="E11" s="74">
        <v>23804</v>
      </c>
      <c r="F11" s="74">
        <v>2453</v>
      </c>
      <c r="G11" s="74">
        <v>26257</v>
      </c>
      <c r="H11" s="74">
        <v>4586</v>
      </c>
      <c r="I11" s="74">
        <v>52</v>
      </c>
      <c r="J11" s="74">
        <v>4638</v>
      </c>
      <c r="K11" s="74">
        <v>200</v>
      </c>
      <c r="L11" s="74">
        <v>4</v>
      </c>
      <c r="M11" s="74">
        <v>204</v>
      </c>
      <c r="N11" s="74">
        <v>66107</v>
      </c>
      <c r="O11" s="349"/>
      <c r="P11" s="800"/>
      <c r="Q11" s="800"/>
      <c r="R11" s="800"/>
      <c r="S11" s="800"/>
      <c r="T11" s="800"/>
      <c r="U11" s="800"/>
      <c r="V11" s="800"/>
      <c r="W11" s="800"/>
      <c r="X11" s="800"/>
      <c r="Y11" s="800"/>
      <c r="Z11" s="800"/>
      <c r="AA11" s="800"/>
      <c r="AB11" s="800"/>
    </row>
    <row r="12" spans="1:28" s="356" customFormat="1" ht="15" customHeight="1" thickBot="1" x14ac:dyDescent="0.25">
      <c r="A12" s="31" t="s">
        <v>529</v>
      </c>
      <c r="B12" s="403">
        <v>3342</v>
      </c>
      <c r="C12" s="403">
        <v>6394</v>
      </c>
      <c r="D12" s="403">
        <v>9736</v>
      </c>
      <c r="E12" s="403">
        <v>7529</v>
      </c>
      <c r="F12" s="403">
        <v>399</v>
      </c>
      <c r="G12" s="403">
        <v>7928</v>
      </c>
      <c r="H12" s="403">
        <v>1079</v>
      </c>
      <c r="I12" s="403">
        <v>14</v>
      </c>
      <c r="J12" s="403">
        <v>1093</v>
      </c>
      <c r="K12" s="403">
        <v>37</v>
      </c>
      <c r="L12" s="403">
        <v>0</v>
      </c>
      <c r="M12" s="403">
        <v>37</v>
      </c>
      <c r="N12" s="403">
        <v>18793</v>
      </c>
      <c r="O12" s="543"/>
      <c r="P12" s="800"/>
      <c r="Q12" s="800"/>
      <c r="R12" s="800"/>
      <c r="S12" s="800"/>
      <c r="T12" s="800"/>
      <c r="U12" s="800"/>
      <c r="V12" s="800"/>
      <c r="W12" s="800"/>
      <c r="X12" s="800"/>
      <c r="Y12" s="800"/>
      <c r="Z12" s="800"/>
      <c r="AA12" s="800"/>
      <c r="AB12" s="800"/>
    </row>
    <row r="13" spans="1:28" s="356" customFormat="1" thickBot="1" x14ac:dyDescent="0.25">
      <c r="A13" s="31" t="s">
        <v>113</v>
      </c>
      <c r="B13" s="403">
        <v>131362</v>
      </c>
      <c r="C13" s="403">
        <v>102816</v>
      </c>
      <c r="D13" s="403">
        <v>234177.9</v>
      </c>
      <c r="E13" s="403">
        <v>97664</v>
      </c>
      <c r="F13" s="403">
        <v>13001</v>
      </c>
      <c r="G13" s="403">
        <v>110665</v>
      </c>
      <c r="H13" s="403">
        <v>36637</v>
      </c>
      <c r="I13" s="403">
        <v>696</v>
      </c>
      <c r="J13" s="403">
        <v>37333</v>
      </c>
      <c r="K13" s="403">
        <v>966</v>
      </c>
      <c r="L13" s="403">
        <v>36</v>
      </c>
      <c r="M13" s="403">
        <v>1002</v>
      </c>
      <c r="N13" s="403">
        <v>383178</v>
      </c>
      <c r="O13" s="263"/>
      <c r="P13" s="800"/>
      <c r="Q13" s="800"/>
      <c r="R13" s="800"/>
      <c r="S13" s="800"/>
      <c r="T13" s="800"/>
      <c r="U13" s="800"/>
      <c r="V13" s="800"/>
      <c r="W13" s="800"/>
      <c r="X13" s="800"/>
      <c r="Y13" s="800"/>
      <c r="Z13" s="800"/>
      <c r="AA13" s="800"/>
      <c r="AB13" s="800"/>
    </row>
    <row r="14" spans="1:28" s="356" customFormat="1" ht="13.5" customHeight="1" x14ac:dyDescent="0.2">
      <c r="A14" s="546" t="s">
        <v>530</v>
      </c>
      <c r="B14" s="547">
        <v>4797</v>
      </c>
      <c r="C14" s="547">
        <v>10783</v>
      </c>
      <c r="D14" s="547">
        <v>15580</v>
      </c>
      <c r="E14" s="547">
        <v>4550</v>
      </c>
      <c r="F14" s="547">
        <v>890</v>
      </c>
      <c r="G14" s="547">
        <v>5440</v>
      </c>
      <c r="H14" s="547"/>
      <c r="I14" s="547"/>
      <c r="J14" s="547"/>
      <c r="K14" s="547"/>
      <c r="L14" s="547"/>
      <c r="M14" s="547"/>
      <c r="N14" s="84">
        <v>21021</v>
      </c>
      <c r="O14" s="263"/>
      <c r="P14" s="800"/>
      <c r="Q14" s="800"/>
      <c r="R14" s="800"/>
      <c r="S14" s="800"/>
      <c r="T14" s="800"/>
      <c r="U14" s="800"/>
      <c r="V14" s="800"/>
      <c r="W14" s="800"/>
      <c r="X14" s="800"/>
      <c r="Y14" s="800"/>
      <c r="Z14" s="800"/>
      <c r="AA14" s="800"/>
      <c r="AB14" s="800"/>
    </row>
    <row r="15" spans="1:28" s="356" customFormat="1" ht="14.25" customHeight="1" x14ac:dyDescent="0.2">
      <c r="A15" s="544" t="s">
        <v>1129</v>
      </c>
      <c r="B15" s="545"/>
      <c r="C15" s="545"/>
      <c r="D15" s="545"/>
      <c r="E15" s="545"/>
      <c r="F15" s="545"/>
      <c r="G15" s="545"/>
      <c r="H15" s="548">
        <v>1548</v>
      </c>
      <c r="I15" s="548">
        <v>32</v>
      </c>
      <c r="J15" s="548">
        <v>1580</v>
      </c>
      <c r="K15" s="548">
        <v>96</v>
      </c>
      <c r="L15" s="548">
        <v>0</v>
      </c>
      <c r="M15" s="548">
        <v>96</v>
      </c>
      <c r="N15" s="66">
        <v>1676</v>
      </c>
      <c r="O15" s="263"/>
      <c r="P15" s="800"/>
      <c r="Q15" s="800"/>
      <c r="R15" s="800"/>
      <c r="S15" s="800"/>
      <c r="T15" s="800"/>
      <c r="U15" s="800"/>
      <c r="V15" s="800"/>
      <c r="W15" s="800"/>
      <c r="X15" s="800"/>
      <c r="Y15" s="800"/>
      <c r="Z15" s="800"/>
      <c r="AA15" s="800"/>
      <c r="AB15" s="800"/>
    </row>
    <row r="16" spans="1:28" s="356" customFormat="1" ht="13.5" customHeight="1" x14ac:dyDescent="0.2">
      <c r="A16" s="52"/>
      <c r="B16" s="375"/>
      <c r="C16" s="908"/>
      <c r="D16" s="375"/>
      <c r="E16" s="375"/>
      <c r="F16" s="375"/>
      <c r="G16" s="375"/>
      <c r="H16" s="375"/>
      <c r="I16" s="375"/>
      <c r="J16" s="375"/>
      <c r="K16" s="375"/>
      <c r="L16" s="375"/>
      <c r="M16" s="375"/>
      <c r="N16" s="375"/>
      <c r="O16" s="263"/>
    </row>
    <row r="17" spans="1:28" s="356" customFormat="1" ht="12.75" customHeight="1" thickBot="1" x14ac:dyDescent="0.25">
      <c r="A17" s="326"/>
      <c r="B17" s="1056"/>
      <c r="C17" s="1056"/>
      <c r="D17" s="1056"/>
      <c r="E17" s="1056"/>
      <c r="F17" s="1056"/>
      <c r="G17" s="1056"/>
      <c r="H17" s="648"/>
      <c r="I17" s="553"/>
      <c r="J17" s="553"/>
      <c r="K17" s="553"/>
      <c r="L17" s="553"/>
      <c r="M17" s="553"/>
      <c r="N17" s="347" t="s">
        <v>140</v>
      </c>
    </row>
    <row r="18" spans="1:28" s="356" customFormat="1" ht="14.25" customHeight="1" thickBot="1" x14ac:dyDescent="0.25">
      <c r="A18" s="358"/>
      <c r="B18" s="152" t="s">
        <v>1</v>
      </c>
      <c r="C18" s="366" t="s">
        <v>37</v>
      </c>
      <c r="D18" s="152" t="s">
        <v>38</v>
      </c>
      <c r="E18" s="152" t="s">
        <v>2</v>
      </c>
      <c r="F18" s="366" t="s">
        <v>39</v>
      </c>
      <c r="G18" s="152" t="s">
        <v>40</v>
      </c>
      <c r="H18" s="152" t="s">
        <v>3</v>
      </c>
      <c r="I18" s="152" t="s">
        <v>1025</v>
      </c>
      <c r="J18" s="152" t="s">
        <v>1026</v>
      </c>
      <c r="K18" s="152" t="s">
        <v>1027</v>
      </c>
      <c r="L18" s="152" t="s">
        <v>1028</v>
      </c>
      <c r="M18" s="152" t="s">
        <v>1029</v>
      </c>
      <c r="N18" s="366" t="s">
        <v>36</v>
      </c>
      <c r="O18" s="263"/>
    </row>
    <row r="19" spans="1:28" s="356" customFormat="1" ht="12" x14ac:dyDescent="0.2">
      <c r="A19" s="251" t="s">
        <v>49</v>
      </c>
      <c r="B19" s="927">
        <f>B5/$B$13</f>
        <v>0.25555335637398946</v>
      </c>
      <c r="C19" s="927">
        <f>C5/$C$13</f>
        <v>0.2005621693121693</v>
      </c>
      <c r="D19" s="927">
        <f>D5/D$13</f>
        <v>0.23140953949967097</v>
      </c>
      <c r="E19" s="927">
        <f>E5/E$13</f>
        <v>2.855709370904325E-2</v>
      </c>
      <c r="F19" s="927">
        <f t="shared" ref="F19:N19" si="7">F5/F$13</f>
        <v>5.2303668948542423E-2</v>
      </c>
      <c r="G19" s="927">
        <f t="shared" si="7"/>
        <v>3.1346857633398097E-2</v>
      </c>
      <c r="H19" s="927">
        <f t="shared" si="7"/>
        <v>0.28282883423861122</v>
      </c>
      <c r="I19" s="927">
        <f t="shared" si="7"/>
        <v>0.36494252873563221</v>
      </c>
      <c r="J19" s="927">
        <f t="shared" si="7"/>
        <v>0.28435968178287307</v>
      </c>
      <c r="K19" s="927">
        <f t="shared" si="7"/>
        <v>2.7950310559006212E-2</v>
      </c>
      <c r="L19" s="927">
        <f t="shared" si="7"/>
        <v>0</v>
      </c>
      <c r="M19" s="927">
        <f t="shared" si="7"/>
        <v>2.6946107784431138E-2</v>
      </c>
      <c r="N19" s="927">
        <f t="shared" si="7"/>
        <v>0.17825397073944746</v>
      </c>
      <c r="O19" s="263"/>
      <c r="P19" s="801"/>
      <c r="Q19" s="801"/>
      <c r="R19" s="801"/>
      <c r="S19" s="801"/>
      <c r="T19" s="801"/>
      <c r="U19" s="801"/>
      <c r="V19" s="801"/>
      <c r="W19" s="801"/>
      <c r="X19" s="801"/>
      <c r="Y19" s="801"/>
      <c r="Z19" s="801"/>
      <c r="AA19" s="801"/>
      <c r="AB19" s="801"/>
    </row>
    <row r="20" spans="1:28" s="356" customFormat="1" ht="12" x14ac:dyDescent="0.2">
      <c r="A20" s="251" t="s">
        <v>332</v>
      </c>
      <c r="B20" s="927">
        <f>B6/$B$13</f>
        <v>0.12161051141121482</v>
      </c>
      <c r="C20" s="927">
        <f>C6/$C$13</f>
        <v>0.11433045440398382</v>
      </c>
      <c r="D20" s="927">
        <f>D6/D$13</f>
        <v>0.11841424831292791</v>
      </c>
      <c r="E20" s="927">
        <f t="shared" ref="E20:N26" si="8">E6/E$13</f>
        <v>2.6990498034076014E-2</v>
      </c>
      <c r="F20" s="927">
        <f t="shared" si="8"/>
        <v>3.2920544573494345E-2</v>
      </c>
      <c r="G20" s="927">
        <f t="shared" si="8"/>
        <v>2.7687163963312701E-2</v>
      </c>
      <c r="H20" s="927">
        <f t="shared" si="8"/>
        <v>0.16461500668722875</v>
      </c>
      <c r="I20" s="927">
        <f t="shared" si="8"/>
        <v>0.17959770114942528</v>
      </c>
      <c r="J20" s="927">
        <f t="shared" si="8"/>
        <v>0.16489432941365548</v>
      </c>
      <c r="K20" s="927">
        <f t="shared" si="8"/>
        <v>2.3809523809523808E-2</v>
      </c>
      <c r="L20" s="927">
        <f t="shared" si="8"/>
        <v>8.3333333333333329E-2</v>
      </c>
      <c r="M20" s="927">
        <f t="shared" si="8"/>
        <v>2.5948103792415168E-2</v>
      </c>
      <c r="N20" s="927">
        <f t="shared" si="8"/>
        <v>9.6498233197104225E-2</v>
      </c>
      <c r="O20" s="263"/>
      <c r="P20" s="801"/>
      <c r="Q20" s="801"/>
      <c r="R20" s="801"/>
      <c r="S20" s="801"/>
      <c r="T20" s="801"/>
      <c r="U20" s="801"/>
      <c r="V20" s="801"/>
      <c r="W20" s="801"/>
      <c r="X20" s="801"/>
      <c r="Y20" s="801"/>
      <c r="Z20" s="801"/>
      <c r="AA20" s="801"/>
      <c r="AB20" s="801"/>
    </row>
    <row r="21" spans="1:28" s="356" customFormat="1" ht="12" x14ac:dyDescent="0.2">
      <c r="A21" s="359" t="s">
        <v>1069</v>
      </c>
      <c r="B21" s="927">
        <f t="shared" ref="B21:B26" si="9">B7/$B$13</f>
        <v>0.37716386778520422</v>
      </c>
      <c r="C21" s="927">
        <f t="shared" ref="C21:C26" si="10">C7/$C$13</f>
        <v>0.31489262371615312</v>
      </c>
      <c r="D21" s="927">
        <f>D7/D$13</f>
        <v>0.34982378781259887</v>
      </c>
      <c r="E21" s="927">
        <f t="shared" si="8"/>
        <v>5.5547591743119268E-2</v>
      </c>
      <c r="F21" s="927">
        <f t="shared" si="8"/>
        <v>8.5224213522036768E-2</v>
      </c>
      <c r="G21" s="927">
        <f t="shared" si="8"/>
        <v>5.9034021596710791E-2</v>
      </c>
      <c r="H21" s="927">
        <f t="shared" si="8"/>
        <v>0.44744384092584</v>
      </c>
      <c r="I21" s="927">
        <f t="shared" si="8"/>
        <v>0.54454022988505746</v>
      </c>
      <c r="J21" s="927">
        <f t="shared" si="8"/>
        <v>0.44925401119652852</v>
      </c>
      <c r="K21" s="927">
        <f t="shared" si="8"/>
        <v>5.1759834368530024E-2</v>
      </c>
      <c r="L21" s="927">
        <f t="shared" si="8"/>
        <v>8.3333333333333329E-2</v>
      </c>
      <c r="M21" s="927">
        <f t="shared" si="8"/>
        <v>5.289421157684631E-2</v>
      </c>
      <c r="N21" s="927">
        <f t="shared" si="8"/>
        <v>0.2747522039365517</v>
      </c>
      <c r="O21" s="263"/>
      <c r="P21" s="801"/>
      <c r="Q21" s="801"/>
      <c r="R21" s="801"/>
      <c r="S21" s="801"/>
      <c r="T21" s="801"/>
      <c r="U21" s="801"/>
      <c r="V21" s="801"/>
      <c r="W21" s="801"/>
      <c r="X21" s="801"/>
      <c r="Y21" s="801"/>
      <c r="Z21" s="801"/>
      <c r="AA21" s="801"/>
      <c r="AB21" s="801"/>
    </row>
    <row r="22" spans="1:28" s="356" customFormat="1" ht="12" x14ac:dyDescent="0.2">
      <c r="A22" s="251" t="s">
        <v>966</v>
      </c>
      <c r="B22" s="927">
        <f t="shared" si="9"/>
        <v>0.17725065087315967</v>
      </c>
      <c r="C22" s="927">
        <f t="shared" si="10"/>
        <v>0.1995020230314348</v>
      </c>
      <c r="D22" s="927">
        <f t="shared" ref="D22:D26" si="11">D8/D$13</f>
        <v>0.18702020984900797</v>
      </c>
      <c r="E22" s="927">
        <f t="shared" si="8"/>
        <v>0.24949827981651376</v>
      </c>
      <c r="F22" s="927">
        <f t="shared" si="8"/>
        <v>7.3917390969925389E-2</v>
      </c>
      <c r="G22" s="927">
        <f t="shared" si="8"/>
        <v>0.22887091673067367</v>
      </c>
      <c r="H22" s="927">
        <f t="shared" si="8"/>
        <v>0.12828561290498677</v>
      </c>
      <c r="I22" s="927">
        <f t="shared" si="8"/>
        <v>8.6206896551724144E-2</v>
      </c>
      <c r="J22" s="927">
        <f t="shared" si="8"/>
        <v>0.12750113840302146</v>
      </c>
      <c r="K22" s="927">
        <f t="shared" si="8"/>
        <v>1.5527950310559006E-2</v>
      </c>
      <c r="L22" s="927">
        <f t="shared" si="8"/>
        <v>0</v>
      </c>
      <c r="M22" s="927">
        <f t="shared" si="8"/>
        <v>1.4970059880239521E-2</v>
      </c>
      <c r="N22" s="927">
        <f t="shared" si="8"/>
        <v>0.192855539723053</v>
      </c>
      <c r="O22" s="263"/>
      <c r="P22" s="801"/>
      <c r="Q22" s="801"/>
      <c r="R22" s="801"/>
      <c r="S22" s="801"/>
      <c r="T22" s="801"/>
      <c r="U22" s="801"/>
      <c r="V22" s="801"/>
      <c r="W22" s="801"/>
      <c r="X22" s="801"/>
      <c r="Y22" s="801"/>
      <c r="Z22" s="801"/>
      <c r="AA22" s="801"/>
      <c r="AB22" s="801"/>
    </row>
    <row r="23" spans="1:28" s="356" customFormat="1" ht="13.5" customHeight="1" x14ac:dyDescent="0.2">
      <c r="A23" s="251" t="s">
        <v>47</v>
      </c>
      <c r="B23" s="927">
        <f t="shared" si="9"/>
        <v>7.4001613860933901E-2</v>
      </c>
      <c r="C23" s="927">
        <f t="shared" si="10"/>
        <v>8.0707282913165271E-2</v>
      </c>
      <c r="D23" s="927">
        <f t="shared" si="11"/>
        <v>7.6945774985598556E-2</v>
      </c>
      <c r="E23" s="927">
        <f t="shared" si="8"/>
        <v>0.24114310288335516</v>
      </c>
      <c r="F23" s="927">
        <f t="shared" si="8"/>
        <v>0.56318744711945234</v>
      </c>
      <c r="G23" s="927">
        <f t="shared" si="8"/>
        <v>0.27897709302850948</v>
      </c>
      <c r="H23" s="927">
        <f t="shared" si="8"/>
        <v>3.900428528536725E-2</v>
      </c>
      <c r="I23" s="927">
        <f t="shared" si="8"/>
        <v>4.7413793103448273E-2</v>
      </c>
      <c r="J23" s="927">
        <f t="shared" si="8"/>
        <v>3.9161063938070874E-2</v>
      </c>
      <c r="K23" s="927">
        <f t="shared" si="8"/>
        <v>0.63664596273291929</v>
      </c>
      <c r="L23" s="927">
        <f t="shared" si="8"/>
        <v>0.69444444444444442</v>
      </c>
      <c r="M23" s="927">
        <f t="shared" si="8"/>
        <v>0.63872255489021956</v>
      </c>
      <c r="N23" s="927">
        <f t="shared" si="8"/>
        <v>0.13308175312778917</v>
      </c>
      <c r="O23" s="348"/>
      <c r="P23" s="801"/>
      <c r="Q23" s="801"/>
      <c r="R23" s="801"/>
      <c r="S23" s="801"/>
      <c r="T23" s="801"/>
      <c r="U23" s="801"/>
      <c r="V23" s="801"/>
      <c r="W23" s="801"/>
      <c r="X23" s="801"/>
      <c r="Y23" s="801"/>
      <c r="Z23" s="801"/>
      <c r="AA23" s="801"/>
      <c r="AB23" s="801"/>
    </row>
    <row r="24" spans="1:28" s="356" customFormat="1" ht="13.5" customHeight="1" x14ac:dyDescent="0.2">
      <c r="A24" s="251" t="s">
        <v>51</v>
      </c>
      <c r="B24" s="927">
        <f t="shared" si="9"/>
        <v>0.19602320305720072</v>
      </c>
      <c r="C24" s="927">
        <f t="shared" si="10"/>
        <v>0.19402622159975103</v>
      </c>
      <c r="D24" s="927">
        <f t="shared" si="11"/>
        <v>0.19514651040939388</v>
      </c>
      <c r="E24" s="927">
        <f t="shared" si="8"/>
        <v>0.13298656618610746</v>
      </c>
      <c r="F24" s="927">
        <f t="shared" si="8"/>
        <v>5.8303207445581109E-2</v>
      </c>
      <c r="G24" s="927">
        <f t="shared" si="8"/>
        <v>0.12421271404689829</v>
      </c>
      <c r="H24" s="927">
        <f t="shared" si="8"/>
        <v>0.23064115511641237</v>
      </c>
      <c r="I24" s="927">
        <f t="shared" si="8"/>
        <v>0.22701149425287356</v>
      </c>
      <c r="J24" s="927">
        <f t="shared" si="8"/>
        <v>0.23057348726327914</v>
      </c>
      <c r="K24" s="927">
        <f t="shared" si="8"/>
        <v>5.0724637681159424E-2</v>
      </c>
      <c r="L24" s="927">
        <f t="shared" si="8"/>
        <v>0.1111111111111111</v>
      </c>
      <c r="M24" s="927">
        <f t="shared" si="8"/>
        <v>5.289421157684631E-2</v>
      </c>
      <c r="N24" s="927">
        <f t="shared" si="8"/>
        <v>0.17774245911821659</v>
      </c>
      <c r="O24" s="348"/>
      <c r="P24" s="801"/>
      <c r="Q24" s="801"/>
      <c r="R24" s="801"/>
      <c r="S24" s="801"/>
      <c r="T24" s="801"/>
      <c r="U24" s="801"/>
      <c r="V24" s="801"/>
      <c r="W24" s="801"/>
      <c r="X24" s="801"/>
      <c r="Y24" s="801"/>
      <c r="Z24" s="801"/>
      <c r="AA24" s="801"/>
      <c r="AB24" s="801"/>
    </row>
    <row r="25" spans="1:28" s="356" customFormat="1" ht="12.75" customHeight="1" x14ac:dyDescent="0.2">
      <c r="A25" s="360" t="s">
        <v>48</v>
      </c>
      <c r="B25" s="927">
        <f t="shared" si="9"/>
        <v>0.15011951705972809</v>
      </c>
      <c r="C25" s="927">
        <f t="shared" si="10"/>
        <v>0.14868308434484906</v>
      </c>
      <c r="D25" s="927">
        <f t="shared" si="11"/>
        <v>0.14948891419728336</v>
      </c>
      <c r="E25" s="927">
        <f t="shared" si="8"/>
        <v>0.24373361730013107</v>
      </c>
      <c r="F25" s="927">
        <f t="shared" si="8"/>
        <v>0.18867779401584495</v>
      </c>
      <c r="G25" s="927">
        <f t="shared" si="8"/>
        <v>0.23726562147020286</v>
      </c>
      <c r="H25" s="927">
        <f t="shared" si="8"/>
        <v>0.12517400442175941</v>
      </c>
      <c r="I25" s="927">
        <f t="shared" si="8"/>
        <v>7.4712643678160925E-2</v>
      </c>
      <c r="J25" s="927">
        <f t="shared" si="8"/>
        <v>0.12423325208260788</v>
      </c>
      <c r="K25" s="927">
        <f t="shared" si="8"/>
        <v>0.20703933747412009</v>
      </c>
      <c r="L25" s="927">
        <f t="shared" si="8"/>
        <v>0.1111111111111111</v>
      </c>
      <c r="M25" s="927">
        <f t="shared" si="8"/>
        <v>0.20359281437125748</v>
      </c>
      <c r="N25" s="927">
        <f t="shared" si="8"/>
        <v>0.17252295277912616</v>
      </c>
      <c r="O25" s="348"/>
      <c r="P25" s="801"/>
      <c r="Q25" s="801"/>
      <c r="R25" s="801"/>
      <c r="S25" s="801"/>
      <c r="T25" s="801"/>
      <c r="U25" s="801"/>
      <c r="V25" s="801"/>
      <c r="W25" s="801"/>
      <c r="X25" s="801"/>
      <c r="Y25" s="801"/>
      <c r="Z25" s="801"/>
      <c r="AA25" s="801"/>
      <c r="AB25" s="801"/>
    </row>
    <row r="26" spans="1:28" s="356" customFormat="1" ht="14.25" customHeight="1" thickBot="1" x14ac:dyDescent="0.25">
      <c r="A26" s="253" t="s">
        <v>117</v>
      </c>
      <c r="B26" s="927">
        <f t="shared" si="9"/>
        <v>2.5441147363773391E-2</v>
      </c>
      <c r="C26" s="927">
        <f t="shared" si="10"/>
        <v>6.2188764394646746E-2</v>
      </c>
      <c r="D26" s="927">
        <f t="shared" si="11"/>
        <v>4.1575229771895643E-2</v>
      </c>
      <c r="E26" s="927">
        <f t="shared" si="8"/>
        <v>7.7090842070773269E-2</v>
      </c>
      <c r="F26" s="927">
        <f t="shared" si="8"/>
        <v>3.0689946927159449E-2</v>
      </c>
      <c r="G26" s="927">
        <f t="shared" si="8"/>
        <v>7.1639633127004929E-2</v>
      </c>
      <c r="H26" s="927">
        <f t="shared" si="8"/>
        <v>2.9451101345634195E-2</v>
      </c>
      <c r="I26" s="927">
        <f t="shared" si="8"/>
        <v>2.0114942528735632E-2</v>
      </c>
      <c r="J26" s="927">
        <f t="shared" si="8"/>
        <v>2.9277047116492112E-2</v>
      </c>
      <c r="K26" s="927">
        <f t="shared" si="8"/>
        <v>3.8302277432712216E-2</v>
      </c>
      <c r="L26" s="927">
        <f t="shared" si="8"/>
        <v>0</v>
      </c>
      <c r="M26" s="927">
        <f t="shared" si="8"/>
        <v>3.6926147704590816E-2</v>
      </c>
      <c r="N26" s="927">
        <f t="shared" si="8"/>
        <v>4.9045091315263405E-2</v>
      </c>
      <c r="O26" s="348"/>
      <c r="P26" s="801"/>
      <c r="Q26" s="801"/>
      <c r="R26" s="801"/>
      <c r="S26" s="801"/>
      <c r="T26" s="801"/>
      <c r="U26" s="801"/>
      <c r="V26" s="801"/>
      <c r="W26" s="801"/>
      <c r="X26" s="801"/>
      <c r="Y26" s="801"/>
      <c r="Z26" s="801"/>
      <c r="AA26" s="801"/>
      <c r="AB26" s="801"/>
    </row>
    <row r="27" spans="1:28" s="356" customFormat="1" thickBot="1" x14ac:dyDescent="0.25">
      <c r="A27" s="29" t="s">
        <v>113</v>
      </c>
      <c r="B27" s="928">
        <f>SUM(B21:B26)</f>
        <v>0.99999999999999989</v>
      </c>
      <c r="C27" s="928">
        <f t="shared" ref="C27:N27" si="12">SUM(C21:C26)</f>
        <v>1.0000000000000002</v>
      </c>
      <c r="D27" s="928">
        <f t="shared" si="12"/>
        <v>1.0000004270257783</v>
      </c>
      <c r="E27" s="928">
        <f t="shared" si="12"/>
        <v>1</v>
      </c>
      <c r="F27" s="928">
        <f t="shared" si="12"/>
        <v>1</v>
      </c>
      <c r="G27" s="928">
        <f t="shared" si="12"/>
        <v>1</v>
      </c>
      <c r="H27" s="928">
        <f t="shared" si="12"/>
        <v>1</v>
      </c>
      <c r="I27" s="928">
        <f t="shared" si="12"/>
        <v>1</v>
      </c>
      <c r="J27" s="928">
        <f t="shared" si="12"/>
        <v>1</v>
      </c>
      <c r="K27" s="928">
        <f t="shared" si="12"/>
        <v>1</v>
      </c>
      <c r="L27" s="928">
        <f t="shared" si="12"/>
        <v>1</v>
      </c>
      <c r="M27" s="928">
        <f t="shared" si="12"/>
        <v>1</v>
      </c>
      <c r="N27" s="928">
        <f t="shared" si="12"/>
        <v>1</v>
      </c>
      <c r="O27" s="349"/>
      <c r="P27" s="801"/>
      <c r="Q27" s="801"/>
      <c r="R27" s="801"/>
      <c r="S27" s="801"/>
      <c r="T27" s="801"/>
      <c r="U27" s="801"/>
      <c r="V27" s="801"/>
      <c r="W27" s="801"/>
      <c r="X27" s="801"/>
      <c r="Y27" s="801"/>
      <c r="Z27" s="801"/>
      <c r="AA27" s="801"/>
      <c r="AB27" s="801"/>
    </row>
    <row r="28" spans="1:28" s="356" customFormat="1" ht="21" customHeight="1" x14ac:dyDescent="0.2">
      <c r="A28" s="263"/>
      <c r="B28" s="543"/>
      <c r="C28" s="543"/>
      <c r="D28" s="543"/>
      <c r="E28" s="543"/>
      <c r="F28" s="543"/>
      <c r="G28" s="543"/>
      <c r="H28" s="543"/>
      <c r="I28" s="543"/>
      <c r="J28" s="543"/>
      <c r="K28" s="543"/>
      <c r="L28" s="543"/>
      <c r="M28" s="543"/>
      <c r="N28" s="543"/>
      <c r="O28" s="543"/>
    </row>
    <row r="29" spans="1:28" s="356" customFormat="1" ht="12" x14ac:dyDescent="0.2">
      <c r="A29" s="150" t="s">
        <v>1222</v>
      </c>
      <c r="B29" s="263"/>
      <c r="C29" s="263"/>
      <c r="D29" s="263"/>
      <c r="E29" s="263"/>
      <c r="F29" s="263"/>
      <c r="G29" s="263"/>
      <c r="H29" s="263"/>
      <c r="I29" s="263"/>
      <c r="J29" s="263"/>
      <c r="K29" s="263"/>
      <c r="L29" s="263"/>
      <c r="M29" s="263"/>
      <c r="N29" s="263"/>
      <c r="O29" s="263"/>
    </row>
    <row r="30" spans="1:28" s="271" customFormat="1" ht="12" x14ac:dyDescent="0.2">
      <c r="A30" s="71"/>
      <c r="B30" s="71"/>
      <c r="C30" s="71"/>
      <c r="D30" s="71"/>
      <c r="E30" s="71"/>
      <c r="F30" s="71"/>
      <c r="G30" s="71"/>
      <c r="H30" s="71"/>
      <c r="I30" s="71"/>
      <c r="J30" s="71"/>
      <c r="K30" s="71"/>
      <c r="L30" s="71"/>
      <c r="M30" s="71"/>
      <c r="N30" s="71"/>
      <c r="O30" s="71"/>
    </row>
    <row r="31" spans="1:28" s="271" customFormat="1" ht="12" x14ac:dyDescent="0.2">
      <c r="A31" s="71"/>
      <c r="B31" s="71"/>
      <c r="C31" s="71"/>
      <c r="D31" s="71"/>
      <c r="E31" s="71"/>
      <c r="F31" s="71"/>
      <c r="G31" s="71"/>
      <c r="H31" s="71"/>
      <c r="I31" s="71"/>
      <c r="J31" s="71"/>
      <c r="K31" s="71"/>
      <c r="L31" s="71"/>
      <c r="M31" s="71"/>
      <c r="N31" s="71"/>
      <c r="O31" s="71"/>
    </row>
    <row r="32" spans="1:28" s="271" customFormat="1" ht="12" x14ac:dyDescent="0.2">
      <c r="A32" s="71"/>
      <c r="B32" s="71"/>
      <c r="C32" s="71"/>
      <c r="D32" s="71"/>
      <c r="E32" s="71"/>
      <c r="F32" s="71"/>
      <c r="G32" s="71"/>
      <c r="H32" s="71"/>
      <c r="I32" s="71"/>
      <c r="J32" s="71"/>
      <c r="K32" s="71"/>
      <c r="L32" s="71"/>
      <c r="M32" s="71"/>
      <c r="N32" s="71"/>
      <c r="O32" s="71"/>
    </row>
    <row r="33" spans="1:15" s="271" customFormat="1" ht="12" x14ac:dyDescent="0.2">
      <c r="A33" s="71"/>
      <c r="B33" s="71"/>
      <c r="C33" s="71"/>
      <c r="D33" s="71"/>
      <c r="E33" s="71"/>
      <c r="F33" s="71"/>
      <c r="G33" s="71"/>
      <c r="H33" s="71"/>
      <c r="I33" s="71"/>
      <c r="J33" s="71"/>
      <c r="K33" s="71"/>
      <c r="L33" s="71"/>
      <c r="M33" s="71"/>
      <c r="N33" s="71"/>
      <c r="O33" s="71"/>
    </row>
    <row r="34" spans="1:15" s="271" customFormat="1" ht="12" x14ac:dyDescent="0.2">
      <c r="A34" s="71"/>
      <c r="B34" s="71"/>
      <c r="C34" s="71"/>
      <c r="D34" s="71"/>
      <c r="E34" s="71"/>
      <c r="F34" s="71"/>
      <c r="G34" s="71"/>
      <c r="H34" s="71"/>
      <c r="I34" s="71"/>
      <c r="J34" s="71"/>
      <c r="K34" s="71"/>
      <c r="L34" s="71"/>
      <c r="M34" s="71"/>
      <c r="N34" s="71"/>
      <c r="O34" s="71"/>
    </row>
    <row r="35" spans="1:15" s="271" customFormat="1" ht="12" x14ac:dyDescent="0.2">
      <c r="A35" s="71"/>
      <c r="B35" s="71"/>
      <c r="C35" s="71"/>
      <c r="D35" s="71"/>
      <c r="E35" s="71"/>
      <c r="F35" s="71"/>
      <c r="G35" s="71"/>
      <c r="H35" s="71"/>
      <c r="I35" s="71"/>
      <c r="J35" s="71"/>
      <c r="K35" s="71"/>
      <c r="L35" s="71"/>
      <c r="M35" s="71"/>
      <c r="N35" s="71"/>
      <c r="O35" s="71"/>
    </row>
    <row r="36" spans="1:15" s="271" customFormat="1" ht="12" x14ac:dyDescent="0.2">
      <c r="A36" s="71"/>
      <c r="B36" s="71"/>
      <c r="C36" s="71"/>
      <c r="D36" s="71"/>
      <c r="E36" s="71"/>
      <c r="F36" s="71"/>
      <c r="G36" s="71"/>
      <c r="H36" s="71"/>
      <c r="I36" s="71"/>
      <c r="J36" s="71"/>
      <c r="K36" s="71"/>
      <c r="L36" s="71"/>
      <c r="M36" s="71"/>
      <c r="N36" s="71"/>
      <c r="O36" s="71"/>
    </row>
    <row r="37" spans="1:15" s="271" customFormat="1" ht="12" x14ac:dyDescent="0.2">
      <c r="A37" s="71"/>
      <c r="B37" s="71"/>
      <c r="C37" s="71"/>
      <c r="D37" s="71"/>
      <c r="E37" s="71"/>
      <c r="F37" s="71"/>
      <c r="G37" s="71"/>
      <c r="H37" s="71"/>
      <c r="I37" s="71"/>
      <c r="J37" s="71"/>
      <c r="K37" s="71"/>
      <c r="L37" s="71"/>
      <c r="M37" s="71"/>
      <c r="N37" s="71"/>
      <c r="O37" s="71"/>
    </row>
    <row r="38" spans="1:15" s="271" customFormat="1" ht="12" x14ac:dyDescent="0.2">
      <c r="A38" s="71"/>
      <c r="B38" s="71"/>
      <c r="C38" s="71"/>
      <c r="D38" s="71"/>
      <c r="E38" s="71"/>
      <c r="F38" s="71"/>
      <c r="G38" s="71"/>
      <c r="H38" s="71"/>
      <c r="I38" s="71"/>
      <c r="J38" s="71"/>
      <c r="K38" s="71"/>
      <c r="L38" s="71"/>
      <c r="M38" s="71"/>
      <c r="N38" s="71"/>
      <c r="O38" s="71"/>
    </row>
    <row r="39" spans="1:15" s="271" customFormat="1" ht="12" x14ac:dyDescent="0.2">
      <c r="A39" s="71"/>
      <c r="B39" s="71"/>
      <c r="C39" s="71"/>
      <c r="D39" s="71"/>
      <c r="E39" s="71"/>
      <c r="F39" s="71"/>
      <c r="G39" s="71"/>
      <c r="H39" s="71"/>
      <c r="I39" s="71"/>
      <c r="J39" s="71"/>
      <c r="K39" s="71"/>
      <c r="L39" s="71"/>
      <c r="M39" s="71"/>
      <c r="N39" s="71"/>
      <c r="O39" s="71"/>
    </row>
    <row r="40" spans="1:15" s="271" customFormat="1" ht="12" x14ac:dyDescent="0.2">
      <c r="A40" s="71"/>
      <c r="B40" s="71"/>
      <c r="C40" s="71"/>
      <c r="D40" s="71"/>
      <c r="E40" s="71"/>
      <c r="F40" s="71"/>
      <c r="G40" s="71"/>
      <c r="H40" s="71"/>
      <c r="I40" s="71"/>
      <c r="J40" s="71"/>
      <c r="K40" s="71"/>
      <c r="L40" s="71"/>
      <c r="M40" s="71"/>
      <c r="N40" s="71"/>
      <c r="O40" s="71"/>
    </row>
    <row r="41" spans="1:15" s="271" customFormat="1" ht="12" x14ac:dyDescent="0.2">
      <c r="A41" s="71"/>
      <c r="B41" s="71"/>
      <c r="C41" s="71"/>
      <c r="D41" s="71"/>
      <c r="E41" s="71"/>
      <c r="F41" s="71"/>
      <c r="G41" s="71"/>
      <c r="H41" s="71"/>
      <c r="I41" s="71"/>
      <c r="J41" s="71"/>
      <c r="K41" s="71"/>
      <c r="L41" s="71"/>
      <c r="M41" s="71"/>
      <c r="N41" s="71"/>
      <c r="O41" s="71"/>
    </row>
    <row r="42" spans="1:15" s="271" customFormat="1" ht="12" x14ac:dyDescent="0.2">
      <c r="A42" s="71"/>
      <c r="B42" s="71"/>
      <c r="C42" s="71"/>
      <c r="D42" s="71"/>
      <c r="E42" s="71"/>
      <c r="F42" s="71"/>
      <c r="G42" s="71"/>
      <c r="H42" s="71"/>
      <c r="I42" s="71"/>
      <c r="J42" s="71"/>
      <c r="K42" s="71"/>
      <c r="L42" s="71"/>
      <c r="M42" s="71"/>
      <c r="N42" s="71"/>
      <c r="O42" s="71"/>
    </row>
    <row r="43" spans="1:15" s="271" customFormat="1" ht="12" x14ac:dyDescent="0.2">
      <c r="A43" s="71"/>
      <c r="B43" s="71"/>
      <c r="C43" s="71"/>
      <c r="D43" s="71"/>
      <c r="E43" s="71"/>
      <c r="F43" s="71"/>
      <c r="G43" s="71"/>
      <c r="H43" s="71"/>
      <c r="I43" s="71"/>
      <c r="J43" s="71"/>
      <c r="K43" s="71"/>
      <c r="L43" s="71"/>
      <c r="M43" s="71"/>
      <c r="N43" s="71"/>
      <c r="O43" s="71"/>
    </row>
    <row r="44" spans="1:15" s="271" customFormat="1" ht="12" x14ac:dyDescent="0.2">
      <c r="A44" s="71"/>
      <c r="B44" s="71"/>
      <c r="C44" s="71"/>
      <c r="D44" s="71"/>
      <c r="E44" s="71"/>
      <c r="F44" s="71"/>
      <c r="G44" s="71"/>
      <c r="H44" s="71"/>
      <c r="I44" s="71"/>
      <c r="J44" s="71"/>
      <c r="K44" s="71"/>
      <c r="L44" s="71"/>
      <c r="M44" s="71"/>
      <c r="N44" s="71"/>
      <c r="O44" s="71"/>
    </row>
    <row r="45" spans="1:15" s="271" customFormat="1" ht="12" x14ac:dyDescent="0.2">
      <c r="A45" s="71"/>
      <c r="B45" s="71"/>
      <c r="C45" s="71"/>
      <c r="D45" s="71"/>
      <c r="E45" s="71"/>
      <c r="F45" s="71"/>
      <c r="G45" s="71"/>
      <c r="H45" s="71"/>
      <c r="I45" s="71"/>
      <c r="J45" s="71"/>
      <c r="K45" s="71"/>
      <c r="L45" s="71"/>
      <c r="M45" s="71"/>
      <c r="N45" s="71"/>
      <c r="O45" s="71"/>
    </row>
    <row r="46" spans="1:15" s="271" customFormat="1" ht="12" x14ac:dyDescent="0.2">
      <c r="A46" s="71"/>
      <c r="B46" s="71"/>
      <c r="C46" s="71"/>
      <c r="D46" s="71"/>
      <c r="E46" s="71"/>
      <c r="F46" s="71"/>
      <c r="G46" s="71"/>
      <c r="H46" s="71"/>
      <c r="I46" s="71"/>
      <c r="J46" s="71"/>
      <c r="K46" s="71"/>
      <c r="L46" s="71"/>
      <c r="M46" s="71"/>
      <c r="N46" s="71"/>
      <c r="O46" s="71"/>
    </row>
    <row r="47" spans="1:15" s="271" customFormat="1" ht="12" x14ac:dyDescent="0.2">
      <c r="A47" s="71"/>
      <c r="B47" s="71"/>
      <c r="C47" s="71"/>
      <c r="D47" s="71"/>
      <c r="E47" s="71"/>
      <c r="F47" s="71"/>
      <c r="G47" s="71"/>
      <c r="H47" s="71"/>
      <c r="I47" s="71"/>
      <c r="J47" s="71"/>
      <c r="K47" s="71"/>
      <c r="L47" s="71"/>
      <c r="M47" s="71"/>
      <c r="N47" s="71"/>
      <c r="O47" s="71"/>
    </row>
    <row r="48" spans="1:15" s="271" customFormat="1" ht="12" x14ac:dyDescent="0.2">
      <c r="A48" s="71"/>
      <c r="B48" s="71"/>
      <c r="C48" s="71"/>
      <c r="D48" s="71"/>
      <c r="E48" s="71"/>
      <c r="F48" s="71"/>
      <c r="G48" s="71"/>
      <c r="H48" s="71"/>
      <c r="I48" s="71"/>
      <c r="J48" s="71"/>
      <c r="K48" s="71"/>
      <c r="L48" s="71"/>
      <c r="M48" s="71"/>
      <c r="N48" s="71"/>
      <c r="O48" s="71"/>
    </row>
    <row r="49" spans="1:15" s="271" customFormat="1" ht="12" x14ac:dyDescent="0.2">
      <c r="A49" s="71"/>
      <c r="B49" s="71"/>
      <c r="C49" s="71"/>
      <c r="D49" s="71"/>
      <c r="E49" s="71"/>
      <c r="F49" s="71"/>
      <c r="G49" s="71"/>
      <c r="H49" s="71"/>
      <c r="I49" s="71"/>
      <c r="J49" s="71"/>
      <c r="K49" s="71"/>
      <c r="L49" s="71"/>
      <c r="M49" s="71"/>
      <c r="N49" s="71"/>
      <c r="O49" s="71"/>
    </row>
    <row r="50" spans="1:15" s="271" customFormat="1" ht="12" x14ac:dyDescent="0.2">
      <c r="A50" s="71"/>
      <c r="B50" s="71"/>
      <c r="C50" s="71"/>
      <c r="D50" s="71"/>
      <c r="E50" s="71"/>
      <c r="F50" s="71"/>
      <c r="G50" s="71"/>
      <c r="H50" s="71"/>
      <c r="I50" s="71"/>
      <c r="J50" s="71"/>
      <c r="K50" s="71"/>
      <c r="L50" s="71"/>
      <c r="M50" s="71"/>
      <c r="N50" s="71"/>
      <c r="O50" s="71"/>
    </row>
    <row r="51" spans="1:15" s="271" customFormat="1" ht="12" x14ac:dyDescent="0.2">
      <c r="A51" s="71"/>
      <c r="B51" s="71"/>
      <c r="C51" s="71"/>
      <c r="D51" s="71"/>
      <c r="E51" s="71"/>
      <c r="F51" s="71"/>
      <c r="G51" s="71"/>
      <c r="H51" s="71"/>
      <c r="I51" s="71"/>
      <c r="J51" s="71"/>
      <c r="K51" s="71"/>
      <c r="L51" s="71"/>
      <c r="M51" s="71"/>
      <c r="N51" s="71"/>
      <c r="O51" s="71"/>
    </row>
    <row r="52" spans="1:15" s="272" customFormat="1" ht="12" x14ac:dyDescent="0.2">
      <c r="A52" s="17"/>
      <c r="B52" s="1059" t="s">
        <v>155</v>
      </c>
      <c r="C52" s="1059"/>
      <c r="D52" s="1059"/>
      <c r="E52" s="1059"/>
      <c r="F52" s="99"/>
      <c r="H52" s="17"/>
      <c r="I52" s="17"/>
      <c r="J52" s="17"/>
      <c r="K52" s="17"/>
      <c r="L52" s="17"/>
      <c r="M52" s="17"/>
      <c r="N52" s="17"/>
      <c r="O52" s="17"/>
    </row>
    <row r="53" spans="1:15" s="272" customFormat="1" thickBot="1" x14ac:dyDescent="0.25">
      <c r="A53" s="42" t="s">
        <v>26</v>
      </c>
      <c r="B53" s="43"/>
      <c r="C53" s="44"/>
      <c r="D53" s="44"/>
      <c r="E53" s="44"/>
      <c r="F53" s="17"/>
      <c r="G53" s="17"/>
      <c r="H53" s="17"/>
      <c r="I53" s="17"/>
      <c r="J53" s="17"/>
      <c r="K53" s="17"/>
      <c r="L53" s="17"/>
      <c r="M53" s="17"/>
      <c r="N53" s="17"/>
      <c r="O53" s="17"/>
    </row>
    <row r="54" spans="1:15" s="272" customFormat="1" ht="24" x14ac:dyDescent="0.2">
      <c r="A54" s="45"/>
      <c r="B54" s="965" t="s">
        <v>111</v>
      </c>
      <c r="C54" s="966" t="s">
        <v>11</v>
      </c>
      <c r="D54" s="967" t="s">
        <v>1253</v>
      </c>
      <c r="E54" s="965" t="s">
        <v>174</v>
      </c>
      <c r="F54" s="17"/>
      <c r="G54" s="17"/>
      <c r="H54" s="17"/>
      <c r="I54" s="17"/>
      <c r="J54" s="17"/>
      <c r="K54" s="17"/>
      <c r="L54" s="17"/>
      <c r="M54" s="17"/>
      <c r="N54" s="17"/>
      <c r="O54" s="17"/>
    </row>
    <row r="55" spans="1:15" s="272" customFormat="1" ht="12" x14ac:dyDescent="0.2">
      <c r="A55" s="19" t="s">
        <v>49</v>
      </c>
      <c r="B55" s="113">
        <v>32029</v>
      </c>
      <c r="C55" s="113">
        <v>19999</v>
      </c>
      <c r="D55" s="26">
        <v>52028</v>
      </c>
      <c r="E55" s="114">
        <v>0.23699999999999999</v>
      </c>
      <c r="F55" s="792"/>
      <c r="G55" s="17"/>
      <c r="H55" s="17"/>
      <c r="I55" s="17"/>
      <c r="J55" s="17"/>
      <c r="K55" s="17"/>
      <c r="L55" s="17"/>
      <c r="M55" s="17"/>
      <c r="N55" s="17"/>
      <c r="O55" s="17"/>
    </row>
    <row r="56" spans="1:15" s="272" customFormat="1" ht="13.5" x14ac:dyDescent="0.2">
      <c r="A56" s="19" t="s">
        <v>52</v>
      </c>
      <c r="B56" s="113">
        <v>11286</v>
      </c>
      <c r="C56" s="113">
        <v>7460</v>
      </c>
      <c r="D56" s="26">
        <v>18746</v>
      </c>
      <c r="E56" s="114">
        <v>8.5000000000000006E-2</v>
      </c>
      <c r="F56" s="792"/>
      <c r="G56" s="17"/>
      <c r="H56" s="17"/>
      <c r="I56" s="17"/>
      <c r="J56" s="17"/>
      <c r="K56" s="17"/>
      <c r="L56" s="17"/>
      <c r="M56" s="17"/>
      <c r="N56" s="17"/>
      <c r="O56" s="17"/>
    </row>
    <row r="57" spans="1:15" s="272" customFormat="1" ht="13.5" x14ac:dyDescent="0.2">
      <c r="A57" s="359" t="s">
        <v>967</v>
      </c>
      <c r="B57" s="115">
        <v>43315</v>
      </c>
      <c r="C57" s="115">
        <v>27459</v>
      </c>
      <c r="D57" s="77">
        <v>70774</v>
      </c>
      <c r="E57" s="116">
        <v>0.32200000000000001</v>
      </c>
      <c r="F57" s="792"/>
      <c r="G57" s="17"/>
      <c r="H57" s="17"/>
      <c r="I57" s="17"/>
      <c r="J57" s="17"/>
      <c r="K57" s="17"/>
      <c r="L57" s="17"/>
      <c r="M57" s="17"/>
      <c r="N57" s="17"/>
      <c r="O57" s="17"/>
    </row>
    <row r="58" spans="1:15" s="272" customFormat="1" ht="12" x14ac:dyDescent="0.2">
      <c r="A58" s="11"/>
      <c r="B58" s="113"/>
      <c r="C58" s="113"/>
      <c r="D58" s="26"/>
      <c r="E58" s="114">
        <v>0</v>
      </c>
      <c r="F58" s="792"/>
      <c r="G58" s="17"/>
      <c r="H58" s="17"/>
      <c r="I58" s="17"/>
      <c r="J58" s="17"/>
      <c r="K58" s="17"/>
      <c r="L58" s="17"/>
      <c r="M58" s="17"/>
      <c r="N58" s="17"/>
      <c r="O58" s="17"/>
    </row>
    <row r="59" spans="1:15" s="272" customFormat="1" ht="12" x14ac:dyDescent="0.2">
      <c r="A59" s="19" t="s">
        <v>50</v>
      </c>
      <c r="B59" s="113">
        <v>18853</v>
      </c>
      <c r="C59" s="113">
        <v>14928</v>
      </c>
      <c r="D59" s="26">
        <v>33781</v>
      </c>
      <c r="E59" s="114">
        <v>0.154</v>
      </c>
      <c r="F59" s="792"/>
      <c r="G59" s="17"/>
      <c r="H59" s="17"/>
      <c r="I59" s="17"/>
      <c r="J59" s="17"/>
      <c r="K59" s="17"/>
      <c r="L59" s="17"/>
      <c r="M59" s="17"/>
      <c r="N59" s="17"/>
      <c r="O59" s="17"/>
    </row>
    <row r="60" spans="1:15" s="272" customFormat="1" ht="12" x14ac:dyDescent="0.2">
      <c r="A60" s="19" t="s">
        <v>47</v>
      </c>
      <c r="B60" s="113">
        <v>12089</v>
      </c>
      <c r="C60" s="113">
        <v>12301</v>
      </c>
      <c r="D60" s="26">
        <v>24390</v>
      </c>
      <c r="E60" s="114">
        <v>0.111</v>
      </c>
      <c r="F60" s="792"/>
      <c r="G60" s="17"/>
      <c r="H60" s="17"/>
      <c r="I60" s="17"/>
      <c r="J60" s="17"/>
      <c r="K60" s="17"/>
      <c r="L60" s="17"/>
      <c r="M60" s="17"/>
      <c r="N60" s="17"/>
      <c r="O60" s="17"/>
    </row>
    <row r="61" spans="1:15" s="272" customFormat="1" ht="12" x14ac:dyDescent="0.2">
      <c r="A61" s="19" t="s">
        <v>51</v>
      </c>
      <c r="B61" s="113">
        <v>30491</v>
      </c>
      <c r="C61" s="113">
        <v>24380</v>
      </c>
      <c r="D61" s="26">
        <v>54871</v>
      </c>
      <c r="E61" s="114">
        <v>0.25</v>
      </c>
      <c r="F61" s="792"/>
      <c r="G61" s="17"/>
      <c r="H61" s="17"/>
      <c r="I61" s="17"/>
      <c r="J61" s="17"/>
      <c r="K61" s="17"/>
      <c r="L61" s="17"/>
      <c r="M61" s="17"/>
      <c r="N61" s="17"/>
      <c r="O61" s="17"/>
    </row>
    <row r="62" spans="1:15" s="272" customFormat="1" ht="12" x14ac:dyDescent="0.2">
      <c r="A62" s="19" t="s">
        <v>48</v>
      </c>
      <c r="B62" s="113">
        <v>16239</v>
      </c>
      <c r="C62" s="113">
        <v>12384</v>
      </c>
      <c r="D62" s="26">
        <v>28623</v>
      </c>
      <c r="E62" s="114">
        <v>0.13</v>
      </c>
      <c r="F62" s="792"/>
      <c r="G62" s="17"/>
      <c r="H62" s="17"/>
      <c r="I62" s="17"/>
      <c r="J62" s="17"/>
      <c r="K62" s="17"/>
      <c r="L62" s="17"/>
      <c r="M62" s="17"/>
      <c r="N62" s="17"/>
      <c r="O62" s="17"/>
    </row>
    <row r="63" spans="1:15" s="272" customFormat="1" ht="14.25" customHeight="1" thickBot="1" x14ac:dyDescent="0.25">
      <c r="A63" s="20" t="s">
        <v>53</v>
      </c>
      <c r="B63" s="117">
        <v>3480</v>
      </c>
      <c r="C63" s="117">
        <v>3647</v>
      </c>
      <c r="D63" s="28">
        <v>7127</v>
      </c>
      <c r="E63" s="118">
        <v>3.2000000000000001E-2</v>
      </c>
      <c r="F63" s="792"/>
      <c r="G63" s="17"/>
      <c r="H63" s="17"/>
      <c r="I63" s="17"/>
      <c r="J63" s="17"/>
      <c r="K63" s="17"/>
      <c r="L63" s="17"/>
      <c r="M63" s="17"/>
      <c r="N63" s="17"/>
      <c r="O63" s="17"/>
    </row>
    <row r="64" spans="1:15" s="272" customFormat="1" ht="12" x14ac:dyDescent="0.2">
      <c r="A64" s="49" t="s">
        <v>171</v>
      </c>
      <c r="B64" s="78">
        <v>124467</v>
      </c>
      <c r="C64" s="78">
        <v>95099</v>
      </c>
      <c r="D64" s="78">
        <v>219566</v>
      </c>
      <c r="E64" s="79"/>
      <c r="F64" s="792"/>
      <c r="G64" s="17"/>
      <c r="H64" s="17"/>
      <c r="I64" s="17"/>
      <c r="J64" s="17"/>
      <c r="K64" s="17"/>
      <c r="L64" s="17"/>
      <c r="M64" s="17"/>
      <c r="N64" s="17"/>
      <c r="O64" s="17"/>
    </row>
    <row r="65" spans="1:15" s="272" customFormat="1" ht="13.5" x14ac:dyDescent="0.2">
      <c r="A65" s="52" t="s">
        <v>12</v>
      </c>
      <c r="B65" s="80">
        <v>2823</v>
      </c>
      <c r="C65" s="80">
        <v>29608</v>
      </c>
      <c r="D65" s="80">
        <v>32431</v>
      </c>
      <c r="E65" s="81"/>
      <c r="F65" s="792"/>
      <c r="G65" s="17"/>
      <c r="H65" s="17"/>
      <c r="I65" s="17"/>
      <c r="J65" s="17"/>
      <c r="K65" s="17"/>
      <c r="L65" s="17"/>
      <c r="M65" s="17"/>
      <c r="N65" s="17"/>
      <c r="O65" s="17"/>
    </row>
    <row r="66" spans="1:15" s="272" customFormat="1" ht="12" x14ac:dyDescent="0.2">
      <c r="A66" s="52"/>
      <c r="B66" s="80"/>
      <c r="C66" s="80"/>
      <c r="D66" s="80"/>
      <c r="E66" s="81"/>
      <c r="F66" s="792"/>
      <c r="G66" s="17"/>
      <c r="H66" s="17"/>
      <c r="I66" s="17"/>
      <c r="J66" s="17"/>
      <c r="K66" s="17"/>
      <c r="L66" s="17"/>
      <c r="M66" s="17"/>
      <c r="N66" s="17"/>
      <c r="O66" s="17"/>
    </row>
    <row r="67" spans="1:15" s="272" customFormat="1" thickBot="1" x14ac:dyDescent="0.25">
      <c r="A67" s="42" t="s">
        <v>27</v>
      </c>
      <c r="B67" s="82"/>
      <c r="C67" s="44"/>
      <c r="D67" s="44"/>
      <c r="E67" s="44"/>
      <c r="F67" s="792"/>
      <c r="G67" s="17"/>
      <c r="H67" s="17"/>
      <c r="I67" s="17"/>
      <c r="J67" s="17"/>
      <c r="K67" s="17"/>
      <c r="L67" s="17"/>
      <c r="M67" s="17"/>
      <c r="N67" s="17"/>
      <c r="O67" s="17"/>
    </row>
    <row r="68" spans="1:15" s="272" customFormat="1" ht="24" x14ac:dyDescent="0.2">
      <c r="A68" s="45"/>
      <c r="B68" s="965" t="s">
        <v>111</v>
      </c>
      <c r="C68" s="966" t="s">
        <v>11</v>
      </c>
      <c r="D68" s="967" t="s">
        <v>1253</v>
      </c>
      <c r="E68" s="965" t="s">
        <v>174</v>
      </c>
      <c r="F68" s="792"/>
      <c r="G68" s="17"/>
      <c r="H68" s="17"/>
      <c r="I68" s="17"/>
      <c r="J68" s="17"/>
      <c r="K68" s="17"/>
      <c r="L68" s="17"/>
      <c r="M68" s="17"/>
      <c r="N68" s="17"/>
      <c r="O68" s="17"/>
    </row>
    <row r="69" spans="1:15" s="272" customFormat="1" ht="12" x14ac:dyDescent="0.2">
      <c r="A69" s="36" t="s">
        <v>49</v>
      </c>
      <c r="B69" s="113">
        <v>35096</v>
      </c>
      <c r="C69" s="113">
        <v>18910</v>
      </c>
      <c r="D69" s="26">
        <v>54006</v>
      </c>
      <c r="E69" s="114">
        <v>0.23</v>
      </c>
      <c r="F69" s="792"/>
      <c r="G69" s="17"/>
      <c r="H69" s="17"/>
      <c r="I69" s="17"/>
      <c r="J69" s="17"/>
      <c r="K69" s="17"/>
      <c r="L69" s="17"/>
      <c r="M69" s="17"/>
      <c r="N69" s="17"/>
      <c r="O69" s="17"/>
    </row>
    <row r="70" spans="1:15" s="272" customFormat="1" ht="13.5" x14ac:dyDescent="0.2">
      <c r="A70" s="36" t="s">
        <v>52</v>
      </c>
      <c r="B70" s="113">
        <v>13093</v>
      </c>
      <c r="C70" s="113">
        <v>7656</v>
      </c>
      <c r="D70" s="26">
        <v>20749</v>
      </c>
      <c r="E70" s="114">
        <v>8.7999999999999995E-2</v>
      </c>
      <c r="F70" s="792"/>
      <c r="G70" s="17"/>
      <c r="H70" s="17"/>
      <c r="I70" s="17"/>
      <c r="J70" s="17"/>
      <c r="K70" s="17"/>
      <c r="L70" s="17"/>
      <c r="M70" s="17"/>
      <c r="N70" s="17"/>
      <c r="O70" s="17"/>
    </row>
    <row r="71" spans="1:15" s="272" customFormat="1" ht="13.5" x14ac:dyDescent="0.2">
      <c r="A71" s="359" t="s">
        <v>967</v>
      </c>
      <c r="B71" s="115">
        <v>48189</v>
      </c>
      <c r="C71" s="115">
        <v>26566</v>
      </c>
      <c r="D71" s="77">
        <v>74755</v>
      </c>
      <c r="E71" s="116">
        <v>0.318</v>
      </c>
      <c r="F71" s="792"/>
      <c r="G71" s="17"/>
      <c r="H71" s="17"/>
      <c r="I71" s="17"/>
      <c r="J71" s="17"/>
      <c r="K71" s="17"/>
      <c r="L71" s="17"/>
      <c r="M71" s="17"/>
      <c r="N71" s="17"/>
      <c r="O71" s="17"/>
    </row>
    <row r="72" spans="1:15" s="272" customFormat="1" ht="12" x14ac:dyDescent="0.2">
      <c r="A72" s="35"/>
      <c r="B72" s="113"/>
      <c r="C72" s="113"/>
      <c r="D72" s="26"/>
      <c r="E72" s="114">
        <v>0</v>
      </c>
      <c r="F72" s="792"/>
      <c r="G72" s="17"/>
      <c r="H72" s="17"/>
      <c r="I72" s="17"/>
      <c r="J72" s="17"/>
      <c r="K72" s="17"/>
      <c r="L72" s="17"/>
      <c r="M72" s="17"/>
      <c r="N72" s="17"/>
      <c r="O72" s="17"/>
    </row>
    <row r="73" spans="1:15" s="272" customFormat="1" ht="12" x14ac:dyDescent="0.2">
      <c r="A73" s="36" t="s">
        <v>50</v>
      </c>
      <c r="B73" s="113">
        <v>21826</v>
      </c>
      <c r="C73" s="113">
        <v>16778</v>
      </c>
      <c r="D73" s="26">
        <v>38604</v>
      </c>
      <c r="E73" s="114">
        <v>0.16400000000000001</v>
      </c>
      <c r="F73" s="792"/>
      <c r="G73" s="17"/>
      <c r="H73" s="17"/>
      <c r="I73" s="17"/>
      <c r="J73" s="17"/>
      <c r="K73" s="17"/>
      <c r="L73" s="17"/>
      <c r="M73" s="17"/>
      <c r="N73" s="17"/>
      <c r="O73" s="17"/>
    </row>
    <row r="74" spans="1:15" s="272" customFormat="1" ht="12" x14ac:dyDescent="0.2">
      <c r="A74" s="36" t="s">
        <v>47</v>
      </c>
      <c r="B74" s="113">
        <v>12454</v>
      </c>
      <c r="C74" s="113">
        <v>12157</v>
      </c>
      <c r="D74" s="26">
        <v>24611</v>
      </c>
      <c r="E74" s="114">
        <v>0.105</v>
      </c>
      <c r="F74" s="792"/>
      <c r="G74" s="17"/>
      <c r="H74" s="17"/>
      <c r="I74" s="17"/>
      <c r="J74" s="17"/>
      <c r="K74" s="17"/>
      <c r="L74" s="17"/>
      <c r="M74" s="17"/>
      <c r="N74" s="17"/>
      <c r="O74" s="17"/>
    </row>
    <row r="75" spans="1:15" s="272" customFormat="1" ht="12" x14ac:dyDescent="0.2">
      <c r="A75" s="36" t="s">
        <v>51</v>
      </c>
      <c r="B75" s="113">
        <v>34481</v>
      </c>
      <c r="C75" s="113">
        <v>22215</v>
      </c>
      <c r="D75" s="26">
        <v>56696</v>
      </c>
      <c r="E75" s="114">
        <v>0.24199999999999999</v>
      </c>
      <c r="F75" s="792"/>
      <c r="G75" s="17"/>
      <c r="H75" s="17"/>
      <c r="I75" s="17"/>
      <c r="J75" s="17"/>
      <c r="K75" s="17"/>
      <c r="L75" s="17"/>
      <c r="M75" s="17"/>
      <c r="N75" s="17"/>
      <c r="O75" s="17"/>
    </row>
    <row r="76" spans="1:15" s="272" customFormat="1" ht="12" x14ac:dyDescent="0.2">
      <c r="A76" s="36" t="s">
        <v>48</v>
      </c>
      <c r="B76" s="113">
        <v>17926</v>
      </c>
      <c r="C76" s="113">
        <v>11730</v>
      </c>
      <c r="D76" s="26">
        <v>29656</v>
      </c>
      <c r="E76" s="114">
        <v>0.126</v>
      </c>
      <c r="F76" s="792"/>
      <c r="G76" s="17"/>
      <c r="H76" s="17"/>
      <c r="I76" s="17"/>
      <c r="J76" s="17"/>
      <c r="K76" s="17"/>
      <c r="L76" s="17"/>
      <c r="M76" s="17"/>
      <c r="N76" s="17"/>
      <c r="O76" s="17"/>
    </row>
    <row r="77" spans="1:15" s="272" customFormat="1" ht="15.75" customHeight="1" thickBot="1" x14ac:dyDescent="0.25">
      <c r="A77" s="37" t="s">
        <v>53</v>
      </c>
      <c r="B77" s="117">
        <v>4068</v>
      </c>
      <c r="C77" s="117">
        <v>6329</v>
      </c>
      <c r="D77" s="28">
        <v>10397</v>
      </c>
      <c r="E77" s="118">
        <v>4.3999999999999997E-2</v>
      </c>
      <c r="F77" s="792"/>
      <c r="G77" s="17"/>
      <c r="H77" s="17"/>
      <c r="I77" s="17"/>
      <c r="J77" s="17"/>
      <c r="K77" s="17"/>
      <c r="L77" s="17"/>
      <c r="M77" s="17"/>
      <c r="N77" s="17"/>
      <c r="O77" s="17"/>
    </row>
    <row r="78" spans="1:15" s="272" customFormat="1" ht="12" x14ac:dyDescent="0.2">
      <c r="A78" s="83" t="s">
        <v>171</v>
      </c>
      <c r="B78" s="78">
        <v>138944</v>
      </c>
      <c r="C78" s="78">
        <v>95775</v>
      </c>
      <c r="D78" s="78">
        <v>234719</v>
      </c>
      <c r="E78" s="79"/>
      <c r="F78" s="792"/>
      <c r="G78" s="17"/>
      <c r="H78" s="17"/>
      <c r="I78" s="17"/>
      <c r="J78" s="17"/>
      <c r="K78" s="17"/>
      <c r="L78" s="17"/>
      <c r="M78" s="17"/>
      <c r="N78" s="17"/>
      <c r="O78" s="17"/>
    </row>
    <row r="79" spans="1:15" s="272" customFormat="1" ht="13.5" x14ac:dyDescent="0.2">
      <c r="A79" s="52" t="s">
        <v>12</v>
      </c>
      <c r="B79" s="80">
        <v>4142</v>
      </c>
      <c r="C79" s="80">
        <v>25927</v>
      </c>
      <c r="D79" s="80">
        <v>30069</v>
      </c>
      <c r="E79" s="81"/>
      <c r="F79" s="792"/>
      <c r="G79" s="17"/>
      <c r="H79" s="17"/>
      <c r="I79" s="17"/>
      <c r="J79" s="17"/>
      <c r="K79" s="17"/>
      <c r="L79" s="17"/>
      <c r="M79" s="17"/>
      <c r="N79" s="17"/>
      <c r="O79" s="17"/>
    </row>
    <row r="80" spans="1:15" s="272" customFormat="1" ht="12" x14ac:dyDescent="0.2">
      <c r="A80" s="52"/>
      <c r="B80" s="84"/>
      <c r="C80" s="84"/>
      <c r="D80" s="84"/>
      <c r="E80" s="85"/>
      <c r="F80" s="792"/>
      <c r="G80" s="17"/>
      <c r="H80" s="17"/>
      <c r="I80" s="17"/>
      <c r="J80" s="17"/>
      <c r="K80" s="17"/>
      <c r="L80" s="17"/>
      <c r="M80" s="17"/>
      <c r="N80" s="17"/>
      <c r="O80" s="17"/>
    </row>
    <row r="81" spans="1:15" s="272" customFormat="1" thickBot="1" x14ac:dyDescent="0.25">
      <c r="A81" s="42" t="s">
        <v>33</v>
      </c>
      <c r="B81" s="82"/>
      <c r="C81" s="44"/>
      <c r="D81" s="44"/>
      <c r="E81" s="44"/>
      <c r="F81" s="792"/>
      <c r="G81" s="17"/>
      <c r="H81" s="17"/>
      <c r="I81" s="17"/>
      <c r="J81" s="17"/>
      <c r="K81" s="17"/>
      <c r="L81" s="17"/>
      <c r="M81" s="17"/>
      <c r="N81" s="17"/>
      <c r="O81" s="17"/>
    </row>
    <row r="82" spans="1:15" s="272" customFormat="1" ht="24" x14ac:dyDescent="0.2">
      <c r="A82" s="45"/>
      <c r="B82" s="965" t="s">
        <v>111</v>
      </c>
      <c r="C82" s="966" t="s">
        <v>11</v>
      </c>
      <c r="D82" s="967" t="s">
        <v>1253</v>
      </c>
      <c r="E82" s="965" t="s">
        <v>174</v>
      </c>
      <c r="F82" s="792"/>
      <c r="G82" s="17"/>
      <c r="H82" s="17"/>
      <c r="I82" s="17"/>
      <c r="J82" s="17"/>
      <c r="K82" s="17"/>
      <c r="L82" s="17"/>
      <c r="M82" s="17"/>
      <c r="N82" s="17"/>
      <c r="O82" s="17"/>
    </row>
    <row r="83" spans="1:15" s="272" customFormat="1" ht="12" x14ac:dyDescent="0.2">
      <c r="A83" s="36" t="s">
        <v>49</v>
      </c>
      <c r="B83" s="113">
        <v>30969</v>
      </c>
      <c r="C83" s="113">
        <v>20612</v>
      </c>
      <c r="D83" s="26">
        <v>51581</v>
      </c>
      <c r="E83" s="114">
        <v>0.214</v>
      </c>
      <c r="F83" s="792"/>
      <c r="G83" s="17"/>
      <c r="H83" s="17"/>
      <c r="I83" s="17"/>
      <c r="J83" s="17"/>
      <c r="K83" s="17"/>
      <c r="L83" s="17"/>
      <c r="M83" s="17"/>
      <c r="N83" s="17"/>
      <c r="O83" s="17"/>
    </row>
    <row r="84" spans="1:15" s="272" customFormat="1" ht="13.5" x14ac:dyDescent="0.2">
      <c r="A84" s="36" t="s">
        <v>52</v>
      </c>
      <c r="B84" s="113">
        <v>13282</v>
      </c>
      <c r="C84" s="113">
        <v>8344</v>
      </c>
      <c r="D84" s="26">
        <v>21626</v>
      </c>
      <c r="E84" s="114">
        <v>0.09</v>
      </c>
      <c r="F84" s="792"/>
      <c r="G84" s="17"/>
      <c r="H84" s="17"/>
      <c r="I84" s="17"/>
      <c r="J84" s="17"/>
      <c r="K84" s="17"/>
      <c r="L84" s="17"/>
      <c r="M84" s="17"/>
      <c r="N84" s="17"/>
      <c r="O84" s="17"/>
    </row>
    <row r="85" spans="1:15" s="272" customFormat="1" ht="13.5" x14ac:dyDescent="0.2">
      <c r="A85" s="359" t="s">
        <v>967</v>
      </c>
      <c r="B85" s="115">
        <v>44251</v>
      </c>
      <c r="C85" s="115">
        <v>28956</v>
      </c>
      <c r="D85" s="77">
        <v>73207</v>
      </c>
      <c r="E85" s="116">
        <v>0.30399999999999999</v>
      </c>
      <c r="F85" s="792"/>
      <c r="G85" s="17"/>
      <c r="H85" s="17"/>
      <c r="I85" s="17"/>
      <c r="J85" s="17"/>
      <c r="K85" s="17"/>
      <c r="L85" s="17"/>
      <c r="M85" s="17"/>
      <c r="N85" s="17"/>
      <c r="O85" s="17"/>
    </row>
    <row r="86" spans="1:15" s="272" customFormat="1" ht="12" x14ac:dyDescent="0.2">
      <c r="A86" s="35"/>
      <c r="B86" s="113"/>
      <c r="C86" s="113"/>
      <c r="D86" s="26"/>
      <c r="E86" s="114">
        <v>0</v>
      </c>
      <c r="F86" s="792"/>
      <c r="G86" s="17"/>
      <c r="H86" s="17"/>
      <c r="I86" s="17"/>
      <c r="J86" s="17"/>
      <c r="K86" s="17"/>
      <c r="L86" s="17"/>
      <c r="M86" s="17"/>
      <c r="N86" s="17"/>
      <c r="O86" s="17"/>
    </row>
    <row r="87" spans="1:15" s="272" customFormat="1" ht="12" x14ac:dyDescent="0.2">
      <c r="A87" s="36" t="s">
        <v>50</v>
      </c>
      <c r="B87" s="113">
        <v>27528</v>
      </c>
      <c r="C87" s="113">
        <v>22451</v>
      </c>
      <c r="D87" s="26">
        <v>49979</v>
      </c>
      <c r="E87" s="114">
        <v>0.20699999999999999</v>
      </c>
      <c r="F87" s="792"/>
      <c r="G87" s="17"/>
      <c r="H87" s="17"/>
      <c r="I87" s="17"/>
      <c r="J87" s="17"/>
      <c r="K87" s="17"/>
      <c r="L87" s="17"/>
      <c r="M87" s="17"/>
      <c r="N87" s="17"/>
      <c r="O87" s="17"/>
    </row>
    <row r="88" spans="1:15" s="272" customFormat="1" ht="12" x14ac:dyDescent="0.2">
      <c r="A88" s="36" t="s">
        <v>47</v>
      </c>
      <c r="B88" s="113">
        <v>10692</v>
      </c>
      <c r="C88" s="113">
        <v>10359</v>
      </c>
      <c r="D88" s="26">
        <v>21051</v>
      </c>
      <c r="E88" s="114">
        <v>8.6999999999999994E-2</v>
      </c>
      <c r="F88" s="792"/>
      <c r="G88" s="17"/>
      <c r="H88" s="17"/>
      <c r="I88" s="17"/>
      <c r="J88" s="17"/>
      <c r="K88" s="17"/>
      <c r="L88" s="17"/>
      <c r="M88" s="17"/>
      <c r="N88" s="17"/>
      <c r="O88" s="17"/>
    </row>
    <row r="89" spans="1:15" s="272" customFormat="1" ht="12" x14ac:dyDescent="0.2">
      <c r="A89" s="36" t="s">
        <v>51</v>
      </c>
      <c r="B89" s="113">
        <v>31723</v>
      </c>
      <c r="C89" s="113">
        <v>22670</v>
      </c>
      <c r="D89" s="26">
        <v>54393</v>
      </c>
      <c r="E89" s="114">
        <v>0.22600000000000001</v>
      </c>
      <c r="F89" s="792"/>
      <c r="G89" s="17"/>
      <c r="H89" s="17"/>
      <c r="I89" s="17"/>
      <c r="J89" s="17"/>
      <c r="K89" s="17"/>
      <c r="L89" s="17"/>
      <c r="M89" s="17"/>
      <c r="N89" s="17"/>
      <c r="O89" s="17"/>
    </row>
    <row r="90" spans="1:15" s="272" customFormat="1" ht="12" x14ac:dyDescent="0.2">
      <c r="A90" s="36" t="s">
        <v>48</v>
      </c>
      <c r="B90" s="113">
        <v>16902</v>
      </c>
      <c r="C90" s="113">
        <v>11749</v>
      </c>
      <c r="D90" s="26">
        <v>28651</v>
      </c>
      <c r="E90" s="114">
        <v>0.11899999999999999</v>
      </c>
      <c r="F90" s="792"/>
      <c r="G90" s="17"/>
      <c r="H90" s="17"/>
      <c r="I90" s="17"/>
      <c r="J90" s="17"/>
      <c r="K90" s="17"/>
      <c r="L90" s="17"/>
      <c r="M90" s="17"/>
      <c r="N90" s="17"/>
      <c r="O90" s="17"/>
    </row>
    <row r="91" spans="1:15" s="272" customFormat="1" ht="13.5" customHeight="1" thickBot="1" x14ac:dyDescent="0.25">
      <c r="A91" s="37" t="s">
        <v>53</v>
      </c>
      <c r="B91" s="117">
        <v>4019</v>
      </c>
      <c r="C91" s="117">
        <v>9620</v>
      </c>
      <c r="D91" s="28">
        <v>13639</v>
      </c>
      <c r="E91" s="118">
        <v>5.7000000000000002E-2</v>
      </c>
      <c r="F91" s="792"/>
      <c r="G91" s="17"/>
      <c r="H91" s="17"/>
      <c r="I91" s="17"/>
      <c r="J91" s="17"/>
      <c r="K91" s="17"/>
      <c r="L91" s="17"/>
      <c r="M91" s="17"/>
      <c r="N91" s="17"/>
      <c r="O91" s="17"/>
    </row>
    <row r="92" spans="1:15" s="272" customFormat="1" ht="12" x14ac:dyDescent="0.2">
      <c r="A92" s="83" t="s">
        <v>171</v>
      </c>
      <c r="B92" s="78">
        <v>135115</v>
      </c>
      <c r="C92" s="78">
        <v>105805</v>
      </c>
      <c r="D92" s="78">
        <v>240920</v>
      </c>
      <c r="E92" s="79"/>
      <c r="F92" s="792"/>
      <c r="G92" s="17"/>
      <c r="H92" s="17"/>
      <c r="I92" s="17"/>
      <c r="J92" s="17"/>
      <c r="K92" s="17"/>
      <c r="L92" s="17"/>
      <c r="M92" s="17"/>
      <c r="N92" s="17"/>
      <c r="O92" s="17"/>
    </row>
    <row r="93" spans="1:15" s="272" customFormat="1" ht="13.5" x14ac:dyDescent="0.2">
      <c r="A93" s="52" t="s">
        <v>12</v>
      </c>
      <c r="B93" s="80">
        <v>2704</v>
      </c>
      <c r="C93" s="80">
        <v>16611</v>
      </c>
      <c r="D93" s="80">
        <v>19315</v>
      </c>
      <c r="E93" s="81"/>
      <c r="F93" s="792"/>
      <c r="G93" s="17"/>
      <c r="H93" s="17"/>
      <c r="I93" s="17"/>
      <c r="J93" s="17"/>
      <c r="K93" s="17"/>
      <c r="L93" s="17"/>
      <c r="M93" s="17"/>
      <c r="N93" s="17"/>
      <c r="O93" s="17"/>
    </row>
    <row r="94" spans="1:15" s="272" customFormat="1" ht="12" x14ac:dyDescent="0.2">
      <c r="A94" s="52"/>
      <c r="B94" s="84"/>
      <c r="C94" s="84"/>
      <c r="D94" s="86"/>
      <c r="E94" s="85"/>
      <c r="F94" s="792"/>
      <c r="G94" s="17"/>
      <c r="H94" s="17"/>
      <c r="I94" s="17"/>
      <c r="J94" s="17"/>
      <c r="K94" s="17"/>
      <c r="L94" s="17"/>
      <c r="M94" s="17"/>
      <c r="N94" s="17"/>
      <c r="O94" s="17"/>
    </row>
    <row r="95" spans="1:15" s="272" customFormat="1" thickBot="1" x14ac:dyDescent="0.25">
      <c r="A95" s="42" t="s">
        <v>128</v>
      </c>
      <c r="B95" s="82"/>
      <c r="C95" s="44"/>
      <c r="D95" s="44"/>
      <c r="E95" s="44"/>
      <c r="F95" s="792"/>
      <c r="G95" s="17"/>
      <c r="H95" s="17"/>
      <c r="I95" s="17"/>
      <c r="J95" s="17"/>
      <c r="K95" s="17"/>
      <c r="L95" s="17"/>
      <c r="M95" s="17"/>
      <c r="N95" s="17"/>
      <c r="O95" s="17"/>
    </row>
    <row r="96" spans="1:15" s="272" customFormat="1" ht="24" x14ac:dyDescent="0.2">
      <c r="A96" s="45"/>
      <c r="B96" s="965" t="s">
        <v>111</v>
      </c>
      <c r="C96" s="966" t="s">
        <v>11</v>
      </c>
      <c r="D96" s="967" t="s">
        <v>1253</v>
      </c>
      <c r="E96" s="965" t="s">
        <v>174</v>
      </c>
      <c r="F96" s="792"/>
      <c r="G96" s="17"/>
      <c r="H96" s="17"/>
      <c r="I96" s="17"/>
      <c r="J96" s="17"/>
      <c r="K96" s="17"/>
      <c r="L96" s="17"/>
      <c r="M96" s="17"/>
      <c r="N96" s="17"/>
      <c r="O96" s="17"/>
    </row>
    <row r="97" spans="1:15" s="272" customFormat="1" ht="12" x14ac:dyDescent="0.2">
      <c r="A97" s="36" t="s">
        <v>49</v>
      </c>
      <c r="B97" s="119">
        <v>33200</v>
      </c>
      <c r="C97" s="119">
        <v>19384</v>
      </c>
      <c r="D97" s="86">
        <v>52584</v>
      </c>
      <c r="E97" s="120">
        <v>0.21</v>
      </c>
      <c r="F97" s="792"/>
      <c r="G97" s="17"/>
      <c r="H97" s="17"/>
      <c r="I97" s="17"/>
      <c r="J97" s="17"/>
      <c r="K97" s="17"/>
      <c r="L97" s="17"/>
      <c r="M97" s="17"/>
      <c r="N97" s="17"/>
      <c r="O97" s="17"/>
    </row>
    <row r="98" spans="1:15" s="272" customFormat="1" ht="13.5" x14ac:dyDescent="0.2">
      <c r="A98" s="36" t="s">
        <v>52</v>
      </c>
      <c r="B98" s="119">
        <v>15528</v>
      </c>
      <c r="C98" s="119">
        <v>8861</v>
      </c>
      <c r="D98" s="86">
        <v>24389</v>
      </c>
      <c r="E98" s="120">
        <v>9.8000000000000004E-2</v>
      </c>
      <c r="F98" s="792"/>
      <c r="G98" s="17"/>
      <c r="H98" s="17"/>
      <c r="I98" s="17"/>
      <c r="J98" s="17"/>
      <c r="K98" s="17"/>
      <c r="L98" s="17"/>
      <c r="M98" s="17"/>
      <c r="N98" s="17"/>
      <c r="O98" s="17"/>
    </row>
    <row r="99" spans="1:15" s="272" customFormat="1" ht="13.5" x14ac:dyDescent="0.2">
      <c r="A99" s="359" t="s">
        <v>967</v>
      </c>
      <c r="B99" s="121">
        <v>48728</v>
      </c>
      <c r="C99" s="121">
        <v>28245</v>
      </c>
      <c r="D99" s="87">
        <v>76973</v>
      </c>
      <c r="E99" s="122">
        <v>0.308</v>
      </c>
      <c r="F99" s="792"/>
      <c r="G99" s="17"/>
      <c r="H99" s="17"/>
      <c r="I99" s="17"/>
      <c r="J99" s="17"/>
      <c r="K99" s="17"/>
      <c r="L99" s="17"/>
      <c r="M99" s="17"/>
      <c r="N99" s="17"/>
      <c r="O99" s="17"/>
    </row>
    <row r="100" spans="1:15" s="272" customFormat="1" ht="12" x14ac:dyDescent="0.2">
      <c r="A100" s="35"/>
      <c r="B100" s="119"/>
      <c r="C100" s="119"/>
      <c r="D100" s="86"/>
      <c r="E100" s="120">
        <v>0</v>
      </c>
      <c r="F100" s="792"/>
      <c r="G100" s="17"/>
      <c r="H100" s="17"/>
      <c r="I100" s="17"/>
      <c r="J100" s="17"/>
      <c r="K100" s="17"/>
      <c r="L100" s="17"/>
      <c r="M100" s="17"/>
      <c r="N100" s="17"/>
      <c r="O100" s="17"/>
    </row>
    <row r="101" spans="1:15" s="272" customFormat="1" ht="12" x14ac:dyDescent="0.2">
      <c r="A101" s="36" t="s">
        <v>50</v>
      </c>
      <c r="B101" s="119">
        <v>30711</v>
      </c>
      <c r="C101" s="119">
        <v>22303</v>
      </c>
      <c r="D101" s="86">
        <v>53014</v>
      </c>
      <c r="E101" s="120">
        <v>0.21199999999999999</v>
      </c>
      <c r="F101" s="792"/>
      <c r="G101" s="17"/>
      <c r="H101" s="17"/>
      <c r="I101" s="17"/>
      <c r="J101" s="17"/>
      <c r="K101" s="17"/>
      <c r="L101" s="17"/>
      <c r="M101" s="17"/>
      <c r="N101" s="17"/>
      <c r="O101" s="17"/>
    </row>
    <row r="102" spans="1:15" s="272" customFormat="1" ht="12" x14ac:dyDescent="0.2">
      <c r="A102" s="36" t="s">
        <v>47</v>
      </c>
      <c r="B102" s="119">
        <v>11276</v>
      </c>
      <c r="C102" s="119">
        <v>9537</v>
      </c>
      <c r="D102" s="86">
        <v>20813</v>
      </c>
      <c r="E102" s="120">
        <v>8.3000000000000004E-2</v>
      </c>
      <c r="F102" s="792"/>
      <c r="G102" s="17"/>
      <c r="H102" s="17"/>
      <c r="I102" s="17"/>
      <c r="J102" s="17"/>
      <c r="K102" s="17"/>
      <c r="L102" s="17"/>
      <c r="M102" s="17"/>
      <c r="N102" s="17"/>
      <c r="O102" s="17"/>
    </row>
    <row r="103" spans="1:15" s="272" customFormat="1" ht="12" x14ac:dyDescent="0.2">
      <c r="A103" s="36" t="s">
        <v>51</v>
      </c>
      <c r="B103" s="119">
        <v>33120</v>
      </c>
      <c r="C103" s="119">
        <v>21692</v>
      </c>
      <c r="D103" s="86">
        <v>54812</v>
      </c>
      <c r="E103" s="120">
        <v>0.219</v>
      </c>
      <c r="F103" s="792"/>
      <c r="G103" s="17"/>
      <c r="H103" s="17"/>
      <c r="I103" s="17"/>
      <c r="J103" s="17"/>
      <c r="K103" s="17"/>
      <c r="L103" s="17"/>
      <c r="M103" s="17"/>
      <c r="N103" s="17"/>
      <c r="O103" s="17"/>
    </row>
    <row r="104" spans="1:15" s="272" customFormat="1" ht="12" x14ac:dyDescent="0.2">
      <c r="A104" s="36" t="s">
        <v>48</v>
      </c>
      <c r="B104" s="119">
        <v>18339</v>
      </c>
      <c r="C104" s="119">
        <v>11673</v>
      </c>
      <c r="D104" s="86">
        <v>30012</v>
      </c>
      <c r="E104" s="120">
        <v>0.12</v>
      </c>
      <c r="F104" s="792"/>
      <c r="G104" s="17"/>
      <c r="H104" s="17"/>
      <c r="I104" s="17"/>
      <c r="J104" s="17"/>
      <c r="K104" s="17"/>
      <c r="L104" s="17"/>
      <c r="M104" s="17"/>
      <c r="N104" s="17"/>
      <c r="O104" s="17"/>
    </row>
    <row r="105" spans="1:15" s="272" customFormat="1" ht="15.75" customHeight="1" thickBot="1" x14ac:dyDescent="0.25">
      <c r="A105" s="37" t="s">
        <v>53</v>
      </c>
      <c r="B105" s="123">
        <v>5190</v>
      </c>
      <c r="C105" s="123">
        <v>9243</v>
      </c>
      <c r="D105" s="88">
        <v>14433</v>
      </c>
      <c r="E105" s="124">
        <v>5.8000000000000003E-2</v>
      </c>
      <c r="F105" s="792"/>
      <c r="G105" s="17"/>
      <c r="H105" s="17"/>
      <c r="I105" s="17"/>
      <c r="J105" s="17"/>
      <c r="K105" s="17"/>
      <c r="L105" s="17"/>
      <c r="M105" s="17"/>
      <c r="N105" s="17"/>
      <c r="O105" s="17"/>
    </row>
    <row r="106" spans="1:15" s="272" customFormat="1" ht="12" x14ac:dyDescent="0.2">
      <c r="A106" s="83" t="s">
        <v>171</v>
      </c>
      <c r="B106" s="89">
        <v>147364</v>
      </c>
      <c r="C106" s="89">
        <v>102693</v>
      </c>
      <c r="D106" s="89">
        <v>250057</v>
      </c>
      <c r="E106" s="90"/>
      <c r="F106" s="792"/>
      <c r="G106" s="17"/>
      <c r="H106" s="17"/>
      <c r="I106" s="17"/>
      <c r="J106" s="17"/>
      <c r="K106" s="17"/>
      <c r="L106" s="17"/>
      <c r="M106" s="17"/>
      <c r="N106" s="17"/>
      <c r="O106" s="17"/>
    </row>
    <row r="107" spans="1:15" s="272" customFormat="1" ht="13.5" x14ac:dyDescent="0.2">
      <c r="A107" s="52" t="s">
        <v>12</v>
      </c>
      <c r="B107" s="84">
        <v>3925</v>
      </c>
      <c r="C107" s="84">
        <v>15205</v>
      </c>
      <c r="D107" s="84">
        <v>19130</v>
      </c>
      <c r="E107" s="85"/>
      <c r="F107" s="792"/>
      <c r="G107" s="17"/>
      <c r="H107" s="17"/>
      <c r="I107" s="17"/>
      <c r="J107" s="17"/>
      <c r="K107" s="17"/>
      <c r="L107" s="17"/>
      <c r="M107" s="17"/>
      <c r="N107" s="17"/>
      <c r="O107" s="17"/>
    </row>
    <row r="108" spans="1:15" s="272" customFormat="1" ht="12" x14ac:dyDescent="0.2">
      <c r="A108" s="52"/>
      <c r="B108" s="84"/>
      <c r="C108" s="84"/>
      <c r="D108" s="86"/>
      <c r="E108" s="85"/>
      <c r="F108" s="792"/>
      <c r="G108" s="17"/>
      <c r="H108" s="17"/>
      <c r="I108" s="17"/>
      <c r="J108" s="17"/>
      <c r="K108" s="17"/>
      <c r="L108" s="17"/>
      <c r="M108" s="17"/>
      <c r="N108" s="17"/>
      <c r="O108" s="17"/>
    </row>
    <row r="109" spans="1:15" s="272" customFormat="1" thickBot="1" x14ac:dyDescent="0.25">
      <c r="A109" s="42" t="s">
        <v>125</v>
      </c>
      <c r="B109" s="82"/>
      <c r="C109" s="44"/>
      <c r="D109" s="44"/>
      <c r="E109" s="44"/>
      <c r="F109" s="792"/>
      <c r="G109" s="17"/>
      <c r="H109" s="17"/>
      <c r="I109" s="17"/>
      <c r="J109" s="17"/>
      <c r="K109" s="17"/>
      <c r="L109" s="17"/>
      <c r="M109" s="17"/>
      <c r="N109" s="17"/>
      <c r="O109" s="17"/>
    </row>
    <row r="110" spans="1:15" s="272" customFormat="1" ht="24" x14ac:dyDescent="0.2">
      <c r="A110" s="45"/>
      <c r="B110" s="965" t="s">
        <v>111</v>
      </c>
      <c r="C110" s="966" t="s">
        <v>11</v>
      </c>
      <c r="D110" s="967" t="s">
        <v>1253</v>
      </c>
      <c r="E110" s="965" t="s">
        <v>174</v>
      </c>
      <c r="F110" s="792"/>
      <c r="G110" s="17"/>
      <c r="H110" s="17"/>
      <c r="I110" s="17"/>
      <c r="J110" s="17"/>
      <c r="K110" s="17"/>
      <c r="L110" s="17"/>
      <c r="M110" s="17"/>
      <c r="N110" s="17"/>
      <c r="O110" s="17"/>
    </row>
    <row r="111" spans="1:15" s="272" customFormat="1" ht="12" x14ac:dyDescent="0.2">
      <c r="A111" s="36" t="s">
        <v>49</v>
      </c>
      <c r="B111" s="119">
        <v>33379</v>
      </c>
      <c r="C111" s="119">
        <v>20812</v>
      </c>
      <c r="D111" s="86">
        <v>54191</v>
      </c>
      <c r="E111" s="120">
        <v>0.20399999999999999</v>
      </c>
      <c r="F111" s="792"/>
      <c r="G111" s="17"/>
      <c r="H111" s="17"/>
      <c r="I111" s="17"/>
      <c r="J111" s="17"/>
      <c r="K111" s="17"/>
      <c r="L111" s="17"/>
      <c r="M111" s="17"/>
      <c r="N111" s="17"/>
      <c r="O111" s="17"/>
    </row>
    <row r="112" spans="1:15" s="272" customFormat="1" ht="13.5" x14ac:dyDescent="0.2">
      <c r="A112" s="36" t="s">
        <v>52</v>
      </c>
      <c r="B112" s="119">
        <v>16650</v>
      </c>
      <c r="C112" s="119">
        <v>10196</v>
      </c>
      <c r="D112" s="86">
        <v>26846</v>
      </c>
      <c r="E112" s="120">
        <v>0.10100000000000001</v>
      </c>
      <c r="F112" s="792"/>
      <c r="G112" s="17"/>
      <c r="H112" s="17"/>
      <c r="I112" s="17"/>
      <c r="J112" s="17"/>
      <c r="K112" s="17"/>
      <c r="L112" s="17"/>
      <c r="M112" s="17"/>
      <c r="N112" s="17"/>
      <c r="O112" s="17"/>
    </row>
    <row r="113" spans="1:15" s="272" customFormat="1" ht="13.5" x14ac:dyDescent="0.2">
      <c r="A113" s="359" t="s">
        <v>967</v>
      </c>
      <c r="B113" s="121">
        <v>50029</v>
      </c>
      <c r="C113" s="121">
        <v>31008</v>
      </c>
      <c r="D113" s="87">
        <v>81037</v>
      </c>
      <c r="E113" s="122">
        <v>0.30499999999999999</v>
      </c>
      <c r="F113" s="792"/>
      <c r="G113" s="17"/>
      <c r="H113" s="17"/>
      <c r="I113" s="17"/>
      <c r="J113" s="17"/>
      <c r="K113" s="17"/>
      <c r="L113" s="17"/>
      <c r="M113" s="17"/>
      <c r="N113" s="17"/>
      <c r="O113" s="17"/>
    </row>
    <row r="114" spans="1:15" s="272" customFormat="1" ht="12" x14ac:dyDescent="0.2">
      <c r="A114" s="35"/>
      <c r="B114" s="119"/>
      <c r="C114" s="119"/>
      <c r="D114" s="86"/>
      <c r="E114" s="120">
        <v>0</v>
      </c>
      <c r="F114" s="792"/>
      <c r="G114" s="324"/>
      <c r="H114" s="324"/>
      <c r="I114" s="324"/>
      <c r="J114" s="324"/>
      <c r="K114" s="324"/>
      <c r="L114" s="324"/>
      <c r="M114" s="324"/>
      <c r="N114" s="324"/>
      <c r="O114" s="324"/>
    </row>
    <row r="115" spans="1:15" s="272" customFormat="1" ht="12" x14ac:dyDescent="0.2">
      <c r="A115" s="36" t="s">
        <v>50</v>
      </c>
      <c r="B115" s="119">
        <v>34053</v>
      </c>
      <c r="C115" s="119">
        <v>25126</v>
      </c>
      <c r="D115" s="86">
        <v>59179</v>
      </c>
      <c r="E115" s="120">
        <v>0.222</v>
      </c>
      <c r="F115" s="792"/>
      <c r="G115" s="324"/>
      <c r="H115" s="324"/>
      <c r="I115" s="324"/>
      <c r="J115" s="324"/>
      <c r="K115" s="324"/>
      <c r="L115" s="324"/>
      <c r="M115" s="324"/>
      <c r="N115" s="324"/>
      <c r="O115" s="324"/>
    </row>
    <row r="116" spans="1:15" s="272" customFormat="1" ht="12" x14ac:dyDescent="0.2">
      <c r="A116" s="36" t="s">
        <v>47</v>
      </c>
      <c r="B116" s="119">
        <v>11186</v>
      </c>
      <c r="C116" s="119">
        <v>10658</v>
      </c>
      <c r="D116" s="86">
        <v>21844</v>
      </c>
      <c r="E116" s="120">
        <v>8.2000000000000003E-2</v>
      </c>
      <c r="F116" s="792"/>
      <c r="G116" s="17"/>
      <c r="H116" s="17"/>
      <c r="I116" s="17"/>
      <c r="J116" s="17"/>
      <c r="K116" s="17"/>
      <c r="L116" s="17"/>
      <c r="M116" s="17"/>
      <c r="N116" s="17"/>
      <c r="O116" s="17"/>
    </row>
    <row r="117" spans="1:15" s="272" customFormat="1" ht="12" x14ac:dyDescent="0.2">
      <c r="A117" s="36" t="s">
        <v>51</v>
      </c>
      <c r="B117" s="119">
        <v>31897</v>
      </c>
      <c r="C117" s="119">
        <v>22006</v>
      </c>
      <c r="D117" s="86">
        <v>53903</v>
      </c>
      <c r="E117" s="120">
        <v>0.20300000000000001</v>
      </c>
      <c r="F117" s="792"/>
      <c r="G117" s="17"/>
      <c r="H117" s="17"/>
      <c r="I117" s="17"/>
      <c r="J117" s="17"/>
      <c r="K117" s="17"/>
      <c r="L117" s="17"/>
      <c r="M117" s="17"/>
      <c r="N117" s="17"/>
      <c r="O117" s="17"/>
    </row>
    <row r="118" spans="1:15" s="272" customFormat="1" ht="12" x14ac:dyDescent="0.2">
      <c r="A118" s="36" t="s">
        <v>48</v>
      </c>
      <c r="B118" s="119">
        <v>19749</v>
      </c>
      <c r="C118" s="119">
        <v>13372</v>
      </c>
      <c r="D118" s="86">
        <v>33121</v>
      </c>
      <c r="E118" s="120">
        <v>0.124</v>
      </c>
      <c r="F118" s="792"/>
      <c r="G118" s="17"/>
      <c r="H118" s="17"/>
      <c r="I118" s="17"/>
      <c r="J118" s="17"/>
      <c r="K118" s="17"/>
      <c r="L118" s="17"/>
      <c r="M118" s="17"/>
      <c r="N118" s="17"/>
      <c r="O118" s="17"/>
    </row>
    <row r="119" spans="1:15" s="272" customFormat="1" ht="15" customHeight="1" thickBot="1" x14ac:dyDescent="0.25">
      <c r="A119" s="37" t="s">
        <v>53</v>
      </c>
      <c r="B119" s="123">
        <v>6009</v>
      </c>
      <c r="C119" s="123">
        <v>10974</v>
      </c>
      <c r="D119" s="88">
        <v>16983</v>
      </c>
      <c r="E119" s="124">
        <v>6.4000000000000001E-2</v>
      </c>
      <c r="F119" s="792"/>
      <c r="G119" s="17"/>
      <c r="H119" s="17"/>
      <c r="I119" s="17"/>
      <c r="J119" s="17"/>
      <c r="K119" s="17"/>
      <c r="L119" s="17"/>
      <c r="M119" s="17"/>
      <c r="N119" s="17"/>
      <c r="O119" s="17"/>
    </row>
    <row r="120" spans="1:15" s="272" customFormat="1" ht="12" x14ac:dyDescent="0.2">
      <c r="A120" s="83" t="s">
        <v>171</v>
      </c>
      <c r="B120" s="89">
        <v>152923</v>
      </c>
      <c r="C120" s="89">
        <v>113143</v>
      </c>
      <c r="D120" s="89">
        <v>266066</v>
      </c>
      <c r="E120" s="90"/>
      <c r="F120" s="792"/>
      <c r="G120" s="17"/>
      <c r="H120" s="17"/>
      <c r="I120" s="17"/>
      <c r="J120" s="17"/>
      <c r="K120" s="17"/>
      <c r="L120" s="17"/>
      <c r="M120" s="17"/>
      <c r="N120" s="17"/>
      <c r="O120" s="17"/>
    </row>
    <row r="121" spans="1:15" s="272" customFormat="1" ht="13.5" x14ac:dyDescent="0.2">
      <c r="A121" s="18" t="s">
        <v>13</v>
      </c>
      <c r="B121" s="84">
        <v>3690</v>
      </c>
      <c r="C121" s="84">
        <v>17227</v>
      </c>
      <c r="D121" s="84">
        <v>20917</v>
      </c>
      <c r="E121" s="85"/>
      <c r="F121" s="792"/>
      <c r="G121" s="17"/>
      <c r="H121" s="17"/>
      <c r="I121" s="17"/>
      <c r="J121" s="17"/>
      <c r="K121" s="17"/>
      <c r="L121" s="17"/>
      <c r="M121" s="17"/>
      <c r="N121" s="17"/>
      <c r="O121" s="17"/>
    </row>
    <row r="122" spans="1:15" s="272" customFormat="1" ht="12" x14ac:dyDescent="0.2">
      <c r="A122" s="71"/>
      <c r="B122" s="325"/>
      <c r="C122" s="325"/>
      <c r="D122" s="71"/>
      <c r="E122" s="71"/>
      <c r="F122" s="792"/>
      <c r="G122" s="17"/>
      <c r="H122" s="17"/>
      <c r="I122" s="17"/>
      <c r="J122" s="17"/>
      <c r="K122" s="17"/>
      <c r="L122" s="17"/>
      <c r="M122" s="17"/>
      <c r="N122" s="17"/>
      <c r="O122" s="17"/>
    </row>
    <row r="123" spans="1:15" s="272" customFormat="1" ht="12" x14ac:dyDescent="0.2">
      <c r="A123" s="71"/>
      <c r="B123" s="325"/>
      <c r="C123" s="325"/>
      <c r="D123" s="71"/>
      <c r="E123" s="71"/>
      <c r="F123" s="792"/>
      <c r="G123" s="17"/>
      <c r="H123" s="17"/>
      <c r="I123" s="17"/>
      <c r="J123" s="17"/>
      <c r="K123" s="17"/>
      <c r="L123" s="17"/>
      <c r="M123" s="17"/>
      <c r="N123" s="17"/>
      <c r="O123" s="17"/>
    </row>
    <row r="124" spans="1:15" s="272" customFormat="1" thickBot="1" x14ac:dyDescent="0.25">
      <c r="A124" s="42" t="s">
        <v>153</v>
      </c>
      <c r="B124" s="82"/>
      <c r="C124" s="44"/>
      <c r="D124" s="44"/>
      <c r="E124" s="44"/>
      <c r="F124" s="792"/>
      <c r="G124" s="17"/>
      <c r="H124" s="17"/>
      <c r="I124" s="17"/>
      <c r="J124" s="17"/>
      <c r="K124" s="17"/>
      <c r="L124" s="17"/>
      <c r="M124" s="17"/>
      <c r="N124" s="17"/>
      <c r="O124" s="17"/>
    </row>
    <row r="125" spans="1:15" s="272" customFormat="1" ht="24" x14ac:dyDescent="0.2">
      <c r="A125" s="45"/>
      <c r="B125" s="965" t="s">
        <v>111</v>
      </c>
      <c r="C125" s="966" t="s">
        <v>11</v>
      </c>
      <c r="D125" s="967" t="s">
        <v>1253</v>
      </c>
      <c r="E125" s="965" t="s">
        <v>174</v>
      </c>
      <c r="F125" s="792"/>
      <c r="G125" s="17"/>
      <c r="H125" s="113"/>
      <c r="I125" s="113"/>
      <c r="J125" s="113"/>
      <c r="K125" s="113"/>
      <c r="L125" s="113"/>
      <c r="M125" s="113"/>
      <c r="N125" s="113"/>
      <c r="O125" s="113"/>
    </row>
    <row r="126" spans="1:15" s="272" customFormat="1" ht="12" x14ac:dyDescent="0.2">
      <c r="A126" s="36" t="s">
        <v>49</v>
      </c>
      <c r="B126" s="119">
        <v>26096</v>
      </c>
      <c r="C126" s="119">
        <v>18608</v>
      </c>
      <c r="D126" s="86">
        <v>44704</v>
      </c>
      <c r="E126" s="120">
        <v>0.192</v>
      </c>
      <c r="F126" s="792"/>
      <c r="G126" s="113"/>
      <c r="H126" s="113"/>
      <c r="I126" s="113"/>
      <c r="J126" s="113"/>
      <c r="K126" s="113"/>
      <c r="L126" s="113"/>
      <c r="M126" s="113"/>
      <c r="N126" s="113"/>
      <c r="O126" s="113"/>
    </row>
    <row r="127" spans="1:15" s="272" customFormat="1" ht="13.5" x14ac:dyDescent="0.2">
      <c r="A127" s="36" t="s">
        <v>52</v>
      </c>
      <c r="B127" s="119">
        <v>13326</v>
      </c>
      <c r="C127" s="119">
        <v>9831</v>
      </c>
      <c r="D127" s="86">
        <v>23157</v>
      </c>
      <c r="E127" s="120">
        <v>9.9000000000000005E-2</v>
      </c>
      <c r="F127" s="792"/>
      <c r="G127" s="113"/>
      <c r="H127" s="113"/>
      <c r="I127" s="113"/>
      <c r="J127" s="113"/>
      <c r="K127" s="113"/>
      <c r="L127" s="113"/>
      <c r="M127" s="113"/>
      <c r="N127" s="113"/>
      <c r="O127" s="113"/>
    </row>
    <row r="128" spans="1:15" s="272" customFormat="1" ht="13.5" x14ac:dyDescent="0.2">
      <c r="A128" s="359" t="s">
        <v>967</v>
      </c>
      <c r="B128" s="121">
        <v>39422</v>
      </c>
      <c r="C128" s="121">
        <v>28438</v>
      </c>
      <c r="D128" s="87">
        <v>67860</v>
      </c>
      <c r="E128" s="122">
        <v>0.29199999999999998</v>
      </c>
      <c r="F128" s="792"/>
      <c r="O128" s="17"/>
    </row>
    <row r="129" spans="1:15" s="272" customFormat="1" ht="12" x14ac:dyDescent="0.2">
      <c r="A129" s="35"/>
      <c r="B129" s="119"/>
      <c r="C129" s="119"/>
      <c r="D129" s="86"/>
      <c r="E129" s="120">
        <v>0</v>
      </c>
      <c r="F129" s="792"/>
      <c r="O129" s="17"/>
    </row>
    <row r="130" spans="1:15" s="272" customFormat="1" ht="12" x14ac:dyDescent="0.2">
      <c r="A130" s="36" t="s">
        <v>50</v>
      </c>
      <c r="B130" s="119">
        <v>29633</v>
      </c>
      <c r="C130" s="119">
        <v>24771</v>
      </c>
      <c r="D130" s="86">
        <v>54404</v>
      </c>
      <c r="E130" s="120">
        <v>0.23400000000000001</v>
      </c>
      <c r="F130" s="792"/>
      <c r="G130" s="271"/>
      <c r="H130" s="271"/>
      <c r="I130" s="271"/>
      <c r="J130" s="271"/>
      <c r="K130" s="271"/>
      <c r="L130" s="271"/>
      <c r="M130" s="271"/>
      <c r="N130" s="271"/>
      <c r="O130" s="17"/>
    </row>
    <row r="131" spans="1:15" s="272" customFormat="1" ht="12" x14ac:dyDescent="0.2">
      <c r="A131" s="36" t="s">
        <v>47</v>
      </c>
      <c r="B131" s="119">
        <v>9528</v>
      </c>
      <c r="C131" s="119">
        <v>9876</v>
      </c>
      <c r="D131" s="86">
        <v>19404</v>
      </c>
      <c r="E131" s="120">
        <v>8.3000000000000004E-2</v>
      </c>
      <c r="F131" s="792"/>
      <c r="G131" s="271"/>
      <c r="H131" s="271"/>
      <c r="I131" s="271"/>
      <c r="J131" s="271"/>
      <c r="K131" s="271"/>
      <c r="L131" s="271"/>
      <c r="M131" s="271"/>
      <c r="N131" s="271"/>
      <c r="O131" s="324"/>
    </row>
    <row r="132" spans="1:15" s="272" customFormat="1" ht="12" x14ac:dyDescent="0.2">
      <c r="A132" s="36" t="s">
        <v>51</v>
      </c>
      <c r="B132" s="119">
        <v>25016</v>
      </c>
      <c r="C132" s="119">
        <v>20156</v>
      </c>
      <c r="D132" s="86">
        <v>45172</v>
      </c>
      <c r="E132" s="120">
        <v>0.19400000000000001</v>
      </c>
      <c r="F132" s="792"/>
      <c r="G132" s="271"/>
      <c r="H132" s="271"/>
      <c r="I132" s="271"/>
      <c r="J132" s="271"/>
      <c r="K132" s="271"/>
      <c r="L132" s="271"/>
      <c r="M132" s="271"/>
      <c r="N132" s="271"/>
      <c r="O132" s="324"/>
    </row>
    <row r="133" spans="1:15" s="272" customFormat="1" ht="12" x14ac:dyDescent="0.2">
      <c r="A133" s="36" t="s">
        <v>48</v>
      </c>
      <c r="B133" s="119">
        <v>17275</v>
      </c>
      <c r="C133" s="119">
        <v>12890</v>
      </c>
      <c r="D133" s="86">
        <v>30165</v>
      </c>
      <c r="E133" s="120">
        <v>0.13</v>
      </c>
      <c r="F133" s="792"/>
      <c r="G133" s="271"/>
      <c r="H133" s="271"/>
      <c r="I133" s="271"/>
      <c r="J133" s="271"/>
      <c r="K133" s="271"/>
      <c r="L133" s="271"/>
      <c r="M133" s="271"/>
      <c r="N133" s="271"/>
      <c r="O133" s="17"/>
    </row>
    <row r="134" spans="1:15" s="272" customFormat="1" ht="15.75" customHeight="1" thickBot="1" x14ac:dyDescent="0.25">
      <c r="A134" s="37" t="s">
        <v>53</v>
      </c>
      <c r="B134" s="123">
        <v>5602</v>
      </c>
      <c r="C134" s="123">
        <v>10123</v>
      </c>
      <c r="D134" s="88">
        <v>15725</v>
      </c>
      <c r="E134" s="124">
        <v>6.8000000000000005E-2</v>
      </c>
      <c r="F134" s="792"/>
      <c r="G134" s="271"/>
      <c r="H134" s="271"/>
      <c r="I134" s="271"/>
      <c r="J134" s="271"/>
      <c r="K134" s="271"/>
      <c r="L134" s="271"/>
      <c r="M134" s="271"/>
      <c r="N134" s="271"/>
      <c r="O134" s="17"/>
    </row>
    <row r="135" spans="1:15" s="272" customFormat="1" ht="12" x14ac:dyDescent="0.2">
      <c r="A135" s="83" t="s">
        <v>171</v>
      </c>
      <c r="B135" s="89">
        <v>126476</v>
      </c>
      <c r="C135" s="89">
        <v>106254</v>
      </c>
      <c r="D135" s="89">
        <v>232730</v>
      </c>
      <c r="E135" s="90"/>
      <c r="F135" s="792"/>
      <c r="G135" s="271"/>
      <c r="H135" s="271"/>
      <c r="I135" s="271"/>
      <c r="J135" s="271"/>
      <c r="K135" s="271"/>
      <c r="L135" s="271"/>
      <c r="M135" s="271"/>
      <c r="N135" s="271"/>
      <c r="O135" s="17"/>
    </row>
    <row r="136" spans="1:15" s="272" customFormat="1" ht="13.5" x14ac:dyDescent="0.2">
      <c r="A136" s="327" t="s">
        <v>13</v>
      </c>
      <c r="B136" s="84">
        <v>3014</v>
      </c>
      <c r="C136" s="84">
        <v>23294</v>
      </c>
      <c r="D136" s="84">
        <v>26308</v>
      </c>
      <c r="E136" s="85"/>
      <c r="F136" s="792"/>
      <c r="G136" s="271"/>
      <c r="H136" s="271"/>
      <c r="I136" s="271"/>
      <c r="J136" s="271"/>
      <c r="K136" s="271"/>
      <c r="L136" s="271"/>
      <c r="M136" s="271"/>
      <c r="N136" s="271"/>
      <c r="O136" s="17"/>
    </row>
    <row r="137" spans="1:15" s="272" customFormat="1" ht="12" x14ac:dyDescent="0.2">
      <c r="A137" s="71"/>
      <c r="B137" s="325"/>
      <c r="C137" s="325"/>
      <c r="D137" s="71"/>
      <c r="E137" s="71"/>
      <c r="F137" s="792"/>
      <c r="G137" s="271"/>
      <c r="H137" s="271"/>
      <c r="I137" s="271"/>
      <c r="J137" s="271"/>
      <c r="K137" s="271"/>
      <c r="L137" s="271"/>
      <c r="M137" s="271"/>
      <c r="N137" s="271"/>
      <c r="O137" s="17"/>
    </row>
    <row r="138" spans="1:15" s="272" customFormat="1" ht="12" x14ac:dyDescent="0.2">
      <c r="A138" s="144"/>
      <c r="B138" s="17"/>
      <c r="C138" s="17"/>
      <c r="D138" s="17"/>
      <c r="E138" s="17"/>
      <c r="F138" s="792"/>
      <c r="G138" s="271"/>
      <c r="H138" s="271"/>
      <c r="I138" s="271"/>
      <c r="J138" s="271"/>
      <c r="K138" s="271"/>
      <c r="L138" s="271"/>
      <c r="M138" s="271"/>
      <c r="N138" s="271"/>
      <c r="O138" s="71"/>
    </row>
    <row r="139" spans="1:15" s="272" customFormat="1" ht="12" x14ac:dyDescent="0.2">
      <c r="A139" s="71"/>
      <c r="E139" s="71"/>
      <c r="F139" s="792"/>
      <c r="G139" s="549"/>
      <c r="H139" s="549"/>
      <c r="I139" s="549"/>
      <c r="J139" s="549"/>
      <c r="K139" s="549"/>
      <c r="L139" s="549"/>
      <c r="M139" s="549"/>
      <c r="N139" s="549"/>
      <c r="O139" s="71"/>
    </row>
    <row r="140" spans="1:15" s="272" customFormat="1" ht="14.25" thickBot="1" x14ac:dyDescent="0.25">
      <c r="A140" s="42" t="s">
        <v>1019</v>
      </c>
      <c r="B140" s="82"/>
      <c r="C140" s="44"/>
      <c r="D140" s="44"/>
      <c r="E140" s="44"/>
      <c r="F140" s="792"/>
      <c r="G140" s="549"/>
      <c r="H140" s="549"/>
      <c r="I140" s="549"/>
      <c r="J140" s="549"/>
      <c r="K140" s="549"/>
      <c r="L140" s="549"/>
      <c r="M140" s="549"/>
      <c r="N140" s="549"/>
      <c r="O140" s="17"/>
    </row>
    <row r="141" spans="1:15" s="272" customFormat="1" ht="27.75" customHeight="1" x14ac:dyDescent="0.2">
      <c r="A141" s="64"/>
      <c r="B141" s="967" t="s">
        <v>111</v>
      </c>
      <c r="C141" s="966" t="s">
        <v>32</v>
      </c>
      <c r="D141" s="967" t="s">
        <v>1256</v>
      </c>
      <c r="E141" s="967" t="s">
        <v>29</v>
      </c>
      <c r="F141" s="792"/>
      <c r="G141" s="549"/>
      <c r="H141" s="549"/>
      <c r="I141" s="549"/>
      <c r="J141" s="549"/>
      <c r="K141" s="549"/>
      <c r="L141" s="549"/>
      <c r="M141" s="549"/>
      <c r="N141" s="549"/>
      <c r="O141" s="683"/>
    </row>
    <row r="142" spans="1:15" s="272" customFormat="1" ht="12" x14ac:dyDescent="0.2">
      <c r="A142" s="36" t="s">
        <v>49</v>
      </c>
      <c r="B142" s="119">
        <v>30499</v>
      </c>
      <c r="C142" s="119">
        <v>20538</v>
      </c>
      <c r="D142" s="119">
        <v>51037</v>
      </c>
      <c r="E142" s="285">
        <f>D142/$D$151</f>
        <v>0.20736295525832507</v>
      </c>
      <c r="F142" s="792"/>
      <c r="G142" s="802"/>
      <c r="H142" s="802"/>
      <c r="I142" s="802"/>
      <c r="J142" s="549"/>
      <c r="K142" s="549"/>
      <c r="L142" s="549"/>
      <c r="M142" s="549"/>
      <c r="N142" s="549"/>
      <c r="O142" s="683"/>
    </row>
    <row r="143" spans="1:15" s="272" customFormat="1" ht="13.5" customHeight="1" x14ac:dyDescent="0.2">
      <c r="A143" s="36" t="s">
        <v>52</v>
      </c>
      <c r="B143" s="119">
        <v>15262</v>
      </c>
      <c r="C143" s="119">
        <v>11113</v>
      </c>
      <c r="D143" s="119">
        <v>26375</v>
      </c>
      <c r="E143" s="285">
        <f t="shared" ref="E143:E150" si="13">D143/$D$151</f>
        <v>0.10716143082348735</v>
      </c>
      <c r="F143" s="792"/>
      <c r="G143" s="802"/>
      <c r="H143" s="802"/>
      <c r="I143" s="802"/>
      <c r="J143" s="549"/>
      <c r="K143" s="549"/>
      <c r="L143" s="549"/>
      <c r="M143" s="549"/>
      <c r="N143" s="549"/>
      <c r="O143" s="683"/>
    </row>
    <row r="144" spans="1:15" s="272" customFormat="1" ht="13.5" x14ac:dyDescent="0.2">
      <c r="A144" s="359" t="s">
        <v>967</v>
      </c>
      <c r="B144" s="121">
        <v>45761</v>
      </c>
      <c r="C144" s="121">
        <v>31651</v>
      </c>
      <c r="D144" s="121">
        <v>77412</v>
      </c>
      <c r="E144" s="930">
        <f t="shared" si="13"/>
        <v>0.31452438608181243</v>
      </c>
      <c r="F144" s="792"/>
      <c r="G144" s="802"/>
      <c r="H144" s="802"/>
      <c r="I144" s="802"/>
      <c r="J144" s="549"/>
      <c r="K144" s="549"/>
      <c r="L144" s="549"/>
      <c r="M144" s="549"/>
      <c r="N144" s="549"/>
      <c r="O144" s="683"/>
    </row>
    <row r="145" spans="1:15" s="272" customFormat="1" ht="13.5" customHeight="1" x14ac:dyDescent="0.2">
      <c r="A145" s="35"/>
      <c r="B145" s="119"/>
      <c r="C145" s="119"/>
      <c r="D145" s="119"/>
      <c r="E145" s="120"/>
      <c r="F145" s="792"/>
      <c r="G145" s="802"/>
      <c r="H145" s="802"/>
      <c r="I145" s="802"/>
      <c r="J145" s="549"/>
      <c r="K145" s="549"/>
      <c r="L145" s="549"/>
      <c r="M145" s="549"/>
      <c r="N145" s="549"/>
      <c r="O145" s="683"/>
    </row>
    <row r="146" spans="1:15" s="272" customFormat="1" ht="12" x14ac:dyDescent="0.2">
      <c r="A146" s="36" t="s">
        <v>50</v>
      </c>
      <c r="B146" s="119">
        <v>29318</v>
      </c>
      <c r="C146" s="119">
        <v>27249</v>
      </c>
      <c r="D146" s="119">
        <v>56567</v>
      </c>
      <c r="E146" s="285">
        <f t="shared" si="13"/>
        <v>0.22983130454567616</v>
      </c>
      <c r="F146" s="792"/>
      <c r="G146" s="802"/>
      <c r="H146" s="802"/>
      <c r="I146" s="802"/>
      <c r="J146" s="549"/>
      <c r="K146" s="549"/>
      <c r="L146" s="549"/>
      <c r="M146" s="549"/>
      <c r="N146" s="549"/>
      <c r="O146" s="683"/>
    </row>
    <row r="147" spans="1:15" s="272" customFormat="1" ht="12" x14ac:dyDescent="0.2">
      <c r="A147" s="36" t="s">
        <v>47</v>
      </c>
      <c r="B147" s="119">
        <v>9695</v>
      </c>
      <c r="C147" s="119">
        <v>8425</v>
      </c>
      <c r="D147" s="119">
        <v>18120</v>
      </c>
      <c r="E147" s="285">
        <f t="shared" si="13"/>
        <v>7.3621426597975007E-2</v>
      </c>
      <c r="F147" s="792"/>
      <c r="G147" s="802"/>
      <c r="H147" s="802"/>
      <c r="I147" s="802"/>
      <c r="J147" s="549"/>
      <c r="K147" s="549"/>
      <c r="L147" s="549"/>
      <c r="M147" s="549"/>
      <c r="N147" s="549"/>
      <c r="O147" s="683"/>
    </row>
    <row r="148" spans="1:15" s="272" customFormat="1" ht="13.5" customHeight="1" x14ac:dyDescent="0.2">
      <c r="A148" s="36" t="s">
        <v>51</v>
      </c>
      <c r="B148" s="119">
        <v>25858</v>
      </c>
      <c r="C148" s="119">
        <v>20530</v>
      </c>
      <c r="D148" s="119">
        <v>46388</v>
      </c>
      <c r="E148" s="285">
        <f t="shared" si="13"/>
        <v>0.1884741024849263</v>
      </c>
      <c r="F148" s="792"/>
      <c r="G148" s="802"/>
      <c r="H148" s="802"/>
      <c r="I148" s="802"/>
      <c r="J148" s="271"/>
      <c r="K148" s="271"/>
      <c r="L148" s="271"/>
      <c r="M148" s="271"/>
      <c r="N148" s="271"/>
      <c r="O148" s="683"/>
    </row>
    <row r="149" spans="1:15" s="272" customFormat="1" ht="12" x14ac:dyDescent="0.2">
      <c r="A149" s="36" t="s">
        <v>48</v>
      </c>
      <c r="B149" s="119">
        <v>19147</v>
      </c>
      <c r="C149" s="119">
        <v>14135</v>
      </c>
      <c r="D149" s="119">
        <v>33282</v>
      </c>
      <c r="E149" s="285">
        <f t="shared" si="13"/>
        <v>0.13522452097316801</v>
      </c>
      <c r="F149" s="792"/>
      <c r="G149" s="802"/>
      <c r="H149" s="802"/>
      <c r="I149" s="802"/>
      <c r="J149" s="271"/>
      <c r="K149" s="271"/>
      <c r="L149" s="271"/>
      <c r="M149" s="271"/>
      <c r="N149" s="271"/>
      <c r="O149" s="683"/>
    </row>
    <row r="150" spans="1:15" s="272" customFormat="1" ht="14.25" customHeight="1" thickBot="1" x14ac:dyDescent="0.25">
      <c r="A150" s="37" t="s">
        <v>53</v>
      </c>
      <c r="B150" s="123">
        <v>4399</v>
      </c>
      <c r="C150" s="123">
        <v>9956</v>
      </c>
      <c r="D150" s="123">
        <v>14355</v>
      </c>
      <c r="E150" s="285">
        <f t="shared" si="13"/>
        <v>5.8324259316442119E-2</v>
      </c>
      <c r="F150" s="792"/>
      <c r="G150" s="802"/>
      <c r="H150" s="802"/>
      <c r="I150" s="802"/>
      <c r="J150" s="271"/>
      <c r="K150" s="271"/>
      <c r="L150" s="271"/>
      <c r="M150" s="271"/>
      <c r="N150" s="271"/>
      <c r="O150" s="683"/>
    </row>
    <row r="151" spans="1:15" s="272" customFormat="1" ht="12" x14ac:dyDescent="0.2">
      <c r="A151" s="83" t="s">
        <v>171</v>
      </c>
      <c r="B151" s="89">
        <v>134178</v>
      </c>
      <c r="C151" s="89">
        <v>111946</v>
      </c>
      <c r="D151" s="89">
        <v>246124</v>
      </c>
      <c r="E151" s="90"/>
      <c r="F151" s="792"/>
      <c r="G151" s="802"/>
      <c r="H151" s="802"/>
      <c r="I151" s="802"/>
      <c r="J151" s="271"/>
      <c r="K151" s="271"/>
      <c r="L151" s="271"/>
      <c r="M151" s="271"/>
      <c r="N151" s="271"/>
      <c r="O151" s="683"/>
    </row>
    <row r="152" spans="1:15" s="272" customFormat="1" ht="14.25" customHeight="1" x14ac:dyDescent="0.2">
      <c r="A152" s="327" t="s">
        <v>13</v>
      </c>
      <c r="B152" s="84">
        <v>3549</v>
      </c>
      <c r="C152" s="539">
        <v>16042</v>
      </c>
      <c r="D152" s="539">
        <v>19591</v>
      </c>
      <c r="E152" s="134"/>
      <c r="F152" s="792"/>
      <c r="G152" s="802"/>
      <c r="H152" s="802"/>
      <c r="I152" s="802"/>
      <c r="J152" s="271"/>
      <c r="K152" s="271"/>
      <c r="L152" s="271"/>
      <c r="M152" s="271"/>
      <c r="N152" s="271"/>
      <c r="O152" s="683"/>
    </row>
    <row r="153" spans="1:15" s="272" customFormat="1" ht="12" x14ac:dyDescent="0.2">
      <c r="A153" s="71"/>
      <c r="B153" s="71"/>
      <c r="C153" s="95"/>
      <c r="D153" s="95"/>
      <c r="E153" s="95"/>
      <c r="F153" s="792"/>
      <c r="G153" s="802"/>
      <c r="H153" s="802"/>
      <c r="I153" s="802"/>
      <c r="J153" s="271"/>
      <c r="K153" s="271"/>
      <c r="L153" s="271"/>
      <c r="M153" s="271"/>
      <c r="N153" s="271"/>
      <c r="O153" s="683"/>
    </row>
    <row r="154" spans="1:15" s="272" customFormat="1" ht="12" x14ac:dyDescent="0.2">
      <c r="A154" s="71"/>
      <c r="B154" s="71"/>
      <c r="C154" s="71"/>
      <c r="D154" s="71"/>
      <c r="E154" s="71"/>
      <c r="F154" s="792"/>
      <c r="G154" s="802"/>
      <c r="H154" s="802"/>
      <c r="I154" s="802"/>
      <c r="J154" s="271"/>
      <c r="K154" s="271"/>
      <c r="L154" s="271"/>
      <c r="M154" s="271"/>
      <c r="N154" s="271"/>
      <c r="O154" s="683"/>
    </row>
    <row r="155" spans="1:15" s="272" customFormat="1" ht="12" x14ac:dyDescent="0.2">
      <c r="A155" s="71"/>
      <c r="B155" s="71"/>
      <c r="C155" s="71"/>
      <c r="D155" s="71"/>
      <c r="E155" s="71"/>
      <c r="F155" s="792"/>
      <c r="G155" s="802"/>
      <c r="H155" s="802"/>
      <c r="I155" s="802"/>
      <c r="J155" s="271"/>
      <c r="K155" s="271"/>
      <c r="L155" s="271"/>
      <c r="M155" s="271"/>
      <c r="N155" s="271"/>
      <c r="O155" s="683"/>
    </row>
    <row r="156" spans="1:15" s="272" customFormat="1" ht="14.25" thickBot="1" x14ac:dyDescent="0.25">
      <c r="A156" s="42" t="s">
        <v>1070</v>
      </c>
      <c r="B156" s="82"/>
      <c r="C156" s="44"/>
      <c r="D156" s="44"/>
      <c r="E156" s="44"/>
      <c r="F156" s="792"/>
      <c r="G156" s="802"/>
      <c r="H156" s="802"/>
      <c r="I156" s="802"/>
      <c r="O156" s="683"/>
    </row>
    <row r="157" spans="1:15" s="272" customFormat="1" ht="25.5" x14ac:dyDescent="0.2">
      <c r="A157" s="64"/>
      <c r="B157" s="967" t="s">
        <v>111</v>
      </c>
      <c r="C157" s="966" t="s">
        <v>43</v>
      </c>
      <c r="D157" s="967" t="s">
        <v>1257</v>
      </c>
      <c r="E157" s="967" t="s">
        <v>31</v>
      </c>
      <c r="F157" s="792"/>
      <c r="G157" s="802"/>
      <c r="H157" s="802"/>
      <c r="I157" s="802"/>
      <c r="O157" s="683"/>
    </row>
    <row r="158" spans="1:15" s="272" customFormat="1" ht="12" x14ac:dyDescent="0.2">
      <c r="A158" s="884" t="s">
        <v>49</v>
      </c>
      <c r="B158" s="886">
        <v>33570</v>
      </c>
      <c r="C158" s="886">
        <v>20621</v>
      </c>
      <c r="D158" s="74">
        <v>54191</v>
      </c>
      <c r="E158" s="285">
        <f>D158/$D$167</f>
        <v>0.23140944068187447</v>
      </c>
      <c r="F158" s="792"/>
      <c r="G158" s="802"/>
      <c r="H158" s="802"/>
      <c r="I158" s="802"/>
      <c r="O158" s="683"/>
    </row>
    <row r="159" spans="1:15" s="272" customFormat="1" ht="13.5" x14ac:dyDescent="0.2">
      <c r="A159" s="214" t="s">
        <v>52</v>
      </c>
      <c r="B159" s="74">
        <v>15975</v>
      </c>
      <c r="C159" s="74">
        <v>11755</v>
      </c>
      <c r="D159" s="74">
        <v>27730</v>
      </c>
      <c r="E159" s="285">
        <f t="shared" ref="E159:E166" si="14">D159/$D$167</f>
        <v>0.11841419774701295</v>
      </c>
      <c r="F159" s="792"/>
      <c r="G159" s="802"/>
      <c r="H159" s="802"/>
      <c r="I159" s="802"/>
      <c r="O159" s="683"/>
    </row>
    <row r="160" spans="1:15" s="272" customFormat="1" ht="13.5" x14ac:dyDescent="0.2">
      <c r="A160" s="881" t="s">
        <v>967</v>
      </c>
      <c r="B160" s="225">
        <v>49545</v>
      </c>
      <c r="C160" s="225">
        <v>32376</v>
      </c>
      <c r="D160" s="225">
        <v>81921</v>
      </c>
      <c r="E160" s="930">
        <f t="shared" si="14"/>
        <v>0.34982363842888742</v>
      </c>
      <c r="F160" s="792"/>
      <c r="G160" s="802"/>
      <c r="H160" s="802"/>
      <c r="I160" s="802"/>
      <c r="O160" s="683"/>
    </row>
    <row r="161" spans="1:15" s="272" customFormat="1" ht="13.5" customHeight="1" x14ac:dyDescent="0.2">
      <c r="A161" s="885"/>
      <c r="B161" s="283"/>
      <c r="C161" s="283"/>
      <c r="E161" s="120"/>
      <c r="F161" s="792"/>
      <c r="G161" s="802"/>
      <c r="H161" s="802"/>
      <c r="I161" s="802"/>
      <c r="O161" s="683"/>
    </row>
    <row r="162" spans="1:15" s="272" customFormat="1" ht="12" x14ac:dyDescent="0.2">
      <c r="A162" s="214" t="s">
        <v>50</v>
      </c>
      <c r="B162" s="74">
        <v>23284</v>
      </c>
      <c r="C162" s="74">
        <v>20512</v>
      </c>
      <c r="D162" s="74">
        <v>43796</v>
      </c>
      <c r="E162" s="285">
        <f t="shared" si="14"/>
        <v>0.1870201299865914</v>
      </c>
      <c r="F162" s="792"/>
      <c r="G162" s="802"/>
      <c r="H162" s="802"/>
      <c r="I162" s="802"/>
      <c r="O162" s="683"/>
    </row>
    <row r="163" spans="1:15" s="272" customFormat="1" ht="12.75" customHeight="1" x14ac:dyDescent="0.2">
      <c r="A163" s="214" t="s">
        <v>47</v>
      </c>
      <c r="B163" s="74">
        <v>9721</v>
      </c>
      <c r="C163" s="74">
        <v>8298</v>
      </c>
      <c r="D163" s="74">
        <v>18019</v>
      </c>
      <c r="E163" s="285">
        <f t="shared" si="14"/>
        <v>7.6945742127783143E-2</v>
      </c>
      <c r="F163" s="792"/>
      <c r="G163" s="802"/>
      <c r="H163" s="802"/>
      <c r="I163" s="802"/>
      <c r="O163" s="683"/>
    </row>
    <row r="164" spans="1:15" s="272" customFormat="1" ht="12" x14ac:dyDescent="0.2">
      <c r="A164" s="214" t="s">
        <v>51</v>
      </c>
      <c r="B164" s="74">
        <v>25750</v>
      </c>
      <c r="C164" s="74">
        <v>19949</v>
      </c>
      <c r="D164" s="74">
        <v>45699</v>
      </c>
      <c r="E164" s="285">
        <f t="shared" si="14"/>
        <v>0.19514642707683899</v>
      </c>
      <c r="F164" s="792"/>
      <c r="G164" s="802"/>
      <c r="H164" s="802"/>
      <c r="I164" s="802"/>
      <c r="O164" s="683"/>
    </row>
    <row r="165" spans="1:15" s="272" customFormat="1" ht="13.5" customHeight="1" x14ac:dyDescent="0.2">
      <c r="A165" s="214" t="s">
        <v>48</v>
      </c>
      <c r="B165" s="74">
        <v>19720</v>
      </c>
      <c r="C165" s="74">
        <v>15287</v>
      </c>
      <c r="D165" s="74">
        <v>35007</v>
      </c>
      <c r="E165" s="285">
        <f t="shared" si="14"/>
        <v>0.14948885036169068</v>
      </c>
      <c r="F165" s="792"/>
      <c r="G165" s="802"/>
      <c r="H165" s="802"/>
      <c r="I165" s="802"/>
      <c r="O165" s="683"/>
    </row>
    <row r="166" spans="1:15" s="272" customFormat="1" ht="14.25" thickBot="1" x14ac:dyDescent="0.25">
      <c r="A166" s="37" t="s">
        <v>53</v>
      </c>
      <c r="B166" s="403">
        <v>3342</v>
      </c>
      <c r="C166" s="403">
        <v>6394</v>
      </c>
      <c r="D166" s="403">
        <v>9736</v>
      </c>
      <c r="E166" s="285">
        <f t="shared" si="14"/>
        <v>4.1575212018208373E-2</v>
      </c>
      <c r="F166" s="792"/>
      <c r="G166" s="802"/>
      <c r="H166" s="802"/>
      <c r="I166" s="802"/>
      <c r="O166" s="683"/>
    </row>
    <row r="167" spans="1:15" s="272" customFormat="1" ht="12" x14ac:dyDescent="0.2">
      <c r="A167" s="83" t="s">
        <v>171</v>
      </c>
      <c r="B167" s="89">
        <v>131362</v>
      </c>
      <c r="C167" s="89">
        <v>102816</v>
      </c>
      <c r="D167" s="89">
        <v>234178</v>
      </c>
      <c r="E167" s="929"/>
      <c r="F167" s="17"/>
      <c r="G167" s="802"/>
      <c r="H167" s="802"/>
      <c r="I167" s="802"/>
      <c r="O167" s="683"/>
    </row>
    <row r="168" spans="1:15" s="272" customFormat="1" ht="13.5" x14ac:dyDescent="0.2">
      <c r="A168" s="327" t="s">
        <v>13</v>
      </c>
      <c r="B168" s="547">
        <v>4797</v>
      </c>
      <c r="C168" s="547">
        <v>10783</v>
      </c>
      <c r="D168" s="547">
        <v>15580</v>
      </c>
      <c r="E168" s="134"/>
      <c r="F168" s="17"/>
      <c r="G168" s="802"/>
      <c r="H168" s="802"/>
      <c r="I168" s="802"/>
      <c r="O168" s="71"/>
    </row>
    <row r="169" spans="1:15" s="272" customFormat="1" ht="12" x14ac:dyDescent="0.2">
      <c r="A169" s="71"/>
      <c r="B169" s="84"/>
      <c r="C169" s="84"/>
      <c r="D169" s="84"/>
      <c r="E169" s="85"/>
      <c r="F169" s="17"/>
      <c r="O169" s="71"/>
    </row>
    <row r="170" spans="1:15" s="272" customFormat="1" ht="12" x14ac:dyDescent="0.2">
      <c r="A170" s="144"/>
      <c r="B170" s="684"/>
      <c r="C170" s="684"/>
      <c r="D170" s="685"/>
      <c r="E170" s="685"/>
      <c r="F170" s="17"/>
      <c r="O170" s="71"/>
    </row>
    <row r="171" spans="1:15" s="271" customFormat="1" ht="12" x14ac:dyDescent="0.2">
      <c r="A171" s="214"/>
      <c r="B171" s="684"/>
      <c r="C171" s="684"/>
      <c r="D171" s="685"/>
      <c r="E171" s="685"/>
      <c r="F171" s="71"/>
      <c r="G171" s="272"/>
      <c r="H171" s="272"/>
      <c r="I171" s="272"/>
      <c r="J171" s="272"/>
      <c r="K171" s="272"/>
      <c r="L171" s="272"/>
      <c r="M171" s="272"/>
      <c r="N171" s="272"/>
      <c r="O171" s="71"/>
    </row>
    <row r="172" spans="1:15" s="271" customFormat="1" ht="12" x14ac:dyDescent="0.2">
      <c r="A172" s="214" t="s">
        <v>143</v>
      </c>
      <c r="B172" s="380"/>
      <c r="C172" s="380"/>
      <c r="D172" s="380"/>
      <c r="E172" s="380"/>
      <c r="F172" s="380"/>
      <c r="G172" s="272"/>
      <c r="H172" s="272"/>
      <c r="I172" s="272"/>
      <c r="J172" s="272"/>
      <c r="K172" s="272"/>
      <c r="L172" s="272"/>
      <c r="M172" s="272"/>
      <c r="N172" s="272"/>
      <c r="O172" s="71"/>
    </row>
    <row r="173" spans="1:15" s="271" customFormat="1" ht="12" x14ac:dyDescent="0.2">
      <c r="A173" s="376" t="s">
        <v>9</v>
      </c>
      <c r="B173" s="377"/>
      <c r="C173" s="377"/>
      <c r="D173" s="377"/>
      <c r="E173" s="377"/>
      <c r="F173" s="377"/>
      <c r="G173" s="272"/>
      <c r="H173" s="272"/>
      <c r="I173" s="272"/>
      <c r="J173" s="272"/>
      <c r="K173" s="272"/>
      <c r="L173" s="272"/>
      <c r="M173" s="272"/>
      <c r="N173" s="272"/>
      <c r="O173" s="377"/>
    </row>
    <row r="174" spans="1:15" s="271" customFormat="1" ht="12" x14ac:dyDescent="0.2">
      <c r="A174" s="376" t="s">
        <v>10</v>
      </c>
      <c r="B174" s="377"/>
      <c r="C174" s="377"/>
      <c r="D174" s="377"/>
      <c r="E174" s="377"/>
      <c r="F174" s="377"/>
      <c r="G174" s="272"/>
      <c r="H174" s="272"/>
      <c r="I174" s="272"/>
      <c r="J174" s="272"/>
      <c r="K174" s="272"/>
      <c r="L174" s="272"/>
      <c r="M174" s="272"/>
      <c r="N174" s="272"/>
      <c r="O174" s="377"/>
    </row>
    <row r="175" spans="1:15" s="271" customFormat="1" ht="12" x14ac:dyDescent="0.2">
      <c r="A175" s="71" t="s">
        <v>1114</v>
      </c>
      <c r="B175" s="377"/>
      <c r="C175" s="377"/>
      <c r="D175" s="377"/>
      <c r="E175" s="377"/>
      <c r="F175" s="377"/>
      <c r="G175" s="272"/>
      <c r="H175" s="272"/>
      <c r="I175" s="272"/>
      <c r="J175" s="272"/>
      <c r="K175" s="272"/>
      <c r="L175" s="272"/>
      <c r="M175" s="272"/>
      <c r="N175" s="272"/>
      <c r="O175" s="377"/>
    </row>
    <row r="176" spans="1:15" s="271" customFormat="1" ht="12" x14ac:dyDescent="0.2">
      <c r="A176" s="71" t="s">
        <v>1130</v>
      </c>
      <c r="B176" s="377"/>
      <c r="C176" s="377"/>
      <c r="D176" s="377"/>
      <c r="E176" s="377"/>
      <c r="F176" s="377"/>
      <c r="G176" s="272"/>
      <c r="H176" s="272"/>
      <c r="I176" s="272"/>
      <c r="J176" s="272"/>
      <c r="K176" s="272"/>
      <c r="L176" s="272"/>
      <c r="M176" s="272"/>
      <c r="N176" s="272"/>
      <c r="O176" s="377"/>
    </row>
    <row r="177" spans="1:15" s="271" customFormat="1" ht="12" x14ac:dyDescent="0.2">
      <c r="A177" s="71" t="s">
        <v>8</v>
      </c>
      <c r="B177" s="377"/>
      <c r="C177" s="377"/>
      <c r="D177" s="377"/>
      <c r="E177" s="377"/>
      <c r="F177" s="377"/>
      <c r="O177" s="377"/>
    </row>
    <row r="178" spans="1:15" s="271" customFormat="1" ht="12" x14ac:dyDescent="0.2">
      <c r="A178" s="71" t="s">
        <v>1131</v>
      </c>
      <c r="B178" s="377"/>
      <c r="C178" s="377"/>
      <c r="D178" s="377"/>
      <c r="E178" s="377"/>
      <c r="F178" s="377"/>
      <c r="O178" s="377"/>
    </row>
    <row r="179" spans="1:15" s="271" customFormat="1" ht="12" x14ac:dyDescent="0.2">
      <c r="A179" s="344" t="s">
        <v>333</v>
      </c>
      <c r="B179" s="549"/>
      <c r="C179" s="549"/>
      <c r="D179" s="549"/>
      <c r="E179" s="549"/>
      <c r="F179" s="549"/>
      <c r="O179" s="549"/>
    </row>
    <row r="180" spans="1:15" s="271" customFormat="1" ht="12" x14ac:dyDescent="0.2">
      <c r="A180" s="344" t="s">
        <v>968</v>
      </c>
      <c r="B180" s="549"/>
      <c r="C180" s="549"/>
      <c r="D180" s="549"/>
      <c r="E180" s="549"/>
      <c r="F180" s="549"/>
      <c r="O180" s="549"/>
    </row>
    <row r="181" spans="1:15" s="271" customFormat="1" ht="11.25" x14ac:dyDescent="0.15">
      <c r="A181" s="686"/>
      <c r="B181" s="549"/>
      <c r="C181" s="549"/>
      <c r="D181" s="549"/>
      <c r="E181" s="549"/>
      <c r="F181" s="549"/>
      <c r="O181" s="549"/>
    </row>
    <row r="182" spans="1:15" s="271" customFormat="1" ht="12" x14ac:dyDescent="0.2">
      <c r="A182" s="263" t="s">
        <v>1115</v>
      </c>
      <c r="B182" s="549"/>
      <c r="C182" s="549"/>
      <c r="D182" s="549"/>
      <c r="E182" s="549"/>
      <c r="F182" s="549"/>
      <c r="O182" s="549"/>
    </row>
    <row r="183" spans="1:15" s="271" customFormat="1" ht="12" x14ac:dyDescent="0.2">
      <c r="A183" s="263" t="s">
        <v>1093</v>
      </c>
      <c r="B183" s="549"/>
      <c r="C183" s="549"/>
      <c r="D183" s="549"/>
      <c r="E183" s="549"/>
      <c r="F183" s="549"/>
      <c r="O183" s="549"/>
    </row>
    <row r="184" spans="1:15" s="271" customFormat="1" ht="11.25" x14ac:dyDescent="0.15">
      <c r="B184" s="549"/>
      <c r="C184" s="549"/>
      <c r="D184" s="549"/>
      <c r="E184" s="549"/>
      <c r="F184" s="549"/>
      <c r="O184" s="549"/>
    </row>
    <row r="185" spans="1:15" s="271" customFormat="1" ht="12" x14ac:dyDescent="0.2">
      <c r="A185" s="71" t="s">
        <v>1095</v>
      </c>
      <c r="B185" s="549"/>
      <c r="C185" s="549"/>
      <c r="D185" s="549"/>
      <c r="E185" s="549"/>
      <c r="F185" s="549"/>
      <c r="O185" s="549"/>
    </row>
    <row r="186" spans="1:15" s="271" customFormat="1" ht="12" x14ac:dyDescent="0.2">
      <c r="A186" s="71" t="s">
        <v>1096</v>
      </c>
      <c r="B186" s="549"/>
      <c r="C186" s="549"/>
      <c r="D186" s="549"/>
      <c r="E186" s="549"/>
      <c r="F186" s="549"/>
      <c r="O186" s="549"/>
    </row>
    <row r="187" spans="1:15" s="271" customFormat="1" ht="12" x14ac:dyDescent="0.2">
      <c r="A187" s="71"/>
      <c r="B187" s="549"/>
      <c r="C187" s="549"/>
      <c r="D187" s="549"/>
      <c r="E187" s="549"/>
      <c r="F187" s="549"/>
      <c r="O187" s="549"/>
    </row>
    <row r="188" spans="1:15" s="271" customFormat="1" ht="12" x14ac:dyDescent="0.2">
      <c r="A188" s="666" t="s">
        <v>951</v>
      </c>
      <c r="B188" s="549"/>
      <c r="C188" s="549"/>
      <c r="D188" s="549"/>
      <c r="E188" s="549"/>
      <c r="F188" s="549"/>
      <c r="O188" s="549"/>
    </row>
    <row r="189" spans="1:15" s="271" customFormat="1" ht="12" x14ac:dyDescent="0.2">
      <c r="A189" s="666" t="s">
        <v>952</v>
      </c>
    </row>
    <row r="190" spans="1:15" s="271" customFormat="1" ht="12" x14ac:dyDescent="0.2">
      <c r="A190" s="71" t="s">
        <v>940</v>
      </c>
    </row>
    <row r="191" spans="1:15" s="271" customFormat="1" ht="12" x14ac:dyDescent="0.2">
      <c r="A191" s="71" t="s">
        <v>149</v>
      </c>
    </row>
    <row r="192" spans="1:15" s="33" customFormat="1" x14ac:dyDescent="0.2"/>
    <row r="193" spans="1:15" s="33" customFormat="1" x14ac:dyDescent="0.2"/>
    <row r="194" spans="1:15" s="33" customFormat="1" x14ac:dyDescent="0.2"/>
    <row r="195" spans="1:15" s="33" customFormat="1" x14ac:dyDescent="0.2"/>
    <row r="196" spans="1:15" s="33" customFormat="1" x14ac:dyDescent="0.2"/>
    <row r="197" spans="1:15" s="33" customFormat="1" x14ac:dyDescent="0.2">
      <c r="A197"/>
      <c r="B197"/>
      <c r="C197"/>
      <c r="D197"/>
      <c r="E197"/>
      <c r="F197"/>
      <c r="O197"/>
    </row>
  </sheetData>
  <mergeCells count="7">
    <mergeCell ref="H3:J3"/>
    <mergeCell ref="K3:M3"/>
    <mergeCell ref="B3:D3"/>
    <mergeCell ref="E3:G3"/>
    <mergeCell ref="B52:E52"/>
    <mergeCell ref="B17:D17"/>
    <mergeCell ref="E17:G17"/>
  </mergeCells>
  <phoneticPr fontId="0" type="noConversion"/>
  <pageMargins left="0.70866141732283472" right="0.70866141732283472" top="0.74803149606299213" bottom="0.74803149606299213" header="0.31496062992125984" footer="0.31496062992125984"/>
  <pageSetup paperSize="9" scale="45" fitToHeight="0" orientation="portrait" r:id="rId1"/>
  <headerFooter alignWithMargins="0"/>
  <rowBreaks count="2" manualBreakCount="2">
    <brk id="67" max="13" man="1"/>
    <brk id="124" max="13"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75"/>
  <sheetViews>
    <sheetView zoomScaleNormal="100" workbookViewId="0"/>
  </sheetViews>
  <sheetFormatPr defaultRowHeight="12.75" x14ac:dyDescent="0.2"/>
  <cols>
    <col min="1" max="1" width="26.25" style="109" customWidth="1"/>
    <col min="2" max="6" width="10.25" style="109" customWidth="1"/>
    <col min="7" max="7" width="10.125" style="109" customWidth="1"/>
    <col min="8" max="10" width="11.875" style="109" customWidth="1"/>
    <col min="11" max="11" width="13.875" style="109" customWidth="1"/>
    <col min="12" max="12" width="10.5" style="109" customWidth="1"/>
    <col min="13" max="16384" width="9" style="33"/>
  </cols>
  <sheetData>
    <row r="1" spans="1:24" s="564" customFormat="1" ht="19.5" customHeight="1" x14ac:dyDescent="0.25">
      <c r="A1" s="450" t="s">
        <v>1174</v>
      </c>
      <c r="B1" s="629"/>
      <c r="C1" s="629"/>
      <c r="D1" s="629"/>
      <c r="E1" s="629"/>
      <c r="F1" s="629"/>
      <c r="G1" s="629"/>
      <c r="H1" s="629"/>
      <c r="I1" s="629"/>
      <c r="J1" s="629"/>
      <c r="K1" s="629"/>
      <c r="L1" s="629"/>
    </row>
    <row r="2" spans="1:24" s="271" customFormat="1" ht="12.75" customHeight="1" x14ac:dyDescent="0.2">
      <c r="A2" s="487"/>
      <c r="B2" s="487"/>
      <c r="C2" s="487"/>
      <c r="D2" s="487"/>
      <c r="E2" s="487"/>
      <c r="F2" s="487"/>
      <c r="G2" s="487"/>
      <c r="H2" s="487"/>
      <c r="I2" s="487"/>
      <c r="J2" s="487"/>
      <c r="K2" s="487"/>
      <c r="L2" s="467"/>
    </row>
    <row r="3" spans="1:24" s="271" customFormat="1" ht="38.25" thickBot="1" x14ac:dyDescent="0.25">
      <c r="A3" s="487" t="s">
        <v>1011</v>
      </c>
      <c r="B3" s="1054" t="s">
        <v>155</v>
      </c>
      <c r="C3" s="1054"/>
      <c r="D3" s="1054"/>
      <c r="E3" s="1054" t="s">
        <v>157</v>
      </c>
      <c r="F3" s="1054"/>
      <c r="G3" s="1054"/>
      <c r="H3" s="1054" t="s">
        <v>1020</v>
      </c>
      <c r="I3" s="1054"/>
      <c r="J3" s="1054"/>
      <c r="K3" s="600" t="s">
        <v>1258</v>
      </c>
      <c r="L3" s="654" t="s">
        <v>154</v>
      </c>
    </row>
    <row r="4" spans="1:24" s="271" customFormat="1" ht="14.25" customHeight="1" thickBot="1" x14ac:dyDescent="0.25">
      <c r="A4" s="484"/>
      <c r="B4" s="781" t="s">
        <v>111</v>
      </c>
      <c r="C4" s="485" t="s">
        <v>1072</v>
      </c>
      <c r="D4" s="781" t="s">
        <v>113</v>
      </c>
      <c r="E4" s="781" t="s">
        <v>111</v>
      </c>
      <c r="F4" s="485" t="s">
        <v>1072</v>
      </c>
      <c r="G4" s="781" t="s">
        <v>113</v>
      </c>
      <c r="H4" s="485" t="s">
        <v>111</v>
      </c>
      <c r="I4" s="486" t="s">
        <v>114</v>
      </c>
      <c r="J4" s="486" t="s">
        <v>113</v>
      </c>
      <c r="K4" s="485" t="s">
        <v>113</v>
      </c>
      <c r="L4" s="486" t="s">
        <v>1050</v>
      </c>
    </row>
    <row r="5" spans="1:24" s="271" customFormat="1" ht="13.5" customHeight="1" x14ac:dyDescent="0.2">
      <c r="A5" s="95" t="s">
        <v>123</v>
      </c>
      <c r="B5" s="67">
        <v>121203</v>
      </c>
      <c r="C5" s="67">
        <v>92059</v>
      </c>
      <c r="D5" s="67">
        <v>213262</v>
      </c>
      <c r="E5" s="67">
        <v>92031</v>
      </c>
      <c r="F5" s="67">
        <v>12318</v>
      </c>
      <c r="G5" s="67">
        <v>104349</v>
      </c>
      <c r="H5" s="67">
        <v>33771</v>
      </c>
      <c r="I5" s="67">
        <v>649</v>
      </c>
      <c r="J5" s="67">
        <v>34420</v>
      </c>
      <c r="K5" s="522">
        <v>958</v>
      </c>
      <c r="L5" s="67">
        <v>352989</v>
      </c>
      <c r="N5" s="320"/>
      <c r="O5" s="320"/>
      <c r="P5" s="320"/>
      <c r="Q5" s="320"/>
      <c r="R5" s="320"/>
      <c r="S5" s="320"/>
      <c r="T5" s="320"/>
      <c r="U5" s="320"/>
      <c r="V5" s="320"/>
      <c r="W5" s="320"/>
      <c r="X5" s="320"/>
    </row>
    <row r="6" spans="1:24" s="271" customFormat="1" ht="13.5" customHeight="1" x14ac:dyDescent="0.2">
      <c r="A6" s="630" t="s">
        <v>1078</v>
      </c>
      <c r="B6" s="67">
        <v>5452</v>
      </c>
      <c r="C6" s="67">
        <v>3676</v>
      </c>
      <c r="D6" s="67">
        <v>9128</v>
      </c>
      <c r="E6" s="67">
        <v>1152</v>
      </c>
      <c r="F6" s="67">
        <v>200</v>
      </c>
      <c r="G6" s="67">
        <v>1352</v>
      </c>
      <c r="H6" s="67">
        <v>1440</v>
      </c>
      <c r="I6" s="67">
        <v>22</v>
      </c>
      <c r="J6" s="67">
        <v>1462</v>
      </c>
      <c r="K6" s="522">
        <v>4</v>
      </c>
      <c r="L6" s="67">
        <v>11945</v>
      </c>
      <c r="N6" s="320"/>
      <c r="O6" s="320"/>
      <c r="P6" s="320"/>
      <c r="Q6" s="320"/>
      <c r="R6" s="320"/>
      <c r="S6" s="320"/>
      <c r="T6" s="320"/>
      <c r="U6" s="320"/>
      <c r="V6" s="320"/>
      <c r="W6" s="320"/>
      <c r="X6" s="320"/>
    </row>
    <row r="7" spans="1:24" s="271" customFormat="1" ht="13.5" x14ac:dyDescent="0.2">
      <c r="A7" s="95" t="s">
        <v>334</v>
      </c>
      <c r="B7" s="67">
        <v>1514</v>
      </c>
      <c r="C7" s="67">
        <v>1795</v>
      </c>
      <c r="D7" s="67">
        <v>3309</v>
      </c>
      <c r="E7" s="67">
        <v>1131</v>
      </c>
      <c r="F7" s="67">
        <v>161</v>
      </c>
      <c r="G7" s="67">
        <v>1292</v>
      </c>
      <c r="H7" s="67">
        <v>500</v>
      </c>
      <c r="I7" s="67">
        <v>13</v>
      </c>
      <c r="J7" s="67">
        <v>513</v>
      </c>
      <c r="K7" s="522">
        <v>10</v>
      </c>
      <c r="L7" s="67">
        <v>5125</v>
      </c>
      <c r="N7" s="320"/>
      <c r="O7" s="320"/>
      <c r="P7" s="320"/>
      <c r="Q7" s="320"/>
      <c r="R7" s="320"/>
      <c r="S7" s="320"/>
      <c r="T7" s="320"/>
      <c r="U7" s="320"/>
      <c r="V7" s="320"/>
      <c r="W7" s="320"/>
      <c r="X7" s="320"/>
    </row>
    <row r="8" spans="1:24" s="271" customFormat="1" thickBot="1" x14ac:dyDescent="0.25">
      <c r="A8" s="131" t="s">
        <v>124</v>
      </c>
      <c r="B8" s="245">
        <v>3193</v>
      </c>
      <c r="C8" s="245">
        <v>5286</v>
      </c>
      <c r="D8" s="245">
        <v>8479</v>
      </c>
      <c r="E8" s="245">
        <v>3350</v>
      </c>
      <c r="F8" s="245">
        <v>322</v>
      </c>
      <c r="G8" s="245">
        <v>3672</v>
      </c>
      <c r="H8" s="245">
        <v>983</v>
      </c>
      <c r="I8" s="245">
        <v>12</v>
      </c>
      <c r="J8" s="245">
        <v>995</v>
      </c>
      <c r="K8" s="897">
        <v>11</v>
      </c>
      <c r="L8" s="67">
        <v>13158</v>
      </c>
      <c r="N8" s="320"/>
      <c r="O8" s="320"/>
      <c r="P8" s="320"/>
      <c r="Q8" s="320"/>
      <c r="R8" s="320"/>
      <c r="S8" s="320"/>
      <c r="T8" s="320"/>
      <c r="U8" s="320"/>
      <c r="V8" s="320"/>
      <c r="W8" s="320"/>
      <c r="X8" s="320"/>
    </row>
    <row r="9" spans="1:24" s="271" customFormat="1" thickBot="1" x14ac:dyDescent="0.25">
      <c r="A9" s="361" t="s">
        <v>113</v>
      </c>
      <c r="B9" s="556">
        <v>131362</v>
      </c>
      <c r="C9" s="556">
        <v>102816</v>
      </c>
      <c r="D9" s="556">
        <v>234178</v>
      </c>
      <c r="E9" s="556">
        <v>97664</v>
      </c>
      <c r="F9" s="556">
        <v>13001</v>
      </c>
      <c r="G9" s="556">
        <v>110665</v>
      </c>
      <c r="H9" s="556">
        <v>36694</v>
      </c>
      <c r="I9" s="556">
        <v>696</v>
      </c>
      <c r="J9" s="556">
        <v>37390</v>
      </c>
      <c r="K9" s="556">
        <v>983</v>
      </c>
      <c r="L9" s="556">
        <v>383216</v>
      </c>
      <c r="N9" s="320"/>
      <c r="O9" s="320"/>
      <c r="P9" s="320"/>
      <c r="Q9" s="320"/>
      <c r="R9" s="320"/>
      <c r="S9" s="320"/>
      <c r="T9" s="320"/>
      <c r="U9" s="320"/>
      <c r="V9" s="320"/>
      <c r="W9" s="320"/>
      <c r="X9" s="320"/>
    </row>
    <row r="10" spans="1:24" s="271" customFormat="1" ht="13.5" x14ac:dyDescent="0.2">
      <c r="A10" s="327" t="s">
        <v>21</v>
      </c>
      <c r="B10" s="931">
        <v>4324</v>
      </c>
      <c r="C10" s="931">
        <v>10142</v>
      </c>
      <c r="D10" s="931">
        <v>14466</v>
      </c>
      <c r="E10" s="931">
        <v>4832</v>
      </c>
      <c r="F10" s="931">
        <v>730</v>
      </c>
      <c r="G10" s="931">
        <v>5562</v>
      </c>
      <c r="H10" s="557"/>
      <c r="I10" s="557"/>
      <c r="J10" s="557"/>
      <c r="K10" s="803"/>
      <c r="L10" s="66">
        <v>40056</v>
      </c>
      <c r="N10" s="320"/>
      <c r="O10" s="320"/>
      <c r="P10" s="320"/>
      <c r="Q10" s="320"/>
      <c r="R10" s="320"/>
      <c r="S10" s="320"/>
      <c r="T10" s="320"/>
      <c r="U10" s="320"/>
      <c r="V10" s="320"/>
      <c r="W10" s="320"/>
      <c r="X10" s="320"/>
    </row>
    <row r="11" spans="1:24" s="271" customFormat="1" ht="13.5" x14ac:dyDescent="0.2">
      <c r="A11" s="52" t="s">
        <v>1135</v>
      </c>
      <c r="B11" s="539"/>
      <c r="C11" s="539"/>
      <c r="D11" s="539"/>
      <c r="E11" s="539"/>
      <c r="F11" s="539"/>
      <c r="G11" s="539"/>
      <c r="H11" s="539">
        <v>1491</v>
      </c>
      <c r="I11" s="539">
        <v>32</v>
      </c>
      <c r="J11" s="539">
        <v>1523</v>
      </c>
      <c r="K11" s="539">
        <v>115</v>
      </c>
      <c r="L11" s="558">
        <v>1638</v>
      </c>
      <c r="N11" s="320"/>
      <c r="O11" s="320"/>
      <c r="P11" s="320"/>
      <c r="Q11" s="320"/>
      <c r="R11" s="320"/>
      <c r="S11" s="320"/>
      <c r="T11" s="320"/>
      <c r="U11" s="320"/>
      <c r="V11" s="320"/>
      <c r="W11" s="320"/>
      <c r="X11" s="320"/>
    </row>
    <row r="12" spans="1:24" s="271" customFormat="1" ht="12" x14ac:dyDescent="0.2">
      <c r="A12" s="95"/>
      <c r="B12" s="134"/>
      <c r="C12" s="134"/>
      <c r="D12" s="134"/>
      <c r="E12" s="134"/>
      <c r="F12" s="134"/>
      <c r="G12" s="134"/>
      <c r="H12" s="95"/>
      <c r="I12" s="95"/>
      <c r="J12" s="95"/>
      <c r="K12" s="95"/>
      <c r="L12" s="379"/>
    </row>
    <row r="13" spans="1:24" s="271" customFormat="1" thickBot="1" x14ac:dyDescent="0.25">
      <c r="A13" s="125"/>
      <c r="B13" s="1056"/>
      <c r="C13" s="1056"/>
      <c r="D13" s="1056"/>
      <c r="E13" s="1056"/>
      <c r="F13" s="1056"/>
      <c r="G13" s="1056"/>
      <c r="H13" s="648"/>
      <c r="I13" s="553"/>
      <c r="J13" s="553"/>
      <c r="K13" s="553"/>
      <c r="L13" s="380" t="s">
        <v>140</v>
      </c>
    </row>
    <row r="14" spans="1:24" s="271" customFormat="1" ht="14.25" customHeight="1" thickBot="1" x14ac:dyDescent="0.25">
      <c r="A14" s="484"/>
      <c r="B14" s="476" t="s">
        <v>1</v>
      </c>
      <c r="C14" s="475" t="s">
        <v>1054</v>
      </c>
      <c r="D14" s="476" t="s">
        <v>1055</v>
      </c>
      <c r="E14" s="476" t="s">
        <v>2</v>
      </c>
      <c r="F14" s="475" t="s">
        <v>1056</v>
      </c>
      <c r="G14" s="476" t="s">
        <v>1057</v>
      </c>
      <c r="H14" s="476" t="s">
        <v>3</v>
      </c>
      <c r="I14" s="476" t="s">
        <v>1025</v>
      </c>
      <c r="J14" s="476" t="s">
        <v>1026</v>
      </c>
      <c r="K14" s="476" t="s">
        <v>1029</v>
      </c>
      <c r="L14" s="475" t="s">
        <v>1050</v>
      </c>
    </row>
    <row r="15" spans="1:24" s="271" customFormat="1" ht="13.5" customHeight="1" x14ac:dyDescent="0.2">
      <c r="A15" s="95" t="s">
        <v>123</v>
      </c>
      <c r="B15" s="927">
        <f t="shared" ref="B15:L15" si="0">B5/B$9</f>
        <v>0.9226640885491999</v>
      </c>
      <c r="C15" s="927">
        <f t="shared" si="0"/>
        <v>0.89537620603797075</v>
      </c>
      <c r="D15" s="927">
        <f t="shared" si="0"/>
        <v>0.91068332635858196</v>
      </c>
      <c r="E15" s="927">
        <f t="shared" si="0"/>
        <v>0.94232265727391873</v>
      </c>
      <c r="F15" s="927">
        <f t="shared" si="0"/>
        <v>0.94746557957080224</v>
      </c>
      <c r="G15" s="927">
        <f t="shared" si="0"/>
        <v>0.94292685130800158</v>
      </c>
      <c r="H15" s="927">
        <f t="shared" si="0"/>
        <v>0.92034120019621735</v>
      </c>
      <c r="I15" s="927">
        <f t="shared" si="0"/>
        <v>0.93247126436781613</v>
      </c>
      <c r="J15" s="927">
        <f t="shared" si="0"/>
        <v>0.92056699652313456</v>
      </c>
      <c r="K15" s="927">
        <f t="shared" si="0"/>
        <v>0.97456765005086465</v>
      </c>
      <c r="L15" s="927">
        <f t="shared" si="0"/>
        <v>0.92112281324370593</v>
      </c>
      <c r="N15" s="804"/>
      <c r="O15" s="804"/>
      <c r="P15" s="804"/>
      <c r="Q15" s="804"/>
      <c r="R15" s="804"/>
      <c r="S15" s="804"/>
      <c r="T15" s="804"/>
      <c r="U15" s="804"/>
      <c r="V15" s="804"/>
      <c r="W15" s="804"/>
      <c r="X15" s="804"/>
    </row>
    <row r="16" spans="1:24" s="271" customFormat="1" ht="12.75" customHeight="1" x14ac:dyDescent="0.2">
      <c r="A16" s="630" t="s">
        <v>1079</v>
      </c>
      <c r="B16" s="927">
        <f t="shared" ref="B16:B18" si="1">B6/B$9</f>
        <v>4.1503631187101292E-2</v>
      </c>
      <c r="C16" s="927">
        <f t="shared" ref="C16:L16" si="2">C6/C$9</f>
        <v>3.5753190164954873E-2</v>
      </c>
      <c r="D16" s="927">
        <f t="shared" si="2"/>
        <v>3.8978896395049922E-2</v>
      </c>
      <c r="E16" s="927">
        <f t="shared" si="2"/>
        <v>1.1795543905635648E-2</v>
      </c>
      <c r="F16" s="927">
        <f t="shared" si="2"/>
        <v>1.5383432043688947E-2</v>
      </c>
      <c r="G16" s="927">
        <f t="shared" si="2"/>
        <v>1.2217051461618398E-2</v>
      </c>
      <c r="H16" s="927">
        <f t="shared" si="2"/>
        <v>3.9243473047364689E-2</v>
      </c>
      <c r="I16" s="927">
        <f t="shared" si="2"/>
        <v>3.1609195402298854E-2</v>
      </c>
      <c r="J16" s="927">
        <f t="shared" si="2"/>
        <v>3.9101364001069804E-2</v>
      </c>
      <c r="K16" s="927">
        <f t="shared" si="2"/>
        <v>4.0691759918616479E-3</v>
      </c>
      <c r="L16" s="927">
        <f t="shared" si="2"/>
        <v>3.1170410421276773E-2</v>
      </c>
      <c r="N16" s="804"/>
      <c r="O16" s="804"/>
      <c r="P16" s="804"/>
      <c r="Q16" s="804"/>
      <c r="R16" s="804"/>
      <c r="S16" s="804"/>
      <c r="T16" s="804"/>
      <c r="U16" s="804"/>
      <c r="V16" s="804"/>
      <c r="W16" s="804"/>
      <c r="X16" s="804"/>
    </row>
    <row r="17" spans="1:24" s="271" customFormat="1" ht="12.75" customHeight="1" x14ac:dyDescent="0.2">
      <c r="A17" s="95" t="s">
        <v>335</v>
      </c>
      <c r="B17" s="927">
        <f t="shared" si="1"/>
        <v>1.1525403084605899E-2</v>
      </c>
      <c r="C17" s="927">
        <f t="shared" ref="C17:L17" si="3">C7/C$9</f>
        <v>1.7458372237784004E-2</v>
      </c>
      <c r="D17" s="927">
        <f t="shared" si="3"/>
        <v>1.413027696880151E-2</v>
      </c>
      <c r="E17" s="927">
        <f t="shared" si="3"/>
        <v>1.1580520969855831E-2</v>
      </c>
      <c r="F17" s="927">
        <f t="shared" si="3"/>
        <v>1.2383662795169602E-2</v>
      </c>
      <c r="G17" s="927">
        <f t="shared" si="3"/>
        <v>1.1674874621605748E-2</v>
      </c>
      <c r="H17" s="927">
        <f t="shared" si="3"/>
        <v>1.3626205919223852E-2</v>
      </c>
      <c r="I17" s="927">
        <f t="shared" si="3"/>
        <v>1.8678160919540231E-2</v>
      </c>
      <c r="J17" s="927">
        <f t="shared" si="3"/>
        <v>1.3720246055094944E-2</v>
      </c>
      <c r="K17" s="927">
        <f t="shared" si="3"/>
        <v>1.0172939979654121E-2</v>
      </c>
      <c r="L17" s="927">
        <f t="shared" si="3"/>
        <v>1.3373658719886435E-2</v>
      </c>
      <c r="N17" s="804"/>
      <c r="O17" s="804"/>
      <c r="P17" s="804"/>
      <c r="Q17" s="804"/>
      <c r="R17" s="804"/>
      <c r="S17" s="804"/>
      <c r="T17" s="804"/>
      <c r="U17" s="804"/>
      <c r="V17" s="804"/>
      <c r="W17" s="804"/>
      <c r="X17" s="804"/>
    </row>
    <row r="18" spans="1:24" s="271" customFormat="1" thickBot="1" x14ac:dyDescent="0.25">
      <c r="A18" s="131" t="s">
        <v>124</v>
      </c>
      <c r="B18" s="593">
        <f t="shared" si="1"/>
        <v>2.4306877179092887E-2</v>
      </c>
      <c r="C18" s="593">
        <f t="shared" ref="C18:L18" si="4">C8/C$9</f>
        <v>5.1412231559290381E-2</v>
      </c>
      <c r="D18" s="593">
        <f t="shared" si="4"/>
        <v>3.620750027756664E-2</v>
      </c>
      <c r="E18" s="593">
        <f t="shared" si="4"/>
        <v>3.4301277850589777E-2</v>
      </c>
      <c r="F18" s="593">
        <f t="shared" si="4"/>
        <v>2.4767325590339204E-2</v>
      </c>
      <c r="G18" s="593">
        <f t="shared" si="4"/>
        <v>3.3181222608774229E-2</v>
      </c>
      <c r="H18" s="593">
        <f t="shared" si="4"/>
        <v>2.6789120837194091E-2</v>
      </c>
      <c r="I18" s="593">
        <f t="shared" si="4"/>
        <v>1.7241379310344827E-2</v>
      </c>
      <c r="J18" s="593">
        <f t="shared" si="4"/>
        <v>2.6611393420700721E-2</v>
      </c>
      <c r="K18" s="593">
        <f t="shared" si="4"/>
        <v>1.1190233977619531E-2</v>
      </c>
      <c r="L18" s="593">
        <f t="shared" si="4"/>
        <v>3.4335727109515261E-2</v>
      </c>
      <c r="N18" s="804"/>
      <c r="O18" s="804"/>
      <c r="P18" s="804"/>
      <c r="Q18" s="804"/>
      <c r="R18" s="804"/>
      <c r="S18" s="804"/>
      <c r="T18" s="804"/>
      <c r="U18" s="804"/>
      <c r="V18" s="804"/>
      <c r="W18" s="804"/>
      <c r="X18" s="804"/>
    </row>
    <row r="19" spans="1:24" s="271" customFormat="1" thickBot="1" x14ac:dyDescent="0.25">
      <c r="A19" s="10" t="s">
        <v>113</v>
      </c>
      <c r="B19" s="559">
        <f>SUM(B15:B18)</f>
        <v>1</v>
      </c>
      <c r="C19" s="559">
        <f t="shared" ref="C19:L19" si="5">SUM(C15:C18)</f>
        <v>1</v>
      </c>
      <c r="D19" s="559">
        <f t="shared" si="5"/>
        <v>1</v>
      </c>
      <c r="E19" s="559">
        <f t="shared" si="5"/>
        <v>1</v>
      </c>
      <c r="F19" s="559">
        <f t="shared" si="5"/>
        <v>1</v>
      </c>
      <c r="G19" s="559">
        <f t="shared" si="5"/>
        <v>1</v>
      </c>
      <c r="H19" s="559">
        <f t="shared" si="5"/>
        <v>0.99999999999999989</v>
      </c>
      <c r="I19" s="559">
        <f t="shared" si="5"/>
        <v>1</v>
      </c>
      <c r="J19" s="559">
        <f t="shared" si="5"/>
        <v>1</v>
      </c>
      <c r="K19" s="559">
        <f t="shared" si="5"/>
        <v>0.99999999999999989</v>
      </c>
      <c r="L19" s="559">
        <f t="shared" si="5"/>
        <v>1.0000026094943844</v>
      </c>
      <c r="N19" s="804"/>
      <c r="O19" s="804"/>
      <c r="P19" s="804"/>
      <c r="Q19" s="804"/>
      <c r="R19" s="804"/>
      <c r="S19" s="804"/>
      <c r="T19" s="804"/>
      <c r="U19" s="804"/>
      <c r="V19" s="804"/>
      <c r="W19" s="804"/>
      <c r="X19" s="804"/>
    </row>
    <row r="20" spans="1:24" s="271" customFormat="1" ht="12" x14ac:dyDescent="0.2">
      <c r="A20" s="125"/>
      <c r="B20" s="345"/>
      <c r="C20" s="345"/>
      <c r="D20" s="345"/>
      <c r="E20" s="345"/>
      <c r="F20" s="345"/>
      <c r="G20" s="345"/>
      <c r="H20" s="132"/>
      <c r="I20" s="132"/>
      <c r="J20" s="132"/>
      <c r="K20" s="132"/>
      <c r="L20" s="132"/>
    </row>
    <row r="21" spans="1:24" s="271" customFormat="1" ht="13.5" customHeight="1" x14ac:dyDescent="0.2">
      <c r="A21" s="125"/>
      <c r="B21" s="345"/>
      <c r="C21" s="345"/>
      <c r="D21" s="345"/>
      <c r="E21" s="345"/>
      <c r="F21" s="345"/>
      <c r="G21" s="345"/>
      <c r="H21" s="132"/>
      <c r="I21" s="132"/>
      <c r="J21" s="631"/>
      <c r="K21" s="631"/>
      <c r="L21" s="631"/>
    </row>
    <row r="22" spans="1:24" s="271" customFormat="1" ht="13.5" customHeight="1" x14ac:dyDescent="0.2">
      <c r="A22" s="487" t="s">
        <v>1223</v>
      </c>
      <c r="B22" s="415"/>
      <c r="C22" s="415"/>
      <c r="D22" s="415"/>
      <c r="E22" s="415"/>
      <c r="F22" s="415"/>
      <c r="G22" s="415"/>
      <c r="H22" s="415"/>
      <c r="I22" s="415"/>
      <c r="J22" s="95"/>
      <c r="K22" s="95"/>
      <c r="L22" s="561"/>
    </row>
    <row r="23" spans="1:24" s="271" customFormat="1" ht="12.75" customHeight="1" x14ac:dyDescent="0.2">
      <c r="A23" s="562"/>
      <c r="B23" s="95"/>
      <c r="C23" s="95"/>
      <c r="D23" s="95"/>
      <c r="E23" s="95"/>
      <c r="F23" s="95"/>
      <c r="G23" s="95"/>
      <c r="H23" s="95"/>
      <c r="I23" s="95"/>
      <c r="J23" s="401"/>
      <c r="K23" s="401"/>
      <c r="L23" s="401"/>
    </row>
    <row r="24" spans="1:24" s="271" customFormat="1" ht="13.5" customHeight="1" x14ac:dyDescent="0.2">
      <c r="A24" s="562"/>
      <c r="B24" s="95"/>
      <c r="C24" s="95"/>
      <c r="D24" s="95"/>
      <c r="E24" s="95"/>
      <c r="F24" s="95"/>
      <c r="G24" s="95"/>
      <c r="H24" s="95"/>
      <c r="I24" s="95"/>
      <c r="J24" s="351"/>
      <c r="K24" s="351"/>
      <c r="L24" s="351"/>
    </row>
    <row r="25" spans="1:24" s="271" customFormat="1" ht="13.5" customHeight="1" x14ac:dyDescent="0.2">
      <c r="A25" s="562"/>
      <c r="B25" s="95"/>
      <c r="C25" s="95"/>
      <c r="D25" s="95"/>
      <c r="E25" s="95"/>
      <c r="F25" s="95"/>
      <c r="G25" s="95"/>
      <c r="H25" s="95"/>
      <c r="I25" s="95"/>
      <c r="J25" s="134"/>
      <c r="K25" s="134"/>
      <c r="L25" s="134"/>
    </row>
    <row r="26" spans="1:24" s="271" customFormat="1" ht="12" x14ac:dyDescent="0.2">
      <c r="A26" s="562"/>
      <c r="B26" s="95"/>
      <c r="C26" s="95"/>
      <c r="D26" s="95"/>
      <c r="E26" s="95"/>
      <c r="F26" s="95"/>
      <c r="G26" s="95"/>
      <c r="H26" s="95"/>
      <c r="I26" s="95"/>
      <c r="J26" s="134"/>
      <c r="K26" s="134"/>
      <c r="L26" s="134"/>
    </row>
    <row r="27" spans="1:24" s="271" customFormat="1" ht="12" x14ac:dyDescent="0.2">
      <c r="A27" s="562"/>
      <c r="B27" s="95"/>
      <c r="C27" s="95"/>
      <c r="D27" s="95"/>
      <c r="E27" s="95"/>
      <c r="F27" s="95"/>
      <c r="G27" s="95"/>
      <c r="H27" s="95"/>
      <c r="I27" s="95"/>
      <c r="J27" s="134"/>
      <c r="K27" s="134"/>
      <c r="L27" s="134"/>
    </row>
    <row r="28" spans="1:24" s="271" customFormat="1" ht="12" x14ac:dyDescent="0.2">
      <c r="A28" s="562"/>
      <c r="B28" s="95"/>
      <c r="C28" s="95"/>
      <c r="D28" s="95"/>
      <c r="E28" s="95"/>
      <c r="F28" s="95"/>
      <c r="G28" s="95"/>
      <c r="H28" s="95"/>
      <c r="I28" s="95"/>
      <c r="J28" s="134"/>
      <c r="K28" s="134"/>
      <c r="L28" s="134"/>
    </row>
    <row r="29" spans="1:24" s="271" customFormat="1" ht="12" x14ac:dyDescent="0.2">
      <c r="A29" s="562"/>
      <c r="B29" s="95"/>
      <c r="C29" s="95"/>
      <c r="D29" s="95"/>
      <c r="E29" s="95"/>
      <c r="F29" s="95"/>
      <c r="G29" s="95"/>
      <c r="H29" s="95"/>
      <c r="I29" s="95"/>
      <c r="J29" s="353"/>
      <c r="K29" s="353"/>
      <c r="L29" s="353"/>
    </row>
    <row r="30" spans="1:24" s="271" customFormat="1" ht="12" x14ac:dyDescent="0.2">
      <c r="A30" s="562"/>
      <c r="B30" s="95"/>
      <c r="C30" s="95"/>
      <c r="D30" s="95"/>
      <c r="E30" s="95"/>
      <c r="F30" s="95"/>
      <c r="G30" s="95"/>
      <c r="H30" s="95"/>
      <c r="I30" s="95"/>
      <c r="J30" s="95"/>
      <c r="K30" s="95"/>
      <c r="L30" s="130"/>
    </row>
    <row r="31" spans="1:24" s="271" customFormat="1" ht="13.5" customHeight="1" x14ac:dyDescent="0.2">
      <c r="A31" s="562"/>
      <c r="B31" s="95"/>
      <c r="C31" s="95"/>
      <c r="D31" s="95"/>
      <c r="E31" s="95"/>
      <c r="F31" s="95"/>
      <c r="G31" s="95"/>
      <c r="H31" s="95"/>
      <c r="I31" s="95"/>
      <c r="J31" s="95"/>
      <c r="K31" s="95"/>
      <c r="L31" s="130"/>
    </row>
    <row r="32" spans="1:24" s="271" customFormat="1" ht="12" x14ac:dyDescent="0.2">
      <c r="A32" s="95"/>
      <c r="B32" s="95"/>
      <c r="C32" s="95"/>
      <c r="D32" s="95"/>
      <c r="E32" s="95"/>
      <c r="F32" s="95"/>
      <c r="G32" s="95"/>
      <c r="H32" s="95"/>
      <c r="I32" s="95"/>
      <c r="J32" s="95"/>
      <c r="K32" s="95"/>
      <c r="L32" s="130"/>
    </row>
    <row r="33" spans="1:12" s="271" customFormat="1" ht="12.75" customHeight="1" x14ac:dyDescent="0.2">
      <c r="A33" s="95"/>
      <c r="B33" s="95"/>
      <c r="C33" s="95"/>
      <c r="D33" s="95"/>
      <c r="E33" s="95"/>
      <c r="F33" s="95"/>
      <c r="G33" s="95"/>
      <c r="H33" s="95"/>
      <c r="I33" s="95"/>
      <c r="J33" s="401"/>
      <c r="K33" s="401"/>
      <c r="L33" s="401"/>
    </row>
    <row r="34" spans="1:12" s="271" customFormat="1" ht="12" x14ac:dyDescent="0.2">
      <c r="A34" s="95"/>
      <c r="B34" s="95"/>
      <c r="C34" s="95"/>
      <c r="D34" s="95"/>
      <c r="E34" s="95"/>
      <c r="F34" s="95"/>
      <c r="G34" s="95"/>
      <c r="H34" s="95"/>
      <c r="I34" s="95"/>
      <c r="J34" s="351"/>
      <c r="K34" s="351"/>
      <c r="L34" s="351"/>
    </row>
    <row r="35" spans="1:12" s="271" customFormat="1" ht="13.5" customHeight="1" x14ac:dyDescent="0.2">
      <c r="A35" s="95"/>
      <c r="B35" s="95"/>
      <c r="C35" s="95"/>
      <c r="D35" s="95"/>
      <c r="E35" s="95"/>
      <c r="F35" s="95"/>
      <c r="G35" s="95"/>
      <c r="H35" s="95"/>
      <c r="I35" s="95"/>
      <c r="J35" s="134"/>
      <c r="K35" s="134"/>
      <c r="L35" s="134"/>
    </row>
    <row r="36" spans="1:12" s="271" customFormat="1" ht="12" x14ac:dyDescent="0.2">
      <c r="A36" s="563"/>
      <c r="B36" s="95"/>
      <c r="C36" s="95"/>
      <c r="D36" s="95"/>
      <c r="E36" s="95"/>
      <c r="F36" s="95"/>
      <c r="G36" s="95"/>
      <c r="H36" s="95"/>
      <c r="I36" s="95"/>
      <c r="J36" s="134"/>
      <c r="K36" s="134"/>
      <c r="L36" s="134"/>
    </row>
    <row r="37" spans="1:12" s="271" customFormat="1" ht="12" x14ac:dyDescent="0.2">
      <c r="A37" s="563"/>
      <c r="B37" s="95"/>
      <c r="C37" s="95"/>
      <c r="D37" s="95"/>
      <c r="E37" s="95"/>
      <c r="F37" s="95"/>
      <c r="G37" s="95"/>
      <c r="H37" s="95"/>
      <c r="I37" s="95"/>
      <c r="J37" s="134"/>
      <c r="K37" s="134"/>
      <c r="L37" s="134"/>
    </row>
    <row r="38" spans="1:12" s="271" customFormat="1" ht="12" x14ac:dyDescent="0.2">
      <c r="A38" s="95"/>
      <c r="B38" s="95"/>
      <c r="C38" s="95"/>
      <c r="D38" s="95"/>
      <c r="E38" s="95"/>
      <c r="F38" s="95"/>
      <c r="G38" s="95"/>
      <c r="H38" s="95"/>
      <c r="I38" s="95"/>
      <c r="J38" s="134"/>
      <c r="K38" s="134"/>
      <c r="L38" s="134"/>
    </row>
    <row r="39" spans="1:12" s="271" customFormat="1" ht="12" x14ac:dyDescent="0.2">
      <c r="A39" s="95"/>
      <c r="B39" s="95"/>
      <c r="C39" s="95"/>
      <c r="D39" s="95"/>
      <c r="E39" s="95"/>
      <c r="F39" s="95"/>
      <c r="G39" s="95"/>
      <c r="H39" s="95"/>
      <c r="I39" s="95"/>
      <c r="J39" s="353"/>
      <c r="K39" s="353"/>
      <c r="L39" s="353"/>
    </row>
    <row r="40" spans="1:12" s="271" customFormat="1" ht="12" x14ac:dyDescent="0.2">
      <c r="A40" s="95"/>
      <c r="B40" s="95"/>
      <c r="C40" s="95"/>
      <c r="D40" s="95"/>
      <c r="E40" s="95"/>
      <c r="F40" s="95"/>
      <c r="G40" s="95"/>
      <c r="H40" s="95"/>
      <c r="I40" s="95"/>
      <c r="J40" s="95"/>
      <c r="K40" s="95"/>
      <c r="L40" s="130"/>
    </row>
    <row r="41" spans="1:12" s="271" customFormat="1" ht="12" x14ac:dyDescent="0.2">
      <c r="A41" s="95"/>
      <c r="B41" s="95"/>
      <c r="C41" s="95"/>
      <c r="D41" s="95"/>
      <c r="E41" s="95"/>
      <c r="F41" s="95"/>
      <c r="G41" s="95"/>
      <c r="H41" s="95"/>
      <c r="I41" s="95"/>
      <c r="J41" s="95"/>
      <c r="K41" s="95"/>
      <c r="L41" s="130"/>
    </row>
    <row r="42" spans="1:12" s="271" customFormat="1" ht="12" x14ac:dyDescent="0.2">
      <c r="A42" s="95"/>
      <c r="B42" s="95"/>
      <c r="C42" s="95"/>
      <c r="D42" s="95"/>
      <c r="E42" s="95"/>
      <c r="F42" s="95"/>
      <c r="G42" s="95"/>
      <c r="H42" s="95"/>
      <c r="I42" s="95"/>
      <c r="J42" s="95"/>
      <c r="K42" s="95"/>
      <c r="L42" s="130"/>
    </row>
    <row r="43" spans="1:12" s="271" customFormat="1" ht="12" x14ac:dyDescent="0.2">
      <c r="A43" s="95"/>
      <c r="B43" s="95"/>
      <c r="C43" s="95"/>
      <c r="D43" s="95"/>
      <c r="E43" s="95"/>
      <c r="F43" s="95"/>
      <c r="G43" s="95"/>
      <c r="H43" s="95"/>
      <c r="I43" s="95"/>
      <c r="J43" s="95"/>
      <c r="K43" s="95"/>
      <c r="L43" s="130"/>
    </row>
    <row r="44" spans="1:12" s="271" customFormat="1" ht="12" x14ac:dyDescent="0.2">
      <c r="A44" s="95"/>
      <c r="B44" s="95"/>
      <c r="C44" s="95"/>
      <c r="D44" s="95"/>
      <c r="E44" s="95"/>
      <c r="F44" s="95"/>
      <c r="G44" s="95"/>
      <c r="H44" s="95"/>
      <c r="I44" s="95"/>
      <c r="J44" s="95"/>
      <c r="K44" s="95"/>
      <c r="L44" s="130"/>
    </row>
    <row r="45" spans="1:12" s="271" customFormat="1" ht="12" customHeight="1" x14ac:dyDescent="0.2">
      <c r="A45" s="95"/>
      <c r="B45" s="1071" t="s">
        <v>336</v>
      </c>
      <c r="C45" s="1071"/>
      <c r="D45" s="1071"/>
      <c r="E45" s="1071"/>
      <c r="F45" s="1071"/>
      <c r="G45" s="1071"/>
      <c r="H45" s="1071"/>
      <c r="I45" s="1071"/>
      <c r="J45" s="401"/>
      <c r="K45" s="401"/>
      <c r="L45" s="401"/>
    </row>
    <row r="46" spans="1:12" s="271" customFormat="1" thickBot="1" x14ac:dyDescent="0.25">
      <c r="A46" s="42" t="s">
        <v>26</v>
      </c>
      <c r="B46" s="632"/>
      <c r="C46" s="63"/>
      <c r="D46" s="63"/>
      <c r="E46" s="63"/>
      <c r="F46" s="95"/>
      <c r="G46" s="95"/>
      <c r="H46" s="95"/>
      <c r="I46" s="95"/>
      <c r="J46" s="352"/>
      <c r="K46" s="352"/>
      <c r="L46" s="352"/>
    </row>
    <row r="47" spans="1:12" s="271" customFormat="1" ht="13.5" x14ac:dyDescent="0.2">
      <c r="A47" s="68"/>
      <c r="B47" s="1069" t="s">
        <v>111</v>
      </c>
      <c r="C47" s="1069"/>
      <c r="D47" s="1069" t="s">
        <v>19</v>
      </c>
      <c r="E47" s="1069"/>
      <c r="F47" s="1069" t="s">
        <v>1253</v>
      </c>
      <c r="G47" s="1070"/>
      <c r="H47" s="1068" t="s">
        <v>174</v>
      </c>
      <c r="I47" s="1068"/>
      <c r="J47" s="134"/>
      <c r="K47" s="134"/>
      <c r="L47" s="134"/>
    </row>
    <row r="48" spans="1:12" s="271" customFormat="1" ht="24" x14ac:dyDescent="0.2">
      <c r="A48" s="91" t="s">
        <v>59</v>
      </c>
      <c r="B48" s="92" t="s">
        <v>60</v>
      </c>
      <c r="C48" s="92" t="s">
        <v>61</v>
      </c>
      <c r="D48" s="92" t="s">
        <v>60</v>
      </c>
      <c r="E48" s="92" t="s">
        <v>61</v>
      </c>
      <c r="F48" s="92" t="s">
        <v>60</v>
      </c>
      <c r="G48" s="92" t="s">
        <v>61</v>
      </c>
      <c r="H48" s="92" t="s">
        <v>60</v>
      </c>
      <c r="I48" s="92" t="s">
        <v>61</v>
      </c>
      <c r="J48" s="134"/>
      <c r="K48" s="134"/>
      <c r="L48" s="134"/>
    </row>
    <row r="49" spans="1:12" s="271" customFormat="1" ht="12" x14ac:dyDescent="0.2">
      <c r="A49" s="25" t="s">
        <v>62</v>
      </c>
      <c r="B49" s="67">
        <v>74283</v>
      </c>
      <c r="C49" s="67">
        <v>44204</v>
      </c>
      <c r="D49" s="67">
        <v>54348</v>
      </c>
      <c r="E49" s="67">
        <v>32642</v>
      </c>
      <c r="F49" s="93">
        <v>128631</v>
      </c>
      <c r="G49" s="93">
        <v>76846</v>
      </c>
      <c r="H49" s="134">
        <v>0.93300000000000005</v>
      </c>
      <c r="I49" s="134">
        <v>0.96199999999999997</v>
      </c>
      <c r="J49" s="134"/>
      <c r="K49" s="134"/>
      <c r="L49" s="353"/>
    </row>
    <row r="50" spans="1:12" s="271" customFormat="1" ht="13.5" x14ac:dyDescent="0.2">
      <c r="A50" s="25" t="s">
        <v>14</v>
      </c>
      <c r="B50" s="67">
        <v>1264</v>
      </c>
      <c r="C50" s="67">
        <v>164</v>
      </c>
      <c r="D50" s="67">
        <v>1098</v>
      </c>
      <c r="E50" s="67">
        <v>274</v>
      </c>
      <c r="F50" s="93">
        <v>2362</v>
      </c>
      <c r="G50" s="93">
        <v>438</v>
      </c>
      <c r="H50" s="134">
        <v>1.7000000000000001E-2</v>
      </c>
      <c r="I50" s="134">
        <v>5.0000000000000001E-3</v>
      </c>
      <c r="J50" s="134"/>
      <c r="K50" s="134"/>
      <c r="L50" s="130"/>
    </row>
    <row r="51" spans="1:12" s="271" customFormat="1" ht="13.5" x14ac:dyDescent="0.2">
      <c r="A51" s="25" t="s">
        <v>15</v>
      </c>
      <c r="B51" s="67">
        <v>796</v>
      </c>
      <c r="C51" s="67">
        <v>321</v>
      </c>
      <c r="D51" s="67">
        <v>761</v>
      </c>
      <c r="E51" s="67">
        <v>251</v>
      </c>
      <c r="F51" s="93">
        <v>1557</v>
      </c>
      <c r="G51" s="93">
        <v>572</v>
      </c>
      <c r="H51" s="134">
        <v>1.0999999999999999E-2</v>
      </c>
      <c r="I51" s="134">
        <v>7.0000000000000001E-3</v>
      </c>
      <c r="J51" s="134"/>
      <c r="K51" s="134"/>
      <c r="L51" s="353"/>
    </row>
    <row r="52" spans="1:12" s="271" customFormat="1" ht="12" x14ac:dyDescent="0.2">
      <c r="A52" s="25" t="s">
        <v>63</v>
      </c>
      <c r="B52" s="67">
        <v>2020</v>
      </c>
      <c r="C52" s="67">
        <v>832</v>
      </c>
      <c r="D52" s="67">
        <v>3355</v>
      </c>
      <c r="E52" s="67">
        <v>1233</v>
      </c>
      <c r="F52" s="93">
        <v>5375</v>
      </c>
      <c r="G52" s="93">
        <v>2065</v>
      </c>
      <c r="H52" s="134">
        <v>3.9E-2</v>
      </c>
      <c r="I52" s="134">
        <v>2.5999999999999999E-2</v>
      </c>
      <c r="J52" s="134"/>
      <c r="K52" s="134"/>
      <c r="L52" s="130"/>
    </row>
    <row r="53" spans="1:12" s="271" customFormat="1" ht="12" x14ac:dyDescent="0.2">
      <c r="A53" s="65" t="s">
        <v>171</v>
      </c>
      <c r="B53" s="69">
        <v>78363</v>
      </c>
      <c r="C53" s="69">
        <v>45521</v>
      </c>
      <c r="D53" s="69">
        <v>59562</v>
      </c>
      <c r="E53" s="69">
        <v>34400</v>
      </c>
      <c r="F53" s="69">
        <v>137925</v>
      </c>
      <c r="G53" s="69">
        <v>79921</v>
      </c>
      <c r="H53" s="138"/>
      <c r="I53" s="138"/>
      <c r="J53" s="134"/>
      <c r="K53" s="134"/>
      <c r="L53" s="401"/>
    </row>
    <row r="54" spans="1:12" s="271" customFormat="1" ht="13.5" x14ac:dyDescent="0.2">
      <c r="A54" s="52" t="s">
        <v>20</v>
      </c>
      <c r="B54" s="66">
        <v>2170</v>
      </c>
      <c r="C54" s="66">
        <v>1236</v>
      </c>
      <c r="D54" s="66">
        <v>23540</v>
      </c>
      <c r="E54" s="66">
        <v>7206</v>
      </c>
      <c r="F54" s="66">
        <v>25710</v>
      </c>
      <c r="G54" s="66">
        <v>8442</v>
      </c>
      <c r="H54" s="95"/>
      <c r="I54" s="95"/>
      <c r="J54" s="134"/>
      <c r="K54" s="134"/>
      <c r="L54" s="351"/>
    </row>
    <row r="55" spans="1:12" s="271" customFormat="1" ht="12" x14ac:dyDescent="0.2">
      <c r="A55" s="52"/>
      <c r="B55" s="66"/>
      <c r="C55" s="66"/>
      <c r="D55" s="66"/>
      <c r="E55" s="67"/>
      <c r="F55" s="130"/>
      <c r="G55" s="130"/>
      <c r="H55" s="95"/>
      <c r="I55" s="95"/>
      <c r="J55" s="134"/>
      <c r="K55" s="134"/>
      <c r="L55" s="134"/>
    </row>
    <row r="56" spans="1:12" s="271" customFormat="1" thickBot="1" x14ac:dyDescent="0.25">
      <c r="A56" s="54" t="s">
        <v>27</v>
      </c>
      <c r="B56" s="66"/>
      <c r="C56" s="66"/>
      <c r="D56" s="66"/>
      <c r="E56" s="67"/>
      <c r="F56" s="130"/>
      <c r="G56" s="130"/>
      <c r="H56" s="95"/>
      <c r="I56" s="95"/>
      <c r="J56" s="134"/>
      <c r="K56" s="134"/>
      <c r="L56" s="134"/>
    </row>
    <row r="57" spans="1:12" s="271" customFormat="1" ht="13.5" x14ac:dyDescent="0.2">
      <c r="A57" s="68"/>
      <c r="B57" s="1069" t="s">
        <v>111</v>
      </c>
      <c r="C57" s="1069"/>
      <c r="D57" s="1069" t="s">
        <v>19</v>
      </c>
      <c r="E57" s="1069"/>
      <c r="F57" s="1069" t="s">
        <v>1253</v>
      </c>
      <c r="G57" s="1070"/>
      <c r="H57" s="1068" t="s">
        <v>174</v>
      </c>
      <c r="I57" s="1068"/>
      <c r="J57" s="134"/>
      <c r="K57" s="134"/>
      <c r="L57" s="134"/>
    </row>
    <row r="58" spans="1:12" s="271" customFormat="1" ht="24" x14ac:dyDescent="0.2">
      <c r="A58" s="91" t="s">
        <v>59</v>
      </c>
      <c r="B58" s="92" t="s">
        <v>60</v>
      </c>
      <c r="C58" s="92" t="s">
        <v>61</v>
      </c>
      <c r="D58" s="92" t="s">
        <v>60</v>
      </c>
      <c r="E58" s="92" t="s">
        <v>61</v>
      </c>
      <c r="F58" s="92" t="s">
        <v>60</v>
      </c>
      <c r="G58" s="92" t="s">
        <v>61</v>
      </c>
      <c r="H58" s="92" t="s">
        <v>60</v>
      </c>
      <c r="I58" s="92" t="s">
        <v>61</v>
      </c>
      <c r="J58" s="134"/>
      <c r="K58" s="134"/>
      <c r="L58" s="134"/>
    </row>
    <row r="59" spans="1:12" s="271" customFormat="1" ht="12" x14ac:dyDescent="0.2">
      <c r="A59" s="25" t="s">
        <v>62</v>
      </c>
      <c r="B59" s="67">
        <v>83050</v>
      </c>
      <c r="C59" s="67">
        <v>49554</v>
      </c>
      <c r="D59" s="67">
        <v>56082</v>
      </c>
      <c r="E59" s="67">
        <v>29935</v>
      </c>
      <c r="F59" s="93">
        <v>139132</v>
      </c>
      <c r="G59" s="93">
        <v>79489</v>
      </c>
      <c r="H59" s="134">
        <v>0.93200000000000005</v>
      </c>
      <c r="I59" s="134">
        <v>0.95899999999999996</v>
      </c>
      <c r="J59" s="134"/>
      <c r="K59" s="134"/>
      <c r="L59" s="353"/>
    </row>
    <row r="60" spans="1:12" s="271" customFormat="1" ht="13.5" x14ac:dyDescent="0.2">
      <c r="A60" s="25" t="s">
        <v>17</v>
      </c>
      <c r="B60" s="67">
        <v>1730</v>
      </c>
      <c r="C60" s="67">
        <v>288</v>
      </c>
      <c r="D60" s="67">
        <v>1565</v>
      </c>
      <c r="E60" s="67">
        <v>381</v>
      </c>
      <c r="F60" s="93">
        <v>3295</v>
      </c>
      <c r="G60" s="93">
        <v>669</v>
      </c>
      <c r="H60" s="134">
        <v>2.1999999999999999E-2</v>
      </c>
      <c r="I60" s="134">
        <v>8.0000000000000002E-3</v>
      </c>
      <c r="J60" s="134"/>
      <c r="K60" s="134"/>
      <c r="L60" s="130"/>
    </row>
    <row r="61" spans="1:12" s="271" customFormat="1" ht="13.5" x14ac:dyDescent="0.2">
      <c r="A61" s="25" t="s">
        <v>15</v>
      </c>
      <c r="B61" s="67">
        <v>794</v>
      </c>
      <c r="C61" s="67">
        <v>332</v>
      </c>
      <c r="D61" s="67">
        <v>721</v>
      </c>
      <c r="E61" s="67">
        <v>291</v>
      </c>
      <c r="F61" s="93">
        <v>1515</v>
      </c>
      <c r="G61" s="93">
        <v>623</v>
      </c>
      <c r="H61" s="134">
        <v>0.01</v>
      </c>
      <c r="I61" s="134">
        <v>8.0000000000000002E-3</v>
      </c>
      <c r="J61" s="134"/>
      <c r="K61" s="134"/>
      <c r="L61" s="353"/>
    </row>
    <row r="62" spans="1:12" s="271" customFormat="1" ht="12" x14ac:dyDescent="0.2">
      <c r="A62" s="25" t="s">
        <v>63</v>
      </c>
      <c r="B62" s="67">
        <v>2240</v>
      </c>
      <c r="C62" s="67">
        <v>936</v>
      </c>
      <c r="D62" s="67">
        <v>3085</v>
      </c>
      <c r="E62" s="67">
        <v>1134</v>
      </c>
      <c r="F62" s="93">
        <v>5325</v>
      </c>
      <c r="G62" s="93">
        <v>2070</v>
      </c>
      <c r="H62" s="134">
        <v>3.5999999999999997E-2</v>
      </c>
      <c r="I62" s="134">
        <v>2.5000000000000001E-2</v>
      </c>
      <c r="J62" s="134"/>
      <c r="K62" s="134"/>
      <c r="L62" s="130"/>
    </row>
    <row r="63" spans="1:12" s="271" customFormat="1" ht="12" x14ac:dyDescent="0.2">
      <c r="A63" s="65" t="s">
        <v>171</v>
      </c>
      <c r="B63" s="69">
        <f t="shared" ref="B63:G63" si="6">SUM(B59:B62)</f>
        <v>87814</v>
      </c>
      <c r="C63" s="69">
        <f t="shared" si="6"/>
        <v>51110</v>
      </c>
      <c r="D63" s="69">
        <f t="shared" si="6"/>
        <v>61453</v>
      </c>
      <c r="E63" s="69">
        <f t="shared" si="6"/>
        <v>31741</v>
      </c>
      <c r="F63" s="69">
        <f t="shared" si="6"/>
        <v>149267</v>
      </c>
      <c r="G63" s="69">
        <f t="shared" si="6"/>
        <v>82851</v>
      </c>
      <c r="H63" s="138"/>
      <c r="I63" s="138"/>
      <c r="J63" s="134"/>
      <c r="K63" s="134"/>
      <c r="L63" s="630"/>
    </row>
    <row r="64" spans="1:12" s="271" customFormat="1" ht="13.5" x14ac:dyDescent="0.2">
      <c r="A64" s="52" t="s">
        <v>20</v>
      </c>
      <c r="B64" s="66">
        <v>2805</v>
      </c>
      <c r="C64" s="66">
        <v>1357</v>
      </c>
      <c r="D64" s="66">
        <v>19999</v>
      </c>
      <c r="E64" s="66">
        <v>8511</v>
      </c>
      <c r="F64" s="66">
        <v>22804</v>
      </c>
      <c r="G64" s="66">
        <v>9868</v>
      </c>
      <c r="H64" s="95"/>
      <c r="I64" s="95"/>
      <c r="J64" s="134"/>
      <c r="K64" s="134"/>
      <c r="L64" s="351"/>
    </row>
    <row r="65" spans="1:12" s="271" customFormat="1" ht="12" x14ac:dyDescent="0.2">
      <c r="A65" s="52"/>
      <c r="B65" s="66"/>
      <c r="C65" s="66"/>
      <c r="D65" s="66"/>
      <c r="E65" s="67"/>
      <c r="F65" s="130"/>
      <c r="G65" s="130"/>
      <c r="H65" s="95"/>
      <c r="I65" s="95"/>
      <c r="J65" s="134"/>
      <c r="K65" s="134"/>
      <c r="L65" s="134"/>
    </row>
    <row r="66" spans="1:12" s="271" customFormat="1" ht="14.25" thickBot="1" x14ac:dyDescent="0.25">
      <c r="A66" s="136" t="s">
        <v>30</v>
      </c>
      <c r="B66" s="633"/>
      <c r="C66" s="633"/>
      <c r="D66" s="633"/>
      <c r="E66" s="634"/>
      <c r="F66" s="130"/>
      <c r="G66" s="130"/>
      <c r="H66" s="95"/>
      <c r="I66" s="95"/>
      <c r="J66" s="134"/>
      <c r="K66" s="134"/>
      <c r="L66" s="134"/>
    </row>
    <row r="67" spans="1:12" s="271" customFormat="1" ht="13.5" x14ac:dyDescent="0.2">
      <c r="A67" s="635"/>
      <c r="B67" s="1069" t="s">
        <v>111</v>
      </c>
      <c r="C67" s="1069"/>
      <c r="D67" s="1069" t="s">
        <v>19</v>
      </c>
      <c r="E67" s="1069"/>
      <c r="F67" s="1069" t="s">
        <v>1253</v>
      </c>
      <c r="G67" s="1070"/>
      <c r="H67" s="1068" t="s">
        <v>174</v>
      </c>
      <c r="I67" s="1068"/>
      <c r="J67" s="134"/>
      <c r="K67" s="134"/>
      <c r="L67" s="134"/>
    </row>
    <row r="68" spans="1:12" s="271" customFormat="1" ht="24" x14ac:dyDescent="0.2">
      <c r="A68" s="91" t="s">
        <v>59</v>
      </c>
      <c r="B68" s="137" t="s">
        <v>60</v>
      </c>
      <c r="C68" s="137" t="s">
        <v>61</v>
      </c>
      <c r="D68" s="137" t="s">
        <v>60</v>
      </c>
      <c r="E68" s="137" t="s">
        <v>61</v>
      </c>
      <c r="F68" s="137" t="s">
        <v>60</v>
      </c>
      <c r="G68" s="137" t="s">
        <v>61</v>
      </c>
      <c r="H68" s="137" t="s">
        <v>60</v>
      </c>
      <c r="I68" s="137" t="s">
        <v>61</v>
      </c>
      <c r="J68" s="134"/>
      <c r="K68" s="134"/>
      <c r="L68" s="134"/>
    </row>
    <row r="69" spans="1:12" s="271" customFormat="1" ht="12" x14ac:dyDescent="0.2">
      <c r="A69" s="95" t="s">
        <v>62</v>
      </c>
      <c r="B69" s="67">
        <v>79907</v>
      </c>
      <c r="C69" s="67">
        <v>48282</v>
      </c>
      <c r="D69" s="67">
        <v>56160</v>
      </c>
      <c r="E69" s="67">
        <v>35257</v>
      </c>
      <c r="F69" s="93">
        <v>136067</v>
      </c>
      <c r="G69" s="93">
        <v>83539</v>
      </c>
      <c r="H69" s="134">
        <v>0.92200000000000004</v>
      </c>
      <c r="I69" s="134">
        <v>0.96399999999999997</v>
      </c>
      <c r="J69" s="134"/>
      <c r="K69" s="134"/>
      <c r="L69" s="353"/>
    </row>
    <row r="70" spans="1:12" s="271" customFormat="1" ht="13.5" x14ac:dyDescent="0.2">
      <c r="A70" s="95" t="s">
        <v>18</v>
      </c>
      <c r="B70" s="67">
        <v>5139</v>
      </c>
      <c r="C70" s="67">
        <v>1487</v>
      </c>
      <c r="D70" s="67">
        <v>6432</v>
      </c>
      <c r="E70" s="67">
        <v>1596</v>
      </c>
      <c r="F70" s="93">
        <v>11571</v>
      </c>
      <c r="G70" s="93">
        <v>3083</v>
      </c>
      <c r="H70" s="134">
        <v>7.8E-2</v>
      </c>
      <c r="I70" s="134">
        <v>3.5999999999999997E-2</v>
      </c>
      <c r="J70" s="134"/>
      <c r="K70" s="134"/>
      <c r="L70" s="130"/>
    </row>
    <row r="71" spans="1:12" s="271" customFormat="1" ht="12" x14ac:dyDescent="0.2">
      <c r="A71" s="70" t="s">
        <v>171</v>
      </c>
      <c r="B71" s="69">
        <v>85046</v>
      </c>
      <c r="C71" s="69">
        <v>49769</v>
      </c>
      <c r="D71" s="69">
        <v>62592</v>
      </c>
      <c r="E71" s="69">
        <v>36853</v>
      </c>
      <c r="F71" s="69">
        <v>147638</v>
      </c>
      <c r="G71" s="69">
        <v>86622</v>
      </c>
      <c r="H71" s="138"/>
      <c r="I71" s="138"/>
      <c r="J71" s="134"/>
      <c r="K71" s="134"/>
      <c r="L71" s="637"/>
    </row>
    <row r="72" spans="1:12" s="271" customFormat="1" ht="13.5" x14ac:dyDescent="0.2">
      <c r="A72" s="52" t="s">
        <v>20</v>
      </c>
      <c r="B72" s="66">
        <v>1926</v>
      </c>
      <c r="C72" s="66">
        <v>1078</v>
      </c>
      <c r="D72" s="66">
        <v>16904</v>
      </c>
      <c r="E72" s="66">
        <v>6066</v>
      </c>
      <c r="F72" s="66">
        <v>18830</v>
      </c>
      <c r="G72" s="66">
        <v>7144</v>
      </c>
      <c r="H72" s="95"/>
      <c r="I72" s="95"/>
      <c r="J72" s="134"/>
      <c r="K72" s="134"/>
      <c r="L72" s="130"/>
    </row>
    <row r="73" spans="1:12" s="271" customFormat="1" ht="12" x14ac:dyDescent="0.2">
      <c r="A73" s="52"/>
      <c r="B73" s="66"/>
      <c r="C73" s="66"/>
      <c r="D73" s="66"/>
      <c r="E73" s="66"/>
      <c r="F73" s="93"/>
      <c r="G73" s="93"/>
      <c r="H73" s="353"/>
      <c r="I73" s="353"/>
      <c r="J73" s="134"/>
      <c r="K73" s="134"/>
      <c r="L73" s="630"/>
    </row>
    <row r="74" spans="1:12" s="271" customFormat="1" thickBot="1" x14ac:dyDescent="0.25">
      <c r="A74" s="54" t="s">
        <v>128</v>
      </c>
      <c r="B74" s="66"/>
      <c r="C74" s="66"/>
      <c r="D74" s="66"/>
      <c r="E74" s="67"/>
      <c r="F74" s="130"/>
      <c r="G74" s="130"/>
      <c r="H74" s="95"/>
      <c r="I74" s="95"/>
      <c r="J74" s="134"/>
      <c r="K74" s="134"/>
      <c r="L74" s="351"/>
    </row>
    <row r="75" spans="1:12" s="271" customFormat="1" ht="13.5" x14ac:dyDescent="0.2">
      <c r="A75" s="68"/>
      <c r="B75" s="1069" t="s">
        <v>111</v>
      </c>
      <c r="C75" s="1069"/>
      <c r="D75" s="1069" t="s">
        <v>19</v>
      </c>
      <c r="E75" s="1069"/>
      <c r="F75" s="1069" t="s">
        <v>1253</v>
      </c>
      <c r="G75" s="1070"/>
      <c r="H75" s="1068" t="s">
        <v>174</v>
      </c>
      <c r="I75" s="1068"/>
      <c r="J75" s="134"/>
      <c r="K75" s="134"/>
      <c r="L75" s="134"/>
    </row>
    <row r="76" spans="1:12" s="271" customFormat="1" ht="24" x14ac:dyDescent="0.2">
      <c r="A76" s="91" t="s">
        <v>59</v>
      </c>
      <c r="B76" s="92" t="s">
        <v>60</v>
      </c>
      <c r="C76" s="92" t="s">
        <v>61</v>
      </c>
      <c r="D76" s="92" t="s">
        <v>60</v>
      </c>
      <c r="E76" s="92" t="s">
        <v>61</v>
      </c>
      <c r="F76" s="92" t="s">
        <v>60</v>
      </c>
      <c r="G76" s="92" t="s">
        <v>61</v>
      </c>
      <c r="H76" s="92" t="s">
        <v>60</v>
      </c>
      <c r="I76" s="92" t="s">
        <v>61</v>
      </c>
      <c r="J76" s="134"/>
      <c r="K76" s="134"/>
      <c r="L76" s="134"/>
    </row>
    <row r="77" spans="1:12" s="271" customFormat="1" ht="12" x14ac:dyDescent="0.2">
      <c r="A77" s="25" t="s">
        <v>62</v>
      </c>
      <c r="B77" s="67">
        <v>86049</v>
      </c>
      <c r="C77" s="67">
        <v>52283</v>
      </c>
      <c r="D77" s="67">
        <v>55304</v>
      </c>
      <c r="E77" s="67">
        <v>35317</v>
      </c>
      <c r="F77" s="93">
        <v>141353</v>
      </c>
      <c r="G77" s="93">
        <v>87600</v>
      </c>
      <c r="H77" s="134">
        <v>0.91100000000000003</v>
      </c>
      <c r="I77" s="134">
        <v>0.92700000000000005</v>
      </c>
      <c r="J77" s="134"/>
      <c r="K77" s="134"/>
      <c r="L77" s="134"/>
    </row>
    <row r="78" spans="1:12" s="271" customFormat="1" ht="13.5" x14ac:dyDescent="0.2">
      <c r="A78" s="25" t="s">
        <v>17</v>
      </c>
      <c r="B78" s="67">
        <v>2649</v>
      </c>
      <c r="C78" s="67">
        <v>419</v>
      </c>
      <c r="D78" s="67">
        <v>2268</v>
      </c>
      <c r="E78" s="67">
        <v>730</v>
      </c>
      <c r="F78" s="93">
        <v>4917</v>
      </c>
      <c r="G78" s="93">
        <v>1149</v>
      </c>
      <c r="H78" s="134">
        <v>3.2000000000000001E-2</v>
      </c>
      <c r="I78" s="134">
        <v>2.5000000000000001E-2</v>
      </c>
      <c r="J78" s="134"/>
      <c r="K78" s="134"/>
      <c r="L78" s="134"/>
    </row>
    <row r="79" spans="1:12" s="271" customFormat="1" ht="13.5" x14ac:dyDescent="0.2">
      <c r="A79" s="25" t="s">
        <v>15</v>
      </c>
      <c r="B79" s="67">
        <v>732</v>
      </c>
      <c r="C79" s="67">
        <v>334</v>
      </c>
      <c r="D79" s="67">
        <v>698</v>
      </c>
      <c r="E79" s="67">
        <v>303</v>
      </c>
      <c r="F79" s="93">
        <v>1430</v>
      </c>
      <c r="G79" s="93">
        <v>637</v>
      </c>
      <c r="H79" s="134">
        <v>8.9999999999999993E-3</v>
      </c>
      <c r="I79" s="134">
        <v>8.0000000000000002E-3</v>
      </c>
      <c r="J79" s="134"/>
      <c r="K79" s="134"/>
      <c r="L79" s="353"/>
    </row>
    <row r="80" spans="1:12" s="271" customFormat="1" ht="12" x14ac:dyDescent="0.2">
      <c r="A80" s="25" t="s">
        <v>63</v>
      </c>
      <c r="B80" s="67">
        <v>2725</v>
      </c>
      <c r="C80" s="67">
        <v>1051</v>
      </c>
      <c r="D80" s="67">
        <v>4740</v>
      </c>
      <c r="E80" s="67">
        <v>1460</v>
      </c>
      <c r="F80" s="93">
        <v>7465</v>
      </c>
      <c r="G80" s="93">
        <v>2511</v>
      </c>
      <c r="H80" s="134">
        <v>4.8000000000000001E-2</v>
      </c>
      <c r="I80" s="134">
        <v>0.04</v>
      </c>
      <c r="J80" s="134"/>
      <c r="K80" s="134"/>
      <c r="L80" s="130"/>
    </row>
    <row r="81" spans="1:12" s="271" customFormat="1" ht="12" x14ac:dyDescent="0.2">
      <c r="A81" s="65" t="s">
        <v>171</v>
      </c>
      <c r="B81" s="69">
        <f t="shared" ref="B81:G81" si="7">SUM(B77:B80)</f>
        <v>92155</v>
      </c>
      <c r="C81" s="69">
        <f t="shared" si="7"/>
        <v>54087</v>
      </c>
      <c r="D81" s="69">
        <f t="shared" si="7"/>
        <v>63010</v>
      </c>
      <c r="E81" s="69">
        <f t="shared" si="7"/>
        <v>37810</v>
      </c>
      <c r="F81" s="69">
        <f t="shared" si="7"/>
        <v>155165</v>
      </c>
      <c r="G81" s="69">
        <f t="shared" si="7"/>
        <v>91897</v>
      </c>
      <c r="H81" s="138"/>
      <c r="I81" s="138"/>
      <c r="J81" s="134"/>
      <c r="K81" s="134"/>
      <c r="L81" s="140"/>
    </row>
    <row r="82" spans="1:12" s="271" customFormat="1" ht="13.5" x14ac:dyDescent="0.2">
      <c r="A82" s="52" t="s">
        <v>20</v>
      </c>
      <c r="B82" s="66">
        <v>3343</v>
      </c>
      <c r="C82" s="66">
        <v>1704</v>
      </c>
      <c r="D82" s="66">
        <v>11830</v>
      </c>
      <c r="E82" s="66">
        <v>5249</v>
      </c>
      <c r="F82" s="66">
        <v>15173</v>
      </c>
      <c r="G82" s="66">
        <v>6953</v>
      </c>
      <c r="H82" s="95"/>
      <c r="I82" s="95"/>
      <c r="J82" s="134"/>
      <c r="K82" s="134"/>
    </row>
    <row r="83" spans="1:12" s="271" customFormat="1" ht="12" x14ac:dyDescent="0.2">
      <c r="A83" s="52"/>
      <c r="B83" s="66"/>
      <c r="C83" s="66"/>
      <c r="D83" s="66"/>
      <c r="E83" s="66"/>
      <c r="F83" s="93"/>
      <c r="G83" s="93"/>
      <c r="H83" s="353"/>
      <c r="I83" s="353"/>
      <c r="J83" s="134"/>
      <c r="K83" s="134"/>
    </row>
    <row r="84" spans="1:12" s="271" customFormat="1" thickBot="1" x14ac:dyDescent="0.25">
      <c r="A84" s="54" t="s">
        <v>125</v>
      </c>
      <c r="B84" s="66"/>
      <c r="C84" s="66"/>
      <c r="D84" s="66"/>
      <c r="E84" s="67"/>
      <c r="F84" s="130"/>
      <c r="G84" s="130"/>
      <c r="H84" s="95"/>
      <c r="I84" s="95"/>
      <c r="J84" s="134"/>
      <c r="K84" s="134"/>
    </row>
    <row r="85" spans="1:12" s="271" customFormat="1" ht="13.5" x14ac:dyDescent="0.2">
      <c r="A85" s="68"/>
      <c r="B85" s="1069" t="s">
        <v>111</v>
      </c>
      <c r="C85" s="1069"/>
      <c r="D85" s="1069" t="s">
        <v>19</v>
      </c>
      <c r="E85" s="1069"/>
      <c r="F85" s="1069" t="s">
        <v>1253</v>
      </c>
      <c r="G85" s="1070"/>
      <c r="H85" s="1068" t="s">
        <v>174</v>
      </c>
      <c r="I85" s="1068"/>
      <c r="J85" s="134"/>
      <c r="K85" s="134"/>
    </row>
    <row r="86" spans="1:12" s="271" customFormat="1" ht="24" x14ac:dyDescent="0.2">
      <c r="A86" s="91" t="s">
        <v>59</v>
      </c>
      <c r="B86" s="92" t="s">
        <v>60</v>
      </c>
      <c r="C86" s="92" t="s">
        <v>61</v>
      </c>
      <c r="D86" s="92" t="s">
        <v>60</v>
      </c>
      <c r="E86" s="92" t="s">
        <v>61</v>
      </c>
      <c r="F86" s="92" t="s">
        <v>60</v>
      </c>
      <c r="G86" s="92" t="s">
        <v>61</v>
      </c>
      <c r="H86" s="92" t="s">
        <v>60</v>
      </c>
      <c r="I86" s="92" t="s">
        <v>61</v>
      </c>
      <c r="J86" s="134"/>
      <c r="K86" s="134"/>
    </row>
    <row r="87" spans="1:12" s="271" customFormat="1" ht="12" x14ac:dyDescent="0.2">
      <c r="A87" s="25" t="s">
        <v>62</v>
      </c>
      <c r="B87" s="67">
        <v>88768</v>
      </c>
      <c r="C87" s="67">
        <v>53923</v>
      </c>
      <c r="D87" s="67">
        <v>63147</v>
      </c>
      <c r="E87" s="67">
        <v>39368</v>
      </c>
      <c r="F87" s="93">
        <v>151915</v>
      </c>
      <c r="G87" s="93">
        <v>93291</v>
      </c>
      <c r="H87" s="134">
        <v>0.90800000000000003</v>
      </c>
      <c r="I87" s="134">
        <v>0.94399999999999995</v>
      </c>
      <c r="J87" s="134"/>
      <c r="K87" s="134"/>
    </row>
    <row r="88" spans="1:12" s="271" customFormat="1" ht="13.5" x14ac:dyDescent="0.2">
      <c r="A88" s="25" t="s">
        <v>17</v>
      </c>
      <c r="B88" s="67">
        <v>3482</v>
      </c>
      <c r="C88" s="67">
        <v>668</v>
      </c>
      <c r="D88" s="67">
        <v>2879</v>
      </c>
      <c r="E88" s="67">
        <v>937</v>
      </c>
      <c r="F88" s="93">
        <v>6361</v>
      </c>
      <c r="G88" s="93">
        <v>1605</v>
      </c>
      <c r="H88" s="134">
        <v>3.7999999999999999E-2</v>
      </c>
      <c r="I88" s="134">
        <v>1.6E-2</v>
      </c>
      <c r="J88" s="134"/>
      <c r="K88" s="134"/>
    </row>
    <row r="89" spans="1:12" s="271" customFormat="1" ht="13.5" x14ac:dyDescent="0.2">
      <c r="A89" s="25" t="s">
        <v>15</v>
      </c>
      <c r="B89" s="67">
        <v>944</v>
      </c>
      <c r="C89" s="67">
        <v>493</v>
      </c>
      <c r="D89" s="67">
        <v>882</v>
      </c>
      <c r="E89" s="67">
        <v>415</v>
      </c>
      <c r="F89" s="93">
        <v>1826</v>
      </c>
      <c r="G89" s="93">
        <v>908</v>
      </c>
      <c r="H89" s="134">
        <v>1.0999999999999999E-2</v>
      </c>
      <c r="I89" s="134">
        <v>8.9999999999999993E-3</v>
      </c>
      <c r="J89" s="134"/>
      <c r="K89" s="134"/>
    </row>
    <row r="90" spans="1:12" s="271" customFormat="1" ht="12" x14ac:dyDescent="0.2">
      <c r="A90" s="25" t="s">
        <v>63</v>
      </c>
      <c r="B90" s="67">
        <v>3187</v>
      </c>
      <c r="C90" s="67">
        <v>1458</v>
      </c>
      <c r="D90" s="67">
        <v>3959</v>
      </c>
      <c r="E90" s="67">
        <v>1557</v>
      </c>
      <c r="F90" s="93">
        <v>7146</v>
      </c>
      <c r="G90" s="93">
        <v>3015</v>
      </c>
      <c r="H90" s="134">
        <v>4.2999999999999997E-2</v>
      </c>
      <c r="I90" s="134">
        <v>3.1E-2</v>
      </c>
      <c r="J90" s="134"/>
      <c r="K90" s="134"/>
    </row>
    <row r="91" spans="1:12" s="271" customFormat="1" ht="12" x14ac:dyDescent="0.2">
      <c r="A91" s="65" t="s">
        <v>171</v>
      </c>
      <c r="B91" s="69">
        <v>96381</v>
      </c>
      <c r="C91" s="69">
        <v>56542</v>
      </c>
      <c r="D91" s="69">
        <v>70866</v>
      </c>
      <c r="E91" s="69">
        <v>42277</v>
      </c>
      <c r="F91" s="69">
        <v>167247</v>
      </c>
      <c r="G91" s="69">
        <v>98819</v>
      </c>
      <c r="H91" s="138"/>
      <c r="I91" s="138"/>
      <c r="J91" s="134"/>
      <c r="K91" s="134"/>
    </row>
    <row r="92" spans="1:12" s="271" customFormat="1" ht="13.5" x14ac:dyDescent="0.2">
      <c r="A92" s="327" t="s">
        <v>21</v>
      </c>
      <c r="B92" s="66">
        <v>4276</v>
      </c>
      <c r="C92" s="66">
        <v>2314</v>
      </c>
      <c r="D92" s="66">
        <v>13771</v>
      </c>
      <c r="E92" s="66">
        <v>7439</v>
      </c>
      <c r="F92" s="66">
        <v>18047</v>
      </c>
      <c r="G92" s="66">
        <v>9753</v>
      </c>
      <c r="H92" s="95"/>
      <c r="I92" s="95"/>
      <c r="J92" s="134"/>
      <c r="K92" s="134"/>
      <c r="L92" s="95"/>
    </row>
    <row r="93" spans="1:12" s="271" customFormat="1" ht="12" x14ac:dyDescent="0.2">
      <c r="A93" s="52"/>
      <c r="B93" s="66"/>
      <c r="C93" s="66"/>
      <c r="D93" s="66"/>
      <c r="E93" s="66"/>
      <c r="F93" s="66"/>
      <c r="G93" s="66"/>
      <c r="H93" s="636"/>
      <c r="I93" s="636"/>
      <c r="J93" s="134"/>
      <c r="K93" s="134"/>
    </row>
    <row r="94" spans="1:12" s="271" customFormat="1" thickBot="1" x14ac:dyDescent="0.25">
      <c r="A94" s="54" t="s">
        <v>153</v>
      </c>
      <c r="B94" s="66"/>
      <c r="C94" s="66"/>
      <c r="D94" s="66"/>
      <c r="E94" s="67"/>
      <c r="F94" s="130"/>
      <c r="G94" s="130"/>
      <c r="H94" s="95"/>
      <c r="I94" s="95"/>
      <c r="J94" s="134"/>
      <c r="K94" s="134"/>
    </row>
    <row r="95" spans="1:12" s="271" customFormat="1" ht="13.5" x14ac:dyDescent="0.2">
      <c r="A95" s="68"/>
      <c r="B95" s="1069" t="s">
        <v>111</v>
      </c>
      <c r="C95" s="1069"/>
      <c r="D95" s="1069" t="s">
        <v>19</v>
      </c>
      <c r="E95" s="1069"/>
      <c r="F95" s="1069" t="s">
        <v>1253</v>
      </c>
      <c r="G95" s="1070"/>
      <c r="H95" s="1068" t="s">
        <v>174</v>
      </c>
      <c r="I95" s="1068"/>
      <c r="J95" s="134"/>
      <c r="K95" s="134"/>
    </row>
    <row r="96" spans="1:12" s="271" customFormat="1" ht="24" x14ac:dyDescent="0.2">
      <c r="A96" s="91" t="s">
        <v>59</v>
      </c>
      <c r="B96" s="92" t="s">
        <v>60</v>
      </c>
      <c r="C96" s="92" t="s">
        <v>61</v>
      </c>
      <c r="D96" s="92" t="s">
        <v>60</v>
      </c>
      <c r="E96" s="92" t="s">
        <v>61</v>
      </c>
      <c r="F96" s="92" t="s">
        <v>60</v>
      </c>
      <c r="G96" s="92" t="s">
        <v>61</v>
      </c>
      <c r="H96" s="92" t="s">
        <v>60</v>
      </c>
      <c r="I96" s="92" t="s">
        <v>61</v>
      </c>
      <c r="J96" s="134"/>
      <c r="K96" s="134"/>
    </row>
    <row r="97" spans="1:16" s="271" customFormat="1" ht="13.5" customHeight="1" x14ac:dyDescent="0.2">
      <c r="A97" s="25" t="s">
        <v>62</v>
      </c>
      <c r="B97" s="67">
        <v>69861</v>
      </c>
      <c r="C97" s="67">
        <v>47083</v>
      </c>
      <c r="D97" s="67">
        <v>58064</v>
      </c>
      <c r="E97" s="67">
        <v>37799</v>
      </c>
      <c r="F97" s="93">
        <v>127925</v>
      </c>
      <c r="G97" s="93">
        <v>84882</v>
      </c>
      <c r="H97" s="134">
        <v>0.9</v>
      </c>
      <c r="I97" s="134">
        <v>0.93700000000000006</v>
      </c>
      <c r="J97" s="134"/>
      <c r="K97" s="134"/>
    </row>
    <row r="98" spans="1:16" s="271" customFormat="1" ht="14.25" customHeight="1" x14ac:dyDescent="0.2">
      <c r="A98" s="25" t="s">
        <v>17</v>
      </c>
      <c r="B98" s="67">
        <v>3518</v>
      </c>
      <c r="C98" s="67">
        <v>909</v>
      </c>
      <c r="D98" s="67">
        <v>2631</v>
      </c>
      <c r="E98" s="67">
        <v>919</v>
      </c>
      <c r="F98" s="93">
        <v>6149</v>
      </c>
      <c r="G98" s="93">
        <v>1828</v>
      </c>
      <c r="H98" s="134">
        <v>4.2999999999999997E-2</v>
      </c>
      <c r="I98" s="134">
        <v>0.02</v>
      </c>
      <c r="J98" s="134"/>
      <c r="K98" s="134"/>
    </row>
    <row r="99" spans="1:16" s="271" customFormat="1" ht="13.5" customHeight="1" x14ac:dyDescent="0.2">
      <c r="A99" s="25" t="s">
        <v>15</v>
      </c>
      <c r="B99" s="67">
        <v>856</v>
      </c>
      <c r="C99" s="67">
        <v>491</v>
      </c>
      <c r="D99" s="67">
        <v>938</v>
      </c>
      <c r="E99" s="67">
        <v>425</v>
      </c>
      <c r="F99" s="93">
        <v>1794</v>
      </c>
      <c r="G99" s="93">
        <v>916</v>
      </c>
      <c r="H99" s="134">
        <v>1.2999999999999999E-2</v>
      </c>
      <c r="I99" s="134">
        <v>0.01</v>
      </c>
      <c r="J99" s="134"/>
      <c r="K99" s="134"/>
    </row>
    <row r="100" spans="1:16" s="271" customFormat="1" ht="12.75" customHeight="1" x14ac:dyDescent="0.2">
      <c r="A100" s="25" t="s">
        <v>63</v>
      </c>
      <c r="B100" s="67">
        <v>2572</v>
      </c>
      <c r="C100" s="67">
        <v>1186</v>
      </c>
      <c r="D100" s="67">
        <v>3724</v>
      </c>
      <c r="E100" s="67">
        <v>1755</v>
      </c>
      <c r="F100" s="93">
        <v>6296</v>
      </c>
      <c r="G100" s="93">
        <v>2941</v>
      </c>
      <c r="H100" s="134">
        <v>4.3999999999999997E-2</v>
      </c>
      <c r="I100" s="134">
        <v>3.2000000000000001E-2</v>
      </c>
      <c r="J100" s="134"/>
      <c r="K100" s="134"/>
    </row>
    <row r="101" spans="1:16" s="271" customFormat="1" ht="12" x14ac:dyDescent="0.2">
      <c r="A101" s="65" t="s">
        <v>171</v>
      </c>
      <c r="B101" s="69">
        <v>76807</v>
      </c>
      <c r="C101" s="69">
        <v>49669</v>
      </c>
      <c r="D101" s="69">
        <v>65356</v>
      </c>
      <c r="E101" s="69">
        <v>40898</v>
      </c>
      <c r="F101" s="69">
        <v>142163</v>
      </c>
      <c r="G101" s="69">
        <v>90567</v>
      </c>
      <c r="H101" s="138"/>
      <c r="I101" s="138"/>
      <c r="J101" s="134"/>
      <c r="K101" s="134"/>
    </row>
    <row r="102" spans="1:16" s="271" customFormat="1" ht="13.5" x14ac:dyDescent="0.2">
      <c r="A102" s="327" t="s">
        <v>21</v>
      </c>
      <c r="B102" s="66">
        <v>2651</v>
      </c>
      <c r="C102" s="66">
        <v>1673</v>
      </c>
      <c r="D102" s="66">
        <v>12776</v>
      </c>
      <c r="E102" s="66">
        <v>6901</v>
      </c>
      <c r="F102" s="66">
        <v>15427</v>
      </c>
      <c r="G102" s="66">
        <v>8574</v>
      </c>
      <c r="H102" s="95"/>
      <c r="I102" s="95"/>
      <c r="J102" s="134"/>
      <c r="K102" s="134"/>
    </row>
    <row r="103" spans="1:16" s="271" customFormat="1" ht="14.25" customHeight="1" x14ac:dyDescent="0.2">
      <c r="A103" s="638"/>
      <c r="B103" s="139"/>
      <c r="C103" s="140"/>
      <c r="D103" s="140"/>
      <c r="E103" s="140"/>
      <c r="F103" s="140"/>
      <c r="G103" s="140"/>
      <c r="H103" s="140"/>
      <c r="I103" s="140"/>
      <c r="J103" s="134"/>
      <c r="K103" s="134"/>
    </row>
    <row r="104" spans="1:16" s="271" customFormat="1" ht="14.25" customHeight="1" thickBot="1" x14ac:dyDescent="0.25">
      <c r="A104" s="54" t="s">
        <v>1019</v>
      </c>
      <c r="B104" s="66"/>
      <c r="C104" s="66"/>
      <c r="D104" s="66"/>
      <c r="E104" s="67"/>
      <c r="F104" s="130"/>
      <c r="G104" s="130"/>
      <c r="H104" s="95"/>
      <c r="I104" s="95"/>
      <c r="J104" s="134"/>
      <c r="K104" s="134"/>
    </row>
    <row r="105" spans="1:16" s="271" customFormat="1" ht="14.25" customHeight="1" x14ac:dyDescent="0.2">
      <c r="A105" s="68"/>
      <c r="B105" s="1069" t="s">
        <v>111</v>
      </c>
      <c r="C105" s="1069"/>
      <c r="D105" s="1069" t="s">
        <v>928</v>
      </c>
      <c r="E105" s="1069"/>
      <c r="F105" s="1069" t="s">
        <v>1256</v>
      </c>
      <c r="G105" s="1070"/>
      <c r="H105" s="1068" t="s">
        <v>29</v>
      </c>
      <c r="I105" s="1068"/>
      <c r="J105" s="134"/>
      <c r="K105" s="134"/>
    </row>
    <row r="106" spans="1:16" s="271" customFormat="1" ht="24.75" customHeight="1" x14ac:dyDescent="0.2">
      <c r="A106" s="91" t="s">
        <v>59</v>
      </c>
      <c r="B106" s="92" t="s">
        <v>60</v>
      </c>
      <c r="C106" s="92" t="s">
        <v>61</v>
      </c>
      <c r="D106" s="92" t="s">
        <v>60</v>
      </c>
      <c r="E106" s="92" t="s">
        <v>61</v>
      </c>
      <c r="F106" s="92" t="s">
        <v>60</v>
      </c>
      <c r="G106" s="92" t="s">
        <v>61</v>
      </c>
      <c r="H106" s="92" t="s">
        <v>60</v>
      </c>
      <c r="I106" s="92" t="s">
        <v>61</v>
      </c>
      <c r="J106" s="134"/>
      <c r="K106" s="134"/>
    </row>
    <row r="107" spans="1:16" s="271" customFormat="1" ht="12.75" customHeight="1" x14ac:dyDescent="0.2">
      <c r="A107" s="25" t="s">
        <v>62</v>
      </c>
      <c r="B107" s="67">
        <v>69478</v>
      </c>
      <c r="C107" s="67">
        <v>54637</v>
      </c>
      <c r="D107" s="67">
        <v>56101</v>
      </c>
      <c r="E107" s="67">
        <v>43940</v>
      </c>
      <c r="F107" s="93">
        <v>125579</v>
      </c>
      <c r="G107" s="93">
        <v>98577</v>
      </c>
      <c r="H107" s="250">
        <f>F107/$F$111</f>
        <v>0.89251751929610101</v>
      </c>
      <c r="I107" s="250">
        <f>G107/$G$111</f>
        <v>0.93507047864772064</v>
      </c>
      <c r="J107" s="134"/>
      <c r="K107" s="134"/>
      <c r="L107" s="320"/>
      <c r="M107" s="320"/>
      <c r="N107" s="320"/>
      <c r="O107" s="320"/>
      <c r="P107" s="320"/>
    </row>
    <row r="108" spans="1:16" s="271" customFormat="1" ht="13.5" customHeight="1" x14ac:dyDescent="0.2">
      <c r="A108" s="25" t="s">
        <v>17</v>
      </c>
      <c r="B108" s="67">
        <v>4114</v>
      </c>
      <c r="C108" s="67">
        <v>1191</v>
      </c>
      <c r="D108" s="67">
        <v>3009</v>
      </c>
      <c r="E108" s="67">
        <v>1244</v>
      </c>
      <c r="F108" s="93">
        <v>7123</v>
      </c>
      <c r="G108" s="93">
        <v>2435</v>
      </c>
      <c r="H108" s="250">
        <f t="shared" ref="H108:H110" si="8">F108/$F$111</f>
        <v>5.062472459524385E-2</v>
      </c>
      <c r="I108" s="250">
        <f t="shared" ref="I108:I110" si="9">G108/$G$111</f>
        <v>2.309764565271006E-2</v>
      </c>
      <c r="J108" s="134"/>
      <c r="K108" s="134"/>
      <c r="L108" s="320"/>
      <c r="M108" s="320"/>
      <c r="N108" s="320"/>
      <c r="O108" s="320"/>
      <c r="P108" s="320"/>
    </row>
    <row r="109" spans="1:16" s="271" customFormat="1" ht="14.25" customHeight="1" x14ac:dyDescent="0.2">
      <c r="A109" s="25" t="s">
        <v>15</v>
      </c>
      <c r="B109" s="67">
        <v>897</v>
      </c>
      <c r="C109" s="67">
        <v>514</v>
      </c>
      <c r="D109" s="67">
        <v>1148</v>
      </c>
      <c r="E109" s="67">
        <v>647</v>
      </c>
      <c r="F109" s="93">
        <v>2045</v>
      </c>
      <c r="G109" s="93">
        <v>1161</v>
      </c>
      <c r="H109" s="250">
        <f t="shared" si="8"/>
        <v>1.4534263905274979E-2</v>
      </c>
      <c r="I109" s="250">
        <f t="shared" si="9"/>
        <v>1.1012881561723359E-2</v>
      </c>
      <c r="J109" s="134"/>
      <c r="K109" s="134"/>
      <c r="L109" s="320"/>
      <c r="M109" s="320"/>
      <c r="N109" s="320"/>
      <c r="O109" s="320"/>
      <c r="P109" s="320"/>
    </row>
    <row r="110" spans="1:16" s="271" customFormat="1" ht="13.5" customHeight="1" x14ac:dyDescent="0.2">
      <c r="A110" s="25" t="s">
        <v>63</v>
      </c>
      <c r="B110" s="67">
        <v>2217</v>
      </c>
      <c r="C110" s="67">
        <v>1130</v>
      </c>
      <c r="D110" s="67">
        <v>3738</v>
      </c>
      <c r="E110" s="67">
        <v>2118</v>
      </c>
      <c r="F110" s="93">
        <v>5955</v>
      </c>
      <c r="G110" s="93">
        <v>3248</v>
      </c>
      <c r="H110" s="250">
        <f t="shared" si="8"/>
        <v>4.2323492203380192E-2</v>
      </c>
      <c r="I110" s="250">
        <f t="shared" si="9"/>
        <v>3.0809508451746313E-2</v>
      </c>
      <c r="J110" s="134"/>
      <c r="K110" s="134"/>
      <c r="L110" s="320"/>
      <c r="M110" s="320"/>
      <c r="N110" s="320"/>
      <c r="O110" s="320"/>
      <c r="P110" s="320"/>
    </row>
    <row r="111" spans="1:16" s="271" customFormat="1" ht="12.75" customHeight="1" x14ac:dyDescent="0.2">
      <c r="A111" s="65" t="s">
        <v>171</v>
      </c>
      <c r="B111" s="69">
        <v>76706</v>
      </c>
      <c r="C111" s="69">
        <v>57472</v>
      </c>
      <c r="D111" s="555">
        <v>63996</v>
      </c>
      <c r="E111" s="555">
        <v>47950</v>
      </c>
      <c r="F111" s="555">
        <v>140702</v>
      </c>
      <c r="G111" s="555">
        <v>105422</v>
      </c>
      <c r="H111" s="138"/>
      <c r="I111" s="138"/>
      <c r="J111" s="134"/>
      <c r="K111" s="134"/>
      <c r="L111" s="320"/>
      <c r="M111" s="320"/>
      <c r="N111" s="320"/>
      <c r="O111" s="320"/>
      <c r="P111" s="320"/>
    </row>
    <row r="112" spans="1:16" s="271" customFormat="1" ht="13.5" customHeight="1" x14ac:dyDescent="0.2">
      <c r="A112" s="327" t="s">
        <v>21</v>
      </c>
      <c r="B112" s="66">
        <v>2986</v>
      </c>
      <c r="C112" s="66">
        <v>2264</v>
      </c>
      <c r="D112" s="66">
        <v>8944</v>
      </c>
      <c r="E112" s="66">
        <v>6066</v>
      </c>
      <c r="F112" s="66">
        <v>11930</v>
      </c>
      <c r="G112" s="66">
        <v>8330</v>
      </c>
      <c r="H112" s="95"/>
      <c r="I112" s="95"/>
      <c r="J112" s="134"/>
      <c r="K112" s="134"/>
      <c r="L112" s="320"/>
      <c r="M112" s="320"/>
      <c r="N112" s="320"/>
      <c r="O112" s="320"/>
      <c r="P112" s="320"/>
    </row>
    <row r="113" spans="1:16" s="271" customFormat="1" ht="13.5" customHeight="1" x14ac:dyDescent="0.2">
      <c r="A113" s="327"/>
      <c r="B113" s="66"/>
      <c r="C113" s="66"/>
      <c r="D113" s="66"/>
      <c r="E113" s="66"/>
      <c r="F113" s="66"/>
      <c r="G113" s="66"/>
      <c r="H113" s="95"/>
      <c r="I113" s="95"/>
      <c r="J113" s="134"/>
      <c r="K113" s="134"/>
    </row>
    <row r="114" spans="1:16" s="271" customFormat="1" ht="13.5" customHeight="1" thickBot="1" x14ac:dyDescent="0.25">
      <c r="A114" s="528" t="s">
        <v>1071</v>
      </c>
      <c r="B114" s="66"/>
      <c r="C114" s="66"/>
      <c r="D114" s="66"/>
      <c r="E114" s="67"/>
      <c r="F114" s="130"/>
      <c r="G114" s="130"/>
      <c r="H114" s="95"/>
      <c r="I114" s="95"/>
      <c r="J114" s="134"/>
      <c r="K114" s="134"/>
    </row>
    <row r="115" spans="1:16" s="271" customFormat="1" ht="13.5" customHeight="1" x14ac:dyDescent="0.2">
      <c r="A115" s="68"/>
      <c r="B115" s="1069" t="s">
        <v>111</v>
      </c>
      <c r="C115" s="1069"/>
      <c r="D115" s="1069" t="s">
        <v>42</v>
      </c>
      <c r="E115" s="1069"/>
      <c r="F115" s="1069" t="s">
        <v>1257</v>
      </c>
      <c r="G115" s="1070"/>
      <c r="H115" s="1068" t="s">
        <v>31</v>
      </c>
      <c r="I115" s="1068"/>
      <c r="J115" s="134"/>
      <c r="K115" s="134"/>
    </row>
    <row r="116" spans="1:16" s="271" customFormat="1" ht="22.5" customHeight="1" x14ac:dyDescent="0.2">
      <c r="A116" s="91" t="s">
        <v>59</v>
      </c>
      <c r="B116" s="92" t="s">
        <v>60</v>
      </c>
      <c r="C116" s="92" t="s">
        <v>61</v>
      </c>
      <c r="D116" s="92" t="s">
        <v>60</v>
      </c>
      <c r="E116" s="92" t="s">
        <v>61</v>
      </c>
      <c r="F116" s="92" t="s">
        <v>60</v>
      </c>
      <c r="G116" s="92" t="s">
        <v>61</v>
      </c>
      <c r="H116" s="92" t="s">
        <v>60</v>
      </c>
      <c r="I116" s="92" t="s">
        <v>61</v>
      </c>
      <c r="J116" s="134"/>
      <c r="K116" s="134"/>
    </row>
    <row r="117" spans="1:16" s="271" customFormat="1" ht="13.5" customHeight="1" x14ac:dyDescent="0.2">
      <c r="A117" s="25" t="s">
        <v>62</v>
      </c>
      <c r="B117" s="67">
        <v>71571</v>
      </c>
      <c r="C117" s="67">
        <v>49632</v>
      </c>
      <c r="D117" s="67">
        <v>51035</v>
      </c>
      <c r="E117" s="67">
        <v>41023</v>
      </c>
      <c r="F117" s="93">
        <v>122606</v>
      </c>
      <c r="G117" s="93">
        <v>90655</v>
      </c>
      <c r="H117" s="250">
        <f>F117/$F$121</f>
        <v>0.89231597793336337</v>
      </c>
      <c r="I117" s="250">
        <f>G117/$G$121</f>
        <v>0.93675084731751679</v>
      </c>
      <c r="J117" s="134"/>
      <c r="K117" s="134"/>
      <c r="L117" s="320"/>
      <c r="M117" s="320"/>
      <c r="N117" s="320"/>
      <c r="O117" s="320"/>
      <c r="P117" s="320"/>
    </row>
    <row r="118" spans="1:16" s="271" customFormat="1" ht="28.5" customHeight="1" x14ac:dyDescent="0.2">
      <c r="A118" s="826" t="s">
        <v>1133</v>
      </c>
      <c r="B118" s="67">
        <v>4233</v>
      </c>
      <c r="C118" s="67">
        <v>1219</v>
      </c>
      <c r="D118" s="67">
        <v>2709</v>
      </c>
      <c r="E118" s="67">
        <v>967</v>
      </c>
      <c r="F118" s="93">
        <v>6942</v>
      </c>
      <c r="G118" s="93">
        <v>2186</v>
      </c>
      <c r="H118" s="250">
        <f t="shared" ref="H118:H120" si="10">F118/$F$121</f>
        <v>5.0523282048296238E-2</v>
      </c>
      <c r="I118" s="250">
        <f t="shared" ref="I118:I120" si="11">G118/$G$121</f>
        <v>2.2588245019426304E-2</v>
      </c>
      <c r="J118" s="134"/>
      <c r="K118" s="134"/>
      <c r="L118" s="320"/>
      <c r="M118" s="320"/>
      <c r="N118" s="320"/>
      <c r="O118" s="320"/>
      <c r="P118" s="320"/>
    </row>
    <row r="119" spans="1:16" s="271" customFormat="1" ht="13.5" customHeight="1" x14ac:dyDescent="0.2">
      <c r="A119" s="25" t="s">
        <v>15</v>
      </c>
      <c r="B119" s="67">
        <v>1038</v>
      </c>
      <c r="C119" s="67">
        <v>476</v>
      </c>
      <c r="D119" s="67">
        <v>1222</v>
      </c>
      <c r="E119" s="67">
        <v>574</v>
      </c>
      <c r="F119" s="93">
        <v>2260</v>
      </c>
      <c r="G119" s="93">
        <v>1050</v>
      </c>
      <c r="H119" s="250">
        <f t="shared" si="10"/>
        <v>1.6448086636293505E-2</v>
      </c>
      <c r="I119" s="250">
        <f t="shared" si="11"/>
        <v>1.0849797470447219E-2</v>
      </c>
      <c r="J119" s="134"/>
      <c r="K119" s="134"/>
      <c r="L119" s="320"/>
      <c r="M119" s="320"/>
      <c r="N119" s="320"/>
      <c r="O119" s="320"/>
      <c r="P119" s="320"/>
    </row>
    <row r="120" spans="1:16" s="271" customFormat="1" ht="13.5" customHeight="1" x14ac:dyDescent="0.2">
      <c r="A120" s="25" t="s">
        <v>63</v>
      </c>
      <c r="B120" s="67">
        <v>2180</v>
      </c>
      <c r="C120" s="67">
        <v>1013</v>
      </c>
      <c r="D120" s="67">
        <v>3414</v>
      </c>
      <c r="E120" s="67">
        <v>1872</v>
      </c>
      <c r="F120" s="93">
        <v>5594</v>
      </c>
      <c r="G120" s="93">
        <v>2885</v>
      </c>
      <c r="H120" s="250">
        <f t="shared" si="10"/>
        <v>4.071265338204684E-2</v>
      </c>
      <c r="I120" s="250">
        <f t="shared" si="11"/>
        <v>2.9811110192609739E-2</v>
      </c>
      <c r="J120" s="134"/>
      <c r="K120" s="134"/>
      <c r="L120" s="320"/>
      <c r="M120" s="320"/>
      <c r="N120" s="320"/>
      <c r="O120" s="320"/>
      <c r="P120" s="320"/>
    </row>
    <row r="121" spans="1:16" s="271" customFormat="1" ht="13.5" customHeight="1" x14ac:dyDescent="0.2">
      <c r="A121" s="65" t="s">
        <v>171</v>
      </c>
      <c r="B121" s="69">
        <v>79022</v>
      </c>
      <c r="C121" s="69">
        <v>52340</v>
      </c>
      <c r="D121" s="555">
        <v>58380</v>
      </c>
      <c r="E121" s="555">
        <v>44436</v>
      </c>
      <c r="F121" s="555">
        <v>137402</v>
      </c>
      <c r="G121" s="555">
        <v>96776</v>
      </c>
      <c r="H121" s="138"/>
      <c r="I121" s="138"/>
      <c r="K121" s="320"/>
      <c r="L121" s="320"/>
      <c r="M121" s="320"/>
      <c r="N121" s="320"/>
      <c r="O121" s="320"/>
      <c r="P121" s="320"/>
    </row>
    <row r="122" spans="1:16" s="271" customFormat="1" ht="13.5" customHeight="1" x14ac:dyDescent="0.2">
      <c r="A122" s="327" t="s">
        <v>21</v>
      </c>
      <c r="B122" s="66">
        <v>3040</v>
      </c>
      <c r="C122" s="66">
        <v>1284</v>
      </c>
      <c r="D122" s="66">
        <v>5542</v>
      </c>
      <c r="E122" s="66">
        <v>4599</v>
      </c>
      <c r="F122" s="66">
        <v>8582</v>
      </c>
      <c r="G122" s="66">
        <v>5883</v>
      </c>
      <c r="H122" s="95"/>
      <c r="I122" s="95"/>
      <c r="K122" s="320"/>
      <c r="L122" s="320"/>
      <c r="M122" s="320"/>
      <c r="N122" s="320"/>
      <c r="O122" s="320"/>
      <c r="P122" s="320"/>
    </row>
    <row r="123" spans="1:16" s="271" customFormat="1" ht="14.25" customHeight="1" x14ac:dyDescent="0.2">
      <c r="A123" s="638"/>
      <c r="B123" s="139"/>
      <c r="C123" s="140"/>
      <c r="D123" s="140"/>
      <c r="E123" s="140"/>
      <c r="F123" s="140"/>
      <c r="G123" s="140"/>
      <c r="H123" s="140"/>
      <c r="I123" s="140"/>
    </row>
    <row r="124" spans="1:16" s="271" customFormat="1" ht="13.5" x14ac:dyDescent="0.2">
      <c r="A124" s="638"/>
      <c r="B124" s="139"/>
      <c r="C124" s="140"/>
      <c r="D124" s="140"/>
      <c r="E124" s="140"/>
      <c r="F124" s="140"/>
      <c r="G124" s="140"/>
      <c r="H124" s="140"/>
      <c r="I124" s="140"/>
    </row>
    <row r="125" spans="1:16" s="271" customFormat="1" ht="13.5" customHeight="1" x14ac:dyDescent="0.2">
      <c r="A125" s="378" t="s">
        <v>143</v>
      </c>
      <c r="B125" s="95"/>
      <c r="C125" s="95"/>
      <c r="D125" s="95"/>
      <c r="E125" s="95"/>
      <c r="F125" s="95"/>
      <c r="G125" s="95"/>
      <c r="H125" s="95"/>
      <c r="I125" s="95"/>
    </row>
    <row r="126" spans="1:16" s="271" customFormat="1" ht="12" x14ac:dyDescent="0.2">
      <c r="A126" s="378" t="s">
        <v>1132</v>
      </c>
      <c r="B126" s="378"/>
      <c r="C126" s="378"/>
      <c r="D126" s="378"/>
      <c r="E126" s="378"/>
      <c r="F126" s="378"/>
      <c r="G126" s="378"/>
      <c r="H126" s="378"/>
      <c r="I126" s="95"/>
      <c r="J126" s="95"/>
      <c r="L126" s="95"/>
    </row>
    <row r="127" spans="1:16" s="271" customFormat="1" ht="25.5" customHeight="1" x14ac:dyDescent="0.15">
      <c r="A127" s="1072" t="s">
        <v>1134</v>
      </c>
      <c r="B127" s="1072"/>
      <c r="C127" s="1072"/>
      <c r="D127" s="1072"/>
      <c r="E127" s="1072"/>
      <c r="F127" s="1072"/>
      <c r="G127" s="1072"/>
      <c r="H127" s="1072"/>
      <c r="I127" s="1072"/>
      <c r="J127" s="1072"/>
      <c r="K127" s="1072"/>
      <c r="L127" s="1072"/>
    </row>
    <row r="128" spans="1:16" s="271" customFormat="1" ht="12" x14ac:dyDescent="0.2">
      <c r="A128" s="378" t="s">
        <v>1114</v>
      </c>
      <c r="B128" s="95"/>
      <c r="C128" s="95"/>
      <c r="D128" s="95"/>
      <c r="E128" s="95"/>
      <c r="F128" s="95"/>
      <c r="G128" s="95"/>
      <c r="H128" s="95"/>
      <c r="I128" s="95"/>
      <c r="J128" s="95"/>
      <c r="K128" s="95"/>
      <c r="L128" s="95"/>
    </row>
    <row r="129" spans="1:13" s="271" customFormat="1" ht="12" x14ac:dyDescent="0.15">
      <c r="A129" s="1072" t="s">
        <v>1136</v>
      </c>
      <c r="B129" s="1072"/>
      <c r="C129" s="1072"/>
      <c r="D129" s="1072"/>
      <c r="E129" s="1072"/>
      <c r="F129" s="1072"/>
      <c r="G129" s="1072"/>
      <c r="H129" s="1072"/>
      <c r="I129" s="1072"/>
      <c r="J129" s="1072"/>
      <c r="K129" s="1072"/>
      <c r="L129" s="1072"/>
    </row>
    <row r="130" spans="1:13" s="271" customFormat="1" ht="24.75" customHeight="1" x14ac:dyDescent="0.15">
      <c r="A130" s="1072" t="s">
        <v>1137</v>
      </c>
      <c r="B130" s="1072"/>
      <c r="C130" s="1072"/>
      <c r="D130" s="1072"/>
      <c r="E130" s="1072"/>
      <c r="F130" s="1072"/>
      <c r="G130" s="1072"/>
      <c r="H130" s="1072"/>
      <c r="I130" s="1072"/>
      <c r="J130" s="1072"/>
      <c r="K130" s="1072"/>
      <c r="L130" s="1072"/>
    </row>
    <row r="131" spans="1:13" s="271" customFormat="1" ht="12" x14ac:dyDescent="0.2">
      <c r="A131" s="560" t="s">
        <v>22</v>
      </c>
      <c r="B131" s="551"/>
      <c r="C131" s="551"/>
      <c r="D131" s="551"/>
      <c r="E131" s="551"/>
      <c r="F131" s="551"/>
      <c r="G131" s="551"/>
      <c r="H131" s="551"/>
      <c r="I131" s="551"/>
      <c r="J131" s="71"/>
      <c r="K131" s="71"/>
      <c r="L131" s="71"/>
    </row>
    <row r="132" spans="1:13" s="271" customFormat="1" ht="22.5" customHeight="1" x14ac:dyDescent="0.15">
      <c r="A132" s="1073" t="s">
        <v>333</v>
      </c>
      <c r="B132" s="1073"/>
      <c r="C132" s="1073"/>
      <c r="D132" s="1073"/>
      <c r="E132" s="1073"/>
      <c r="F132" s="1073"/>
      <c r="G132" s="1073"/>
      <c r="H132" s="1073"/>
      <c r="I132" s="1073"/>
      <c r="J132" s="1073"/>
      <c r="K132" s="1073"/>
      <c r="L132" s="1073"/>
    </row>
    <row r="133" spans="1:13" s="271" customFormat="1" ht="25.5" customHeight="1" x14ac:dyDescent="0.15">
      <c r="A133" s="1063" t="s">
        <v>1259</v>
      </c>
      <c r="B133" s="1063"/>
      <c r="C133" s="1063"/>
      <c r="D133" s="1063"/>
      <c r="E133" s="1063"/>
      <c r="F133" s="1063"/>
      <c r="G133" s="1063"/>
      <c r="H133" s="1063"/>
      <c r="I133" s="1063"/>
      <c r="J133" s="1063"/>
      <c r="K133" s="1063"/>
      <c r="L133" s="1063"/>
      <c r="M133" s="968"/>
    </row>
    <row r="134" spans="1:13" s="271" customFormat="1" ht="12" x14ac:dyDescent="0.2">
      <c r="A134" s="687"/>
      <c r="B134" s="549"/>
      <c r="C134" s="549"/>
      <c r="D134" s="549"/>
      <c r="E134" s="549"/>
      <c r="F134" s="549"/>
      <c r="G134" s="549"/>
      <c r="H134" s="549"/>
      <c r="I134" s="549"/>
      <c r="J134" s="71"/>
      <c r="K134" s="71"/>
      <c r="L134" s="71"/>
    </row>
    <row r="135" spans="1:13" s="271" customFormat="1" ht="12" x14ac:dyDescent="0.2">
      <c r="A135" s="263" t="s">
        <v>1115</v>
      </c>
      <c r="B135" s="95"/>
      <c r="C135" s="95"/>
      <c r="D135" s="95"/>
      <c r="E135" s="95"/>
      <c r="F135" s="95"/>
      <c r="G135" s="95"/>
      <c r="H135" s="95"/>
      <c r="I135" s="95"/>
      <c r="J135" s="71"/>
      <c r="K135" s="71"/>
      <c r="L135" s="71"/>
    </row>
    <row r="136" spans="1:13" s="271" customFormat="1" ht="12" x14ac:dyDescent="0.2">
      <c r="A136" s="263" t="s">
        <v>1093</v>
      </c>
      <c r="B136" s="95"/>
      <c r="C136" s="95"/>
      <c r="D136" s="95"/>
      <c r="E136" s="95"/>
      <c r="F136" s="95"/>
      <c r="G136" s="95"/>
      <c r="H136" s="95"/>
      <c r="I136" s="95"/>
      <c r="J136" s="71"/>
      <c r="K136" s="71"/>
      <c r="L136" s="71"/>
    </row>
    <row r="137" spans="1:13" s="271" customFormat="1" ht="12" x14ac:dyDescent="0.2">
      <c r="B137" s="95"/>
      <c r="C137" s="95"/>
      <c r="D137" s="95"/>
      <c r="E137" s="95"/>
      <c r="F137" s="95"/>
      <c r="G137" s="95"/>
      <c r="H137" s="95"/>
      <c r="I137" s="95"/>
      <c r="J137" s="71"/>
      <c r="K137" s="71"/>
      <c r="L137" s="71"/>
    </row>
    <row r="138" spans="1:13" s="271" customFormat="1" ht="12" x14ac:dyDescent="0.2">
      <c r="A138" s="71" t="s">
        <v>1095</v>
      </c>
      <c r="B138" s="95"/>
      <c r="C138" s="95"/>
      <c r="D138" s="95"/>
      <c r="E138" s="95"/>
      <c r="F138" s="95"/>
      <c r="G138" s="95"/>
      <c r="H138" s="95"/>
      <c r="I138" s="95"/>
      <c r="J138" s="71"/>
      <c r="K138" s="71"/>
      <c r="L138" s="71"/>
    </row>
    <row r="139" spans="1:13" s="271" customFormat="1" ht="12" x14ac:dyDescent="0.2">
      <c r="A139" s="71" t="s">
        <v>1096</v>
      </c>
      <c r="B139" s="95"/>
      <c r="C139" s="95"/>
      <c r="D139" s="95"/>
      <c r="E139" s="95"/>
      <c r="F139" s="95"/>
      <c r="G139" s="95"/>
      <c r="H139" s="95"/>
      <c r="I139" s="95"/>
      <c r="J139" s="71"/>
      <c r="K139" s="71"/>
      <c r="L139" s="71"/>
    </row>
    <row r="140" spans="1:13" s="271" customFormat="1" ht="12" x14ac:dyDescent="0.2">
      <c r="A140" s="71"/>
      <c r="B140" s="95"/>
      <c r="C140" s="95"/>
      <c r="D140" s="95"/>
      <c r="E140" s="95"/>
      <c r="F140" s="95"/>
      <c r="G140" s="95"/>
      <c r="H140" s="95"/>
      <c r="I140" s="95"/>
      <c r="J140" s="71"/>
      <c r="K140" s="71"/>
      <c r="L140" s="71"/>
    </row>
    <row r="141" spans="1:13" s="271" customFormat="1" ht="12" x14ac:dyDescent="0.2">
      <c r="A141" s="666" t="s">
        <v>951</v>
      </c>
      <c r="B141" s="95"/>
      <c r="C141" s="95"/>
      <c r="D141" s="95"/>
      <c r="E141" s="95"/>
      <c r="F141" s="95"/>
      <c r="G141" s="95"/>
      <c r="H141" s="95"/>
      <c r="I141" s="95"/>
      <c r="J141" s="71"/>
      <c r="K141" s="71"/>
      <c r="L141" s="71"/>
    </row>
    <row r="142" spans="1:13" s="271" customFormat="1" ht="12" x14ac:dyDescent="0.2">
      <c r="A142" s="666" t="s">
        <v>952</v>
      </c>
      <c r="B142" s="95"/>
      <c r="C142" s="95"/>
      <c r="D142" s="95"/>
      <c r="E142" s="95"/>
      <c r="F142" s="95"/>
      <c r="G142" s="95"/>
      <c r="H142" s="95"/>
      <c r="I142" s="95"/>
      <c r="J142" s="71"/>
      <c r="K142" s="71"/>
      <c r="L142" s="71"/>
    </row>
    <row r="143" spans="1:13" s="271" customFormat="1" ht="12" x14ac:dyDescent="0.2">
      <c r="A143" s="71" t="s">
        <v>940</v>
      </c>
      <c r="B143" s="95"/>
      <c r="C143" s="95"/>
      <c r="D143" s="95"/>
      <c r="E143" s="95"/>
      <c r="F143" s="95"/>
      <c r="G143" s="95"/>
      <c r="H143" s="95"/>
      <c r="I143" s="95"/>
      <c r="J143" s="71"/>
      <c r="K143" s="71"/>
      <c r="L143" s="71"/>
    </row>
    <row r="144" spans="1:13" s="271" customFormat="1" ht="12" x14ac:dyDescent="0.2">
      <c r="A144" s="71" t="s">
        <v>149</v>
      </c>
      <c r="B144" s="130"/>
      <c r="C144" s="130"/>
      <c r="D144" s="130"/>
      <c r="E144" s="130"/>
      <c r="F144" s="130"/>
      <c r="G144" s="130"/>
      <c r="H144" s="130"/>
      <c r="I144" s="130"/>
      <c r="J144" s="71"/>
      <c r="K144" s="71"/>
      <c r="L144" s="71"/>
    </row>
    <row r="145" spans="1:12" s="271" customFormat="1" ht="12" x14ac:dyDescent="0.2">
      <c r="A145" s="95"/>
      <c r="B145" s="130"/>
      <c r="C145" s="130"/>
      <c r="D145" s="130"/>
      <c r="E145" s="130"/>
      <c r="F145" s="130"/>
      <c r="G145" s="130"/>
      <c r="H145" s="95"/>
      <c r="I145" s="95"/>
      <c r="J145" s="71"/>
      <c r="K145" s="71"/>
      <c r="L145" s="71"/>
    </row>
    <row r="146" spans="1:12" s="271" customFormat="1" ht="12" x14ac:dyDescent="0.2">
      <c r="A146" s="95"/>
      <c r="B146" s="130"/>
      <c r="C146" s="130"/>
      <c r="D146" s="130"/>
      <c r="E146" s="130"/>
      <c r="F146" s="130"/>
      <c r="G146" s="130"/>
      <c r="H146" s="95"/>
      <c r="I146" s="95"/>
      <c r="J146" s="71"/>
      <c r="K146" s="71"/>
      <c r="L146" s="71"/>
    </row>
    <row r="147" spans="1:12" s="271" customFormat="1" ht="12" x14ac:dyDescent="0.2">
      <c r="A147" s="95"/>
      <c r="B147" s="130"/>
      <c r="C147" s="130"/>
      <c r="D147" s="130"/>
      <c r="E147" s="130"/>
      <c r="F147" s="130"/>
      <c r="G147" s="130"/>
      <c r="H147" s="95"/>
      <c r="I147" s="95"/>
      <c r="J147" s="71"/>
      <c r="K147" s="71"/>
      <c r="L147" s="71"/>
    </row>
    <row r="148" spans="1:12" s="271" customFormat="1" ht="12" x14ac:dyDescent="0.2">
      <c r="A148" s="95"/>
      <c r="B148" s="130"/>
      <c r="C148" s="130"/>
      <c r="D148" s="130"/>
      <c r="E148" s="130"/>
      <c r="F148" s="130"/>
      <c r="G148" s="130"/>
      <c r="H148" s="95"/>
      <c r="I148" s="95"/>
      <c r="J148" s="71"/>
      <c r="K148" s="71"/>
      <c r="L148" s="71"/>
    </row>
    <row r="149" spans="1:12" s="271" customFormat="1" ht="12" x14ac:dyDescent="0.2">
      <c r="A149" s="95"/>
      <c r="B149" s="130"/>
      <c r="C149" s="130"/>
      <c r="D149" s="130"/>
      <c r="E149" s="130"/>
      <c r="F149" s="130"/>
      <c r="G149" s="130"/>
      <c r="H149" s="95"/>
      <c r="I149" s="95"/>
      <c r="J149" s="71"/>
      <c r="K149" s="71"/>
      <c r="L149" s="71"/>
    </row>
    <row r="150" spans="1:12" s="271" customFormat="1" ht="12" x14ac:dyDescent="0.2">
      <c r="A150" s="95"/>
      <c r="B150" s="130"/>
      <c r="C150" s="130"/>
      <c r="D150" s="130"/>
      <c r="E150" s="130"/>
      <c r="F150" s="130"/>
      <c r="G150" s="130"/>
      <c r="H150" s="95"/>
      <c r="I150" s="95"/>
      <c r="J150" s="71"/>
      <c r="K150" s="71"/>
      <c r="L150" s="71"/>
    </row>
    <row r="151" spans="1:12" s="271" customFormat="1" ht="12" x14ac:dyDescent="0.2">
      <c r="A151" s="95"/>
      <c r="B151" s="130"/>
      <c r="C151" s="130"/>
      <c r="D151" s="130"/>
      <c r="E151" s="130"/>
      <c r="F151" s="130"/>
      <c r="G151" s="130"/>
      <c r="H151" s="95"/>
      <c r="I151" s="95"/>
      <c r="J151" s="71"/>
      <c r="K151" s="71"/>
      <c r="L151" s="71"/>
    </row>
    <row r="152" spans="1:12" s="271" customFormat="1" ht="12" x14ac:dyDescent="0.2">
      <c r="A152" s="71"/>
      <c r="B152" s="130"/>
      <c r="C152" s="130"/>
      <c r="D152" s="130"/>
      <c r="E152" s="130"/>
      <c r="F152" s="130"/>
      <c r="G152" s="130"/>
      <c r="H152" s="71"/>
      <c r="I152" s="71"/>
      <c r="J152" s="71"/>
      <c r="K152" s="71"/>
      <c r="L152" s="71"/>
    </row>
    <row r="153" spans="1:12" s="271" customFormat="1" ht="12" x14ac:dyDescent="0.2">
      <c r="A153" s="71"/>
      <c r="B153" s="130"/>
      <c r="C153" s="130"/>
      <c r="D153" s="130"/>
      <c r="E153" s="130"/>
      <c r="F153" s="130"/>
      <c r="G153" s="130"/>
      <c r="H153" s="71"/>
      <c r="I153" s="71"/>
      <c r="J153" s="71"/>
      <c r="K153" s="71"/>
      <c r="L153" s="71"/>
    </row>
    <row r="154" spans="1:12" s="271" customFormat="1" ht="12" x14ac:dyDescent="0.2">
      <c r="A154" s="71"/>
      <c r="B154" s="130"/>
      <c r="C154" s="130"/>
      <c r="D154" s="130"/>
      <c r="E154" s="130"/>
      <c r="F154" s="130"/>
      <c r="G154" s="130"/>
      <c r="H154" s="71"/>
      <c r="I154" s="71"/>
      <c r="J154" s="95"/>
      <c r="K154" s="95"/>
      <c r="L154" s="95"/>
    </row>
    <row r="155" spans="1:12" s="271" customFormat="1" ht="12" x14ac:dyDescent="0.2">
      <c r="A155" s="71"/>
      <c r="B155" s="130"/>
      <c r="C155" s="130"/>
      <c r="D155" s="130"/>
      <c r="E155" s="130"/>
      <c r="F155" s="130"/>
      <c r="G155" s="130"/>
      <c r="H155" s="71"/>
      <c r="I155" s="71"/>
      <c r="J155" s="95"/>
      <c r="K155" s="95"/>
      <c r="L155" s="95"/>
    </row>
    <row r="156" spans="1:12" s="271" customFormat="1" ht="12" x14ac:dyDescent="0.2">
      <c r="A156" s="71"/>
      <c r="B156" s="71"/>
      <c r="C156" s="71"/>
      <c r="D156" s="71"/>
      <c r="E156" s="71"/>
      <c r="F156" s="71"/>
      <c r="G156" s="71"/>
      <c r="H156" s="71"/>
      <c r="I156" s="71"/>
      <c r="J156" s="95"/>
      <c r="K156" s="95"/>
      <c r="L156" s="95"/>
    </row>
    <row r="157" spans="1:12" s="271" customFormat="1" ht="12" x14ac:dyDescent="0.2">
      <c r="A157" s="71"/>
      <c r="B157" s="71"/>
      <c r="C157" s="71"/>
      <c r="D157" s="71"/>
      <c r="E157" s="71"/>
      <c r="F157" s="71"/>
      <c r="G157" s="71"/>
      <c r="H157" s="71"/>
      <c r="I157" s="71"/>
      <c r="J157" s="95"/>
      <c r="K157" s="95"/>
      <c r="L157" s="95"/>
    </row>
    <row r="158" spans="1:12" s="271" customFormat="1" ht="12" x14ac:dyDescent="0.2">
      <c r="A158" s="71"/>
      <c r="B158" s="71"/>
      <c r="C158" s="71"/>
      <c r="D158" s="71"/>
      <c r="E158" s="71"/>
      <c r="F158" s="71"/>
      <c r="G158" s="71"/>
      <c r="H158" s="71"/>
      <c r="I158" s="71"/>
      <c r="J158" s="95"/>
      <c r="K158" s="95"/>
      <c r="L158" s="95"/>
    </row>
    <row r="159" spans="1:12" s="271" customFormat="1" ht="12" x14ac:dyDescent="0.2">
      <c r="A159" s="71"/>
      <c r="B159" s="71"/>
      <c r="C159" s="71"/>
      <c r="D159" s="71"/>
      <c r="E159" s="71"/>
      <c r="F159" s="71"/>
      <c r="G159" s="71"/>
      <c r="H159" s="71"/>
      <c r="I159" s="71"/>
      <c r="J159" s="95"/>
      <c r="K159" s="95"/>
      <c r="L159" s="95"/>
    </row>
    <row r="160" spans="1:12" s="271" customFormat="1" ht="12" x14ac:dyDescent="0.2">
      <c r="A160" s="71"/>
      <c r="B160" s="71"/>
      <c r="C160" s="71"/>
      <c r="D160" s="71"/>
      <c r="E160" s="71"/>
      <c r="F160" s="71"/>
      <c r="G160" s="71"/>
      <c r="H160" s="71"/>
      <c r="I160" s="71"/>
      <c r="J160" s="95"/>
      <c r="K160" s="95"/>
      <c r="L160" s="95"/>
    </row>
    <row r="161" spans="1:12" s="271" customFormat="1" ht="12" x14ac:dyDescent="0.2">
      <c r="A161" s="71"/>
      <c r="B161" s="71"/>
      <c r="C161" s="71"/>
      <c r="D161" s="71"/>
      <c r="E161" s="71"/>
      <c r="F161" s="71"/>
      <c r="G161" s="71"/>
      <c r="H161" s="71"/>
      <c r="I161" s="71"/>
      <c r="J161" s="95"/>
      <c r="K161" s="95"/>
      <c r="L161" s="95"/>
    </row>
    <row r="162" spans="1:12" s="271" customFormat="1" ht="12" x14ac:dyDescent="0.2">
      <c r="A162" s="71"/>
      <c r="B162" s="71"/>
      <c r="C162" s="71"/>
      <c r="D162" s="71"/>
      <c r="E162" s="71"/>
      <c r="F162" s="71"/>
      <c r="G162" s="71"/>
      <c r="H162" s="71"/>
      <c r="I162" s="71"/>
      <c r="J162" s="95"/>
      <c r="K162" s="95"/>
      <c r="L162" s="95"/>
    </row>
    <row r="163" spans="1:12" s="271" customFormat="1" ht="12" x14ac:dyDescent="0.2">
      <c r="A163" s="71"/>
      <c r="B163" s="71"/>
      <c r="C163" s="71"/>
      <c r="D163" s="71"/>
      <c r="E163" s="71"/>
      <c r="F163" s="71"/>
      <c r="G163" s="71"/>
      <c r="H163" s="71"/>
      <c r="I163" s="71"/>
      <c r="J163" s="95"/>
      <c r="K163" s="95"/>
      <c r="L163" s="95"/>
    </row>
    <row r="164" spans="1:12" s="271" customFormat="1" ht="12" x14ac:dyDescent="0.2">
      <c r="A164" s="71"/>
      <c r="B164" s="71"/>
      <c r="C164" s="71"/>
      <c r="D164" s="71"/>
      <c r="E164" s="71"/>
      <c r="F164" s="71"/>
      <c r="G164" s="71"/>
      <c r="H164" s="71"/>
      <c r="I164" s="71"/>
      <c r="J164" s="95"/>
      <c r="K164" s="95"/>
      <c r="L164" s="95"/>
    </row>
    <row r="165" spans="1:12" s="271" customFormat="1" ht="12" x14ac:dyDescent="0.2">
      <c r="A165" s="71"/>
      <c r="B165" s="71"/>
      <c r="C165" s="71"/>
      <c r="D165" s="71"/>
      <c r="E165" s="71"/>
      <c r="F165" s="71"/>
      <c r="G165" s="71"/>
      <c r="H165" s="71"/>
      <c r="I165" s="71"/>
      <c r="J165" s="95"/>
      <c r="K165" s="95"/>
      <c r="L165" s="95"/>
    </row>
    <row r="166" spans="1:12" x14ac:dyDescent="0.2">
      <c r="A166" s="38"/>
      <c r="B166" s="38"/>
      <c r="C166" s="38"/>
      <c r="D166" s="38"/>
      <c r="E166" s="38"/>
      <c r="F166" s="38"/>
      <c r="G166" s="38"/>
      <c r="H166" s="38"/>
      <c r="I166" s="38"/>
    </row>
    <row r="167" spans="1:12" x14ac:dyDescent="0.2">
      <c r="A167" s="38"/>
      <c r="B167" s="38"/>
      <c r="C167" s="38"/>
      <c r="D167" s="38"/>
      <c r="E167" s="38"/>
      <c r="F167" s="38"/>
      <c r="G167" s="38"/>
      <c r="H167" s="38"/>
      <c r="I167" s="38"/>
    </row>
    <row r="168" spans="1:12" x14ac:dyDescent="0.2">
      <c r="A168" s="38"/>
      <c r="B168" s="38"/>
      <c r="C168" s="38"/>
      <c r="D168" s="38"/>
      <c r="E168" s="38"/>
      <c r="F168" s="38"/>
      <c r="G168" s="38"/>
      <c r="H168" s="38"/>
      <c r="I168" s="38"/>
    </row>
    <row r="169" spans="1:12" x14ac:dyDescent="0.2">
      <c r="A169" s="38"/>
      <c r="B169" s="38"/>
      <c r="C169" s="38"/>
      <c r="D169" s="38"/>
      <c r="E169" s="38"/>
      <c r="F169" s="38"/>
      <c r="G169" s="38"/>
      <c r="H169" s="38"/>
      <c r="I169" s="38"/>
    </row>
    <row r="170" spans="1:12" x14ac:dyDescent="0.2">
      <c r="A170" s="38"/>
      <c r="B170" s="38"/>
      <c r="C170" s="38"/>
      <c r="D170" s="38"/>
      <c r="E170" s="38"/>
      <c r="F170" s="38"/>
      <c r="G170" s="38"/>
      <c r="H170" s="38"/>
      <c r="I170" s="38"/>
    </row>
    <row r="171" spans="1:12" x14ac:dyDescent="0.2">
      <c r="A171" s="38"/>
      <c r="B171" s="38"/>
      <c r="C171" s="38"/>
      <c r="D171" s="38"/>
      <c r="E171" s="38"/>
      <c r="F171" s="38"/>
      <c r="G171" s="38"/>
      <c r="H171" s="38"/>
      <c r="I171" s="38"/>
    </row>
    <row r="172" spans="1:12" x14ac:dyDescent="0.2">
      <c r="A172" s="38"/>
      <c r="B172" s="38"/>
      <c r="C172" s="38"/>
      <c r="D172" s="38"/>
      <c r="E172" s="38"/>
      <c r="F172" s="38"/>
      <c r="G172" s="38"/>
      <c r="H172" s="38"/>
      <c r="I172" s="38"/>
    </row>
    <row r="173" spans="1:12" x14ac:dyDescent="0.2">
      <c r="A173" s="38"/>
      <c r="B173" s="38"/>
      <c r="C173" s="38"/>
      <c r="D173" s="38"/>
      <c r="E173" s="38"/>
      <c r="F173" s="38"/>
      <c r="G173" s="38"/>
      <c r="H173" s="38"/>
      <c r="I173" s="38"/>
    </row>
    <row r="174" spans="1:12" x14ac:dyDescent="0.2">
      <c r="A174" s="38"/>
      <c r="B174" s="38"/>
      <c r="C174" s="38"/>
      <c r="D174" s="38"/>
      <c r="E174" s="38"/>
      <c r="F174" s="38"/>
      <c r="G174" s="38"/>
      <c r="H174" s="38"/>
      <c r="I174" s="38"/>
    </row>
    <row r="175" spans="1:12" x14ac:dyDescent="0.2">
      <c r="A175" s="38"/>
      <c r="B175" s="38"/>
      <c r="C175" s="38"/>
      <c r="D175" s="38"/>
      <c r="E175" s="38"/>
      <c r="F175" s="38"/>
      <c r="G175" s="38"/>
      <c r="H175" s="38"/>
      <c r="I175" s="38"/>
    </row>
  </sheetData>
  <mergeCells count="43">
    <mergeCell ref="B45:I45"/>
    <mergeCell ref="A129:L129"/>
    <mergeCell ref="A130:L130"/>
    <mergeCell ref="A132:L132"/>
    <mergeCell ref="A133:L133"/>
    <mergeCell ref="A127:L127"/>
    <mergeCell ref="H115:I115"/>
    <mergeCell ref="H105:I105"/>
    <mergeCell ref="D57:E57"/>
    <mergeCell ref="F57:G57"/>
    <mergeCell ref="H57:I57"/>
    <mergeCell ref="H67:I67"/>
    <mergeCell ref="D85:E85"/>
    <mergeCell ref="F85:G85"/>
    <mergeCell ref="D75:E75"/>
    <mergeCell ref="F75:G75"/>
    <mergeCell ref="H3:J3"/>
    <mergeCell ref="H47:I47"/>
    <mergeCell ref="D95:E95"/>
    <mergeCell ref="F95:G95"/>
    <mergeCell ref="B3:D3"/>
    <mergeCell ref="E3:G3"/>
    <mergeCell ref="B47:C47"/>
    <mergeCell ref="D47:E47"/>
    <mergeCell ref="F47:G47"/>
    <mergeCell ref="E13:G13"/>
    <mergeCell ref="B13:D13"/>
    <mergeCell ref="B67:C67"/>
    <mergeCell ref="F67:G67"/>
    <mergeCell ref="B57:C57"/>
    <mergeCell ref="H95:I95"/>
    <mergeCell ref="D67:E67"/>
    <mergeCell ref="H75:I75"/>
    <mergeCell ref="H85:I85"/>
    <mergeCell ref="B115:C115"/>
    <mergeCell ref="D115:E115"/>
    <mergeCell ref="F115:G115"/>
    <mergeCell ref="B85:C85"/>
    <mergeCell ref="B75:C75"/>
    <mergeCell ref="B95:C95"/>
    <mergeCell ref="B105:C105"/>
    <mergeCell ref="D105:E105"/>
    <mergeCell ref="F105:G105"/>
  </mergeCells>
  <phoneticPr fontId="0" type="noConversion"/>
  <pageMargins left="0.7" right="0.7" top="0.75" bottom="0.75" header="0.3" footer="0.3"/>
  <pageSetup paperSize="9" scale="45" fitToHeight="0" orientation="portrait" r:id="rId1"/>
  <headerFooter alignWithMargins="0"/>
  <rowBreaks count="1" manualBreakCount="1">
    <brk id="73" max="9"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62"/>
  <sheetViews>
    <sheetView zoomScaleNormal="100" workbookViewId="0"/>
  </sheetViews>
  <sheetFormatPr defaultRowHeight="12.75" x14ac:dyDescent="0.2"/>
  <cols>
    <col min="1" max="1" width="27.875" customWidth="1"/>
    <col min="2" max="2" width="11.25" bestFit="1" customWidth="1"/>
    <col min="3" max="4" width="10.125" customWidth="1"/>
    <col min="5" max="5" width="11.125" bestFit="1" customWidth="1"/>
    <col min="6" max="7" width="10.125" customWidth="1"/>
    <col min="8" max="11" width="12.25" customWidth="1"/>
    <col min="12" max="12" width="9.25" bestFit="1" customWidth="1"/>
    <col min="13" max="13" width="9.25" style="33" customWidth="1"/>
  </cols>
  <sheetData>
    <row r="1" spans="1:24" s="32" customFormat="1" ht="18.75" x14ac:dyDescent="0.25">
      <c r="A1" s="454" t="s">
        <v>1175</v>
      </c>
      <c r="B1" s="465"/>
      <c r="C1" s="465"/>
      <c r="D1" s="465"/>
      <c r="F1" s="465"/>
      <c r="G1" s="465"/>
      <c r="M1" s="564"/>
    </row>
    <row r="2" spans="1:24" s="272" customFormat="1" ht="13.5" customHeight="1" x14ac:dyDescent="0.2">
      <c r="A2" s="469"/>
      <c r="B2" s="469"/>
      <c r="C2" s="469"/>
      <c r="D2" s="469"/>
      <c r="E2" s="469"/>
      <c r="F2" s="469"/>
      <c r="G2" s="469"/>
      <c r="H2" s="469"/>
      <c r="I2" s="469"/>
      <c r="J2" s="469"/>
      <c r="K2" s="469"/>
      <c r="L2" s="688"/>
      <c r="M2" s="567"/>
    </row>
    <row r="3" spans="1:24" s="272" customFormat="1" ht="50.25" thickBot="1" x14ac:dyDescent="0.25">
      <c r="A3" s="468" t="s">
        <v>1011</v>
      </c>
      <c r="B3" s="1052" t="s">
        <v>155</v>
      </c>
      <c r="C3" s="1052"/>
      <c r="D3" s="1052"/>
      <c r="E3" s="1052" t="s">
        <v>157</v>
      </c>
      <c r="F3" s="1052"/>
      <c r="G3" s="1052"/>
      <c r="H3" s="1052" t="s">
        <v>1020</v>
      </c>
      <c r="I3" s="1052"/>
      <c r="J3" s="1052"/>
      <c r="K3" s="942" t="s">
        <v>1264</v>
      </c>
      <c r="L3" s="646" t="s">
        <v>154</v>
      </c>
      <c r="M3" s="654"/>
      <c r="N3" s="689"/>
    </row>
    <row r="4" spans="1:24" s="271" customFormat="1" ht="14.25" customHeight="1" thickBot="1" x14ac:dyDescent="0.25">
      <c r="A4" s="484"/>
      <c r="B4" s="781" t="s">
        <v>111</v>
      </c>
      <c r="C4" s="485" t="s">
        <v>1049</v>
      </c>
      <c r="D4" s="781" t="s">
        <v>1050</v>
      </c>
      <c r="E4" s="781" t="s">
        <v>111</v>
      </c>
      <c r="F4" s="485" t="s">
        <v>1049</v>
      </c>
      <c r="G4" s="781" t="s">
        <v>1050</v>
      </c>
      <c r="H4" s="805" t="s">
        <v>111</v>
      </c>
      <c r="I4" s="486" t="s">
        <v>114</v>
      </c>
      <c r="J4" s="806" t="s">
        <v>113</v>
      </c>
      <c r="K4" s="805" t="s">
        <v>113</v>
      </c>
      <c r="L4" s="781" t="s">
        <v>1050</v>
      </c>
      <c r="M4" s="565"/>
      <c r="N4" s="689"/>
    </row>
    <row r="5" spans="1:24" s="271" customFormat="1" ht="12.75" customHeight="1" x14ac:dyDescent="0.2">
      <c r="A5" s="422" t="s">
        <v>55</v>
      </c>
      <c r="B5" s="113">
        <v>113839</v>
      </c>
      <c r="C5" s="26">
        <v>80862</v>
      </c>
      <c r="D5" s="113">
        <v>194701</v>
      </c>
      <c r="E5" s="26">
        <v>83393</v>
      </c>
      <c r="F5" s="113">
        <v>11814</v>
      </c>
      <c r="G5" s="26">
        <v>95207</v>
      </c>
      <c r="H5" s="113">
        <v>30318</v>
      </c>
      <c r="I5" s="26">
        <v>483</v>
      </c>
      <c r="J5" s="113">
        <v>30801</v>
      </c>
      <c r="K5" s="898">
        <v>922</v>
      </c>
      <c r="L5" s="113">
        <v>321631</v>
      </c>
      <c r="M5" s="421"/>
      <c r="N5" s="640"/>
      <c r="O5" s="807"/>
      <c r="P5" s="807"/>
      <c r="Q5" s="807"/>
      <c r="R5" s="807"/>
      <c r="S5" s="807"/>
      <c r="T5" s="807"/>
      <c r="U5" s="807"/>
      <c r="V5" s="807"/>
      <c r="W5" s="807"/>
      <c r="X5" s="807"/>
    </row>
    <row r="6" spans="1:24" s="271" customFormat="1" ht="13.5" customHeight="1" x14ac:dyDescent="0.2">
      <c r="A6" s="422" t="s">
        <v>56</v>
      </c>
      <c r="B6" s="113">
        <v>3441</v>
      </c>
      <c r="C6" s="26">
        <v>3008</v>
      </c>
      <c r="D6" s="113">
        <v>6449</v>
      </c>
      <c r="E6" s="26">
        <v>3172</v>
      </c>
      <c r="F6" s="113">
        <v>168</v>
      </c>
      <c r="G6" s="26">
        <v>3340</v>
      </c>
      <c r="H6" s="113">
        <v>1181</v>
      </c>
      <c r="I6" s="26">
        <v>19</v>
      </c>
      <c r="J6" s="113">
        <v>1200</v>
      </c>
      <c r="K6" s="898">
        <v>16</v>
      </c>
      <c r="L6" s="113">
        <v>11006</v>
      </c>
      <c r="M6" s="421"/>
      <c r="N6" s="807"/>
      <c r="O6" s="807"/>
      <c r="P6" s="807"/>
      <c r="Q6" s="807"/>
      <c r="R6" s="807"/>
      <c r="S6" s="807"/>
      <c r="T6" s="807"/>
      <c r="U6" s="807"/>
      <c r="V6" s="807"/>
      <c r="W6" s="807"/>
      <c r="X6" s="807"/>
    </row>
    <row r="7" spans="1:24" s="271" customFormat="1" ht="12.75" customHeight="1" x14ac:dyDescent="0.2">
      <c r="A7" s="422" t="s">
        <v>57</v>
      </c>
      <c r="B7" s="113">
        <v>4742</v>
      </c>
      <c r="C7" s="26">
        <v>5743</v>
      </c>
      <c r="D7" s="113">
        <v>10485</v>
      </c>
      <c r="E7" s="26">
        <v>3473</v>
      </c>
      <c r="F7" s="113">
        <v>346</v>
      </c>
      <c r="G7" s="26">
        <v>3819</v>
      </c>
      <c r="H7" s="113">
        <v>1689</v>
      </c>
      <c r="I7" s="26">
        <v>103</v>
      </c>
      <c r="J7" s="113">
        <v>1792</v>
      </c>
      <c r="K7" s="898">
        <v>22</v>
      </c>
      <c r="L7" s="113">
        <v>16118</v>
      </c>
      <c r="M7" s="421"/>
      <c r="N7" s="807"/>
      <c r="O7" s="807"/>
      <c r="P7" s="807"/>
      <c r="Q7" s="807"/>
      <c r="R7" s="807"/>
      <c r="S7" s="807"/>
      <c r="T7" s="807"/>
      <c r="U7" s="807"/>
      <c r="V7" s="807"/>
      <c r="W7" s="807"/>
      <c r="X7" s="807"/>
    </row>
    <row r="8" spans="1:24" s="271" customFormat="1" ht="24.75" customHeight="1" x14ac:dyDescent="0.2">
      <c r="A8" s="422" t="s">
        <v>58</v>
      </c>
      <c r="B8" s="113">
        <v>7774</v>
      </c>
      <c r="C8" s="26">
        <v>10238</v>
      </c>
      <c r="D8" s="113">
        <v>18012</v>
      </c>
      <c r="E8" s="26">
        <v>6250</v>
      </c>
      <c r="F8" s="113">
        <v>506</v>
      </c>
      <c r="G8" s="26">
        <v>6756</v>
      </c>
      <c r="H8" s="113">
        <v>2909</v>
      </c>
      <c r="I8" s="26">
        <v>86</v>
      </c>
      <c r="J8" s="113">
        <v>2995</v>
      </c>
      <c r="K8" s="898">
        <v>20</v>
      </c>
      <c r="L8" s="113">
        <v>27783</v>
      </c>
      <c r="M8" s="421"/>
      <c r="N8" s="807"/>
      <c r="O8" s="807"/>
      <c r="P8" s="807"/>
      <c r="Q8" s="807"/>
      <c r="R8" s="807"/>
      <c r="S8" s="807"/>
      <c r="T8" s="807"/>
      <c r="U8" s="807"/>
      <c r="V8" s="807"/>
      <c r="W8" s="807"/>
      <c r="X8" s="807"/>
    </row>
    <row r="9" spans="1:24" s="271" customFormat="1" ht="14.25" thickBot="1" x14ac:dyDescent="0.25">
      <c r="A9" s="417" t="s">
        <v>1073</v>
      </c>
      <c r="B9" s="123">
        <v>1566</v>
      </c>
      <c r="C9" s="88">
        <v>2964</v>
      </c>
      <c r="D9" s="123">
        <v>4530</v>
      </c>
      <c r="E9" s="88">
        <v>1376</v>
      </c>
      <c r="F9" s="123">
        <v>168</v>
      </c>
      <c r="G9" s="88">
        <v>1544</v>
      </c>
      <c r="H9" s="123">
        <v>539</v>
      </c>
      <c r="I9" s="88">
        <v>5</v>
      </c>
      <c r="J9" s="123">
        <v>544</v>
      </c>
      <c r="K9" s="899">
        <v>6</v>
      </c>
      <c r="L9" s="117">
        <v>6624</v>
      </c>
      <c r="M9" s="422"/>
      <c r="N9" s="807"/>
      <c r="O9" s="807"/>
      <c r="P9" s="807"/>
      <c r="Q9" s="807"/>
      <c r="R9" s="807"/>
      <c r="S9" s="807"/>
      <c r="T9" s="807"/>
      <c r="U9" s="807"/>
      <c r="V9" s="807"/>
      <c r="W9" s="807"/>
      <c r="X9" s="807"/>
    </row>
    <row r="10" spans="1:24" s="271" customFormat="1" thickBot="1" x14ac:dyDescent="0.25">
      <c r="A10" s="566" t="s">
        <v>113</v>
      </c>
      <c r="B10" s="28">
        <v>131362</v>
      </c>
      <c r="C10" s="28">
        <v>102816</v>
      </c>
      <c r="D10" s="28">
        <v>234178</v>
      </c>
      <c r="E10" s="28">
        <v>97664</v>
      </c>
      <c r="F10" s="28">
        <v>13001</v>
      </c>
      <c r="G10" s="28">
        <v>110665</v>
      </c>
      <c r="H10" s="28">
        <v>36636</v>
      </c>
      <c r="I10" s="28">
        <v>696</v>
      </c>
      <c r="J10" s="28">
        <v>37332</v>
      </c>
      <c r="K10" s="28">
        <v>986</v>
      </c>
      <c r="L10" s="117">
        <v>383161</v>
      </c>
      <c r="M10" s="569"/>
      <c r="N10" s="807"/>
      <c r="O10" s="807"/>
      <c r="P10" s="807"/>
      <c r="Q10" s="807"/>
      <c r="R10" s="807"/>
      <c r="S10" s="807"/>
      <c r="T10" s="807"/>
      <c r="U10" s="807"/>
      <c r="V10" s="807"/>
      <c r="W10" s="807"/>
      <c r="X10" s="807"/>
    </row>
    <row r="11" spans="1:24" s="271" customFormat="1" ht="13.5" x14ac:dyDescent="0.2">
      <c r="A11" s="567" t="s">
        <v>1074</v>
      </c>
      <c r="B11" s="80">
        <v>4605</v>
      </c>
      <c r="C11" s="80">
        <v>8541</v>
      </c>
      <c r="D11" s="80">
        <v>13146</v>
      </c>
      <c r="E11" s="80">
        <v>3475</v>
      </c>
      <c r="F11" s="80">
        <v>545</v>
      </c>
      <c r="G11" s="80">
        <v>4020</v>
      </c>
      <c r="H11" s="80"/>
      <c r="I11" s="80"/>
      <c r="J11" s="80"/>
      <c r="K11" s="80"/>
      <c r="L11" s="80">
        <v>34331</v>
      </c>
      <c r="M11" s="510"/>
      <c r="N11" s="807"/>
      <c r="O11" s="807"/>
      <c r="P11" s="807"/>
      <c r="Q11" s="807"/>
      <c r="R11" s="807"/>
      <c r="S11" s="807"/>
      <c r="T11" s="807"/>
      <c r="U11" s="807"/>
      <c r="V11" s="807"/>
      <c r="W11" s="807"/>
      <c r="X11" s="807"/>
    </row>
    <row r="12" spans="1:24" s="271" customFormat="1" ht="13.5" x14ac:dyDescent="0.2">
      <c r="A12" s="567" t="s">
        <v>1138</v>
      </c>
      <c r="B12" s="570"/>
      <c r="C12" s="80"/>
      <c r="D12" s="570"/>
      <c r="E12" s="80"/>
      <c r="F12" s="570"/>
      <c r="G12" s="80"/>
      <c r="H12" s="570">
        <v>1549</v>
      </c>
      <c r="I12" s="80">
        <v>32</v>
      </c>
      <c r="J12" s="570">
        <v>1581</v>
      </c>
      <c r="K12" s="80">
        <v>112</v>
      </c>
      <c r="L12" s="113">
        <v>1693</v>
      </c>
      <c r="M12" s="141"/>
      <c r="N12" s="807"/>
      <c r="O12" s="807"/>
      <c r="P12" s="807"/>
      <c r="Q12" s="807"/>
      <c r="R12" s="807"/>
      <c r="S12" s="807"/>
      <c r="T12" s="807"/>
      <c r="U12" s="807"/>
      <c r="V12" s="807"/>
      <c r="W12" s="807"/>
      <c r="X12" s="807"/>
    </row>
    <row r="13" spans="1:24" s="271" customFormat="1" ht="13.5" customHeight="1" x14ac:dyDescent="0.2">
      <c r="A13" s="567"/>
      <c r="B13" s="568"/>
      <c r="C13" s="568"/>
      <c r="D13" s="568"/>
      <c r="E13" s="568"/>
      <c r="F13" s="568"/>
      <c r="G13" s="568"/>
      <c r="H13" s="415"/>
      <c r="I13" s="415"/>
      <c r="J13" s="415"/>
      <c r="K13" s="415"/>
      <c r="L13" s="422"/>
      <c r="N13" s="689"/>
    </row>
    <row r="14" spans="1:24" s="271" customFormat="1" ht="12.75" customHeight="1" thickBot="1" x14ac:dyDescent="0.25">
      <c r="A14" s="487"/>
      <c r="B14" s="1054"/>
      <c r="C14" s="1054"/>
      <c r="D14" s="1054"/>
      <c r="E14" s="1054"/>
      <c r="F14" s="1054"/>
      <c r="G14" s="1054"/>
      <c r="H14" s="646"/>
      <c r="I14" s="654"/>
      <c r="J14" s="654"/>
      <c r="K14" s="654"/>
      <c r="L14" s="569" t="s">
        <v>140</v>
      </c>
      <c r="N14" s="689"/>
    </row>
    <row r="15" spans="1:24" s="271" customFormat="1" ht="14.25" customHeight="1" thickBot="1" x14ac:dyDescent="0.25">
      <c r="A15" s="484"/>
      <c r="B15" s="476" t="s">
        <v>1</v>
      </c>
      <c r="C15" s="475" t="s">
        <v>1054</v>
      </c>
      <c r="D15" s="476" t="s">
        <v>1055</v>
      </c>
      <c r="E15" s="476" t="s">
        <v>2</v>
      </c>
      <c r="F15" s="475" t="s">
        <v>1056</v>
      </c>
      <c r="G15" s="476" t="s">
        <v>1057</v>
      </c>
      <c r="H15" s="476" t="s">
        <v>3</v>
      </c>
      <c r="I15" s="476" t="s">
        <v>1025</v>
      </c>
      <c r="J15" s="476" t="s">
        <v>1026</v>
      </c>
      <c r="K15" s="476" t="s">
        <v>1029</v>
      </c>
      <c r="L15" s="475" t="s">
        <v>1050</v>
      </c>
    </row>
    <row r="16" spans="1:24" s="271" customFormat="1" ht="12.75" customHeight="1" x14ac:dyDescent="0.2">
      <c r="A16" s="263" t="s">
        <v>55</v>
      </c>
      <c r="B16" s="591">
        <f t="shared" ref="B16:L16" si="0">B5/B$10</f>
        <v>0.86660525875062799</v>
      </c>
      <c r="C16" s="591">
        <f t="shared" si="0"/>
        <v>0.78647292250233425</v>
      </c>
      <c r="D16" s="591">
        <f t="shared" si="0"/>
        <v>0.83142310550094378</v>
      </c>
      <c r="E16" s="591">
        <f t="shared" si="0"/>
        <v>0.85387655635648751</v>
      </c>
      <c r="F16" s="591">
        <f t="shared" si="0"/>
        <v>0.90869933082070609</v>
      </c>
      <c r="G16" s="591">
        <f t="shared" si="0"/>
        <v>0.86031717345140735</v>
      </c>
      <c r="H16" s="591">
        <f t="shared" si="0"/>
        <v>0.82754667540124471</v>
      </c>
      <c r="I16" s="591">
        <f t="shared" si="0"/>
        <v>0.69396551724137934</v>
      </c>
      <c r="J16" s="591">
        <f t="shared" si="0"/>
        <v>0.82505625200900035</v>
      </c>
      <c r="K16" s="591">
        <f t="shared" si="0"/>
        <v>0.93509127789046653</v>
      </c>
      <c r="L16" s="591">
        <f t="shared" si="0"/>
        <v>0.83941476298475048</v>
      </c>
      <c r="N16" s="804"/>
      <c r="O16" s="804"/>
      <c r="P16" s="804"/>
      <c r="Q16" s="804"/>
      <c r="R16" s="804"/>
      <c r="S16" s="804"/>
      <c r="T16" s="804"/>
      <c r="U16" s="804"/>
      <c r="V16" s="804"/>
      <c r="W16" s="804"/>
      <c r="X16" s="804"/>
    </row>
    <row r="17" spans="1:24" s="271" customFormat="1" ht="12.75" customHeight="1" x14ac:dyDescent="0.2">
      <c r="A17" s="263" t="s">
        <v>56</v>
      </c>
      <c r="B17" s="591">
        <f t="shared" ref="B17:C20" si="1">B6/B$10</f>
        <v>2.6194789969702044E-2</v>
      </c>
      <c r="C17" s="591">
        <f t="shared" si="1"/>
        <v>2.9256146903205726E-2</v>
      </c>
      <c r="D17" s="591">
        <f t="shared" ref="D17:E17" si="2">D6/D$10</f>
        <v>2.7538880680507988E-2</v>
      </c>
      <c r="E17" s="591">
        <f t="shared" si="2"/>
        <v>3.2478702490170382E-2</v>
      </c>
      <c r="F17" s="591">
        <f t="shared" ref="F17:H17" si="3">F6/F$10</f>
        <v>1.2922082916698715E-2</v>
      </c>
      <c r="G17" s="591">
        <f t="shared" si="3"/>
        <v>3.0181177427370896E-2</v>
      </c>
      <c r="H17" s="591">
        <f t="shared" si="3"/>
        <v>3.2236051970739164E-2</v>
      </c>
      <c r="I17" s="591">
        <f t="shared" ref="I17:J17" si="4">I6/I$10</f>
        <v>2.7298850574712645E-2</v>
      </c>
      <c r="J17" s="591">
        <f t="shared" si="4"/>
        <v>3.2144005143040826E-2</v>
      </c>
      <c r="K17" s="591">
        <f t="shared" ref="K17:L17" si="5">K6/K$10</f>
        <v>1.6227180527383367E-2</v>
      </c>
      <c r="L17" s="591">
        <f t="shared" si="5"/>
        <v>2.8724217757026421E-2</v>
      </c>
      <c r="M17" s="141"/>
      <c r="N17" s="804"/>
      <c r="O17" s="804"/>
      <c r="P17" s="804"/>
      <c r="Q17" s="804"/>
      <c r="R17" s="804"/>
      <c r="S17" s="804"/>
      <c r="T17" s="804"/>
      <c r="U17" s="804"/>
      <c r="V17" s="804"/>
      <c r="W17" s="804"/>
      <c r="X17" s="804"/>
    </row>
    <row r="18" spans="1:24" s="271" customFormat="1" ht="12" x14ac:dyDescent="0.2">
      <c r="A18" s="263" t="s">
        <v>57</v>
      </c>
      <c r="B18" s="591">
        <f t="shared" si="1"/>
        <v>3.6098719568825079E-2</v>
      </c>
      <c r="C18" s="591">
        <f t="shared" si="1"/>
        <v>5.5857065048241519E-2</v>
      </c>
      <c r="D18" s="592">
        <f t="shared" ref="D18:E18" si="6">D7/D$10</f>
        <v>4.4773633731605873E-2</v>
      </c>
      <c r="E18" s="592">
        <f t="shared" si="6"/>
        <v>3.5560697903014415E-2</v>
      </c>
      <c r="F18" s="592">
        <f t="shared" ref="F18:H18" si="7">F7/F$10</f>
        <v>2.6613337435581877E-2</v>
      </c>
      <c r="G18" s="592">
        <f t="shared" si="7"/>
        <v>3.4509555866805222E-2</v>
      </c>
      <c r="H18" s="592">
        <f t="shared" si="7"/>
        <v>4.6102194562725185E-2</v>
      </c>
      <c r="I18" s="592">
        <f t="shared" ref="I18:J18" si="8">I7/I$10</f>
        <v>0.14798850574712644</v>
      </c>
      <c r="J18" s="592">
        <f t="shared" si="8"/>
        <v>4.8001714346940963E-2</v>
      </c>
      <c r="K18" s="592">
        <f t="shared" ref="K18:L18" si="9">K7/K$10</f>
        <v>2.231237322515213E-2</v>
      </c>
      <c r="L18" s="592">
        <f t="shared" si="9"/>
        <v>4.206586787277411E-2</v>
      </c>
      <c r="M18" s="141"/>
      <c r="N18" s="804"/>
      <c r="O18" s="804"/>
      <c r="P18" s="804"/>
      <c r="Q18" s="804"/>
      <c r="R18" s="804"/>
      <c r="S18" s="804"/>
      <c r="T18" s="804"/>
      <c r="U18" s="804"/>
      <c r="V18" s="804"/>
      <c r="W18" s="804"/>
      <c r="X18" s="804"/>
    </row>
    <row r="19" spans="1:24" s="271" customFormat="1" ht="12.75" customHeight="1" x14ac:dyDescent="0.2">
      <c r="A19" s="263" t="s">
        <v>58</v>
      </c>
      <c r="B19" s="591">
        <f t="shared" si="1"/>
        <v>5.9179975944337021E-2</v>
      </c>
      <c r="C19" s="591">
        <f t="shared" si="1"/>
        <v>9.9575941487706196E-2</v>
      </c>
      <c r="D19" s="591">
        <f t="shared" ref="D19:E19" si="10">D8/D$10</f>
        <v>7.6915850336069139E-2</v>
      </c>
      <c r="E19" s="591">
        <f t="shared" si="10"/>
        <v>6.3994921363040635E-2</v>
      </c>
      <c r="F19" s="591">
        <f t="shared" ref="F19:H19" si="11">F8/F$10</f>
        <v>3.8920083070533039E-2</v>
      </c>
      <c r="G19" s="591">
        <f t="shared" si="11"/>
        <v>6.1049112185424477E-2</v>
      </c>
      <c r="H19" s="591">
        <f t="shared" si="11"/>
        <v>7.9402773228518395E-2</v>
      </c>
      <c r="I19" s="591">
        <f t="shared" ref="I19:J19" si="12">I8/I$10</f>
        <v>0.1235632183908046</v>
      </c>
      <c r="J19" s="591">
        <f t="shared" si="12"/>
        <v>8.0226079502839387E-2</v>
      </c>
      <c r="K19" s="591">
        <f t="shared" ref="K19:L19" si="13">K8/K$10</f>
        <v>2.0283975659229209E-2</v>
      </c>
      <c r="L19" s="591">
        <f t="shared" si="13"/>
        <v>7.2509989273438574E-2</v>
      </c>
      <c r="M19" s="141"/>
      <c r="N19" s="804"/>
      <c r="O19" s="804"/>
      <c r="P19" s="804"/>
      <c r="Q19" s="804"/>
      <c r="R19" s="804"/>
      <c r="S19" s="804"/>
      <c r="T19" s="804"/>
      <c r="U19" s="804"/>
      <c r="V19" s="804"/>
      <c r="W19" s="804"/>
      <c r="X19" s="804"/>
    </row>
    <row r="20" spans="1:24" s="271" customFormat="1" thickBot="1" x14ac:dyDescent="0.25">
      <c r="A20" s="29" t="s">
        <v>337</v>
      </c>
      <c r="B20" s="591">
        <f t="shared" si="1"/>
        <v>1.1921255766507818E-2</v>
      </c>
      <c r="C20" s="591">
        <f t="shared" si="1"/>
        <v>2.8828197945845006E-2</v>
      </c>
      <c r="D20" s="591">
        <f t="shared" ref="D20:E20" si="14">D9/D$10</f>
        <v>1.9344259494914126E-2</v>
      </c>
      <c r="E20" s="591">
        <f t="shared" si="14"/>
        <v>1.4089121887287025E-2</v>
      </c>
      <c r="F20" s="591">
        <f t="shared" ref="F20:H20" si="15">F9/F$10</f>
        <v>1.2922082916698715E-2</v>
      </c>
      <c r="G20" s="591">
        <f t="shared" si="15"/>
        <v>1.3952017349658881E-2</v>
      </c>
      <c r="H20" s="592">
        <f t="shared" si="15"/>
        <v>1.4712304836772574E-2</v>
      </c>
      <c r="I20" s="592">
        <f t="shared" ref="I20:J20" si="16">I9/I$10</f>
        <v>7.1839080459770114E-3</v>
      </c>
      <c r="J20" s="592">
        <f t="shared" si="16"/>
        <v>1.4571948998178506E-2</v>
      </c>
      <c r="K20" s="592">
        <f t="shared" ref="K20:L20" si="17">K9/K$10</f>
        <v>6.0851926977687626E-3</v>
      </c>
      <c r="L20" s="592">
        <f t="shared" si="17"/>
        <v>1.7287771980968834E-2</v>
      </c>
      <c r="M20" s="141"/>
      <c r="N20" s="804"/>
      <c r="O20" s="804"/>
      <c r="P20" s="804"/>
      <c r="Q20" s="804"/>
      <c r="R20" s="804"/>
      <c r="S20" s="804"/>
      <c r="T20" s="804"/>
      <c r="U20" s="804"/>
      <c r="V20" s="804"/>
      <c r="W20" s="804"/>
      <c r="X20" s="804"/>
    </row>
    <row r="21" spans="1:24" s="271" customFormat="1" ht="12.75" customHeight="1" thickBot="1" x14ac:dyDescent="0.25">
      <c r="A21" s="96" t="s">
        <v>113</v>
      </c>
      <c r="B21" s="572">
        <f>SUM(B16:B20)</f>
        <v>0.99999999999999989</v>
      </c>
      <c r="C21" s="572">
        <f t="shared" ref="C21:L21" si="18">SUM(C16:C20)</f>
        <v>0.99999027388733275</v>
      </c>
      <c r="D21" s="572">
        <f t="shared" si="18"/>
        <v>0.99999572974404105</v>
      </c>
      <c r="E21" s="572">
        <f t="shared" si="18"/>
        <v>1</v>
      </c>
      <c r="F21" s="572">
        <f t="shared" si="18"/>
        <v>1.0000769171602184</v>
      </c>
      <c r="G21" s="572">
        <f t="shared" si="18"/>
        <v>1.0000090362806668</v>
      </c>
      <c r="H21" s="572">
        <f t="shared" si="18"/>
        <v>1.0000000000000002</v>
      </c>
      <c r="I21" s="572">
        <f t="shared" si="18"/>
        <v>1</v>
      </c>
      <c r="J21" s="572">
        <f t="shared" si="18"/>
        <v>1.0000000000000002</v>
      </c>
      <c r="K21" s="572">
        <f t="shared" si="18"/>
        <v>1</v>
      </c>
      <c r="L21" s="572">
        <f t="shared" si="18"/>
        <v>1.0000026098689583</v>
      </c>
      <c r="M21" s="355"/>
      <c r="N21" s="804"/>
      <c r="O21" s="804"/>
      <c r="P21" s="804"/>
      <c r="Q21" s="804"/>
      <c r="R21" s="804"/>
      <c r="S21" s="804"/>
      <c r="T21" s="804"/>
      <c r="U21" s="804"/>
      <c r="V21" s="804"/>
      <c r="W21" s="804"/>
      <c r="X21" s="804"/>
    </row>
    <row r="22" spans="1:24" s="271" customFormat="1" ht="12.75" customHeight="1" x14ac:dyDescent="0.2">
      <c r="A22" s="263"/>
      <c r="B22" s="263"/>
      <c r="C22" s="263"/>
      <c r="D22" s="263"/>
      <c r="E22" s="263"/>
      <c r="F22" s="263"/>
      <c r="G22" s="263"/>
      <c r="H22" s="356"/>
      <c r="I22" s="356"/>
      <c r="J22" s="356"/>
      <c r="K22" s="356"/>
      <c r="L22" s="356"/>
      <c r="M22" s="356"/>
    </row>
    <row r="23" spans="1:24" s="272" customFormat="1" ht="13.5" customHeight="1" x14ac:dyDescent="0.2">
      <c r="A23" s="17"/>
      <c r="B23" s="17"/>
      <c r="C23" s="17"/>
      <c r="D23" s="17"/>
      <c r="E23" s="17"/>
      <c r="F23" s="17"/>
      <c r="G23" s="17"/>
      <c r="I23" s="271"/>
      <c r="J23" s="271"/>
      <c r="K23" s="271"/>
      <c r="L23" s="271"/>
      <c r="M23" s="271"/>
    </row>
    <row r="24" spans="1:24" s="271" customFormat="1" ht="12" x14ac:dyDescent="0.2">
      <c r="A24" s="571" t="s">
        <v>1224</v>
      </c>
      <c r="B24" s="422"/>
      <c r="C24" s="422"/>
      <c r="D24" s="422"/>
      <c r="E24" s="422"/>
      <c r="F24" s="422"/>
      <c r="G24" s="422"/>
    </row>
    <row r="25" spans="1:24" s="271" customFormat="1" ht="12.75" customHeight="1" x14ac:dyDescent="0.2">
      <c r="A25" s="71"/>
      <c r="B25" s="71"/>
      <c r="C25" s="71"/>
      <c r="D25" s="71"/>
      <c r="E25" s="71"/>
      <c r="F25" s="71"/>
      <c r="G25" s="71"/>
    </row>
    <row r="26" spans="1:24" s="271" customFormat="1" ht="12" x14ac:dyDescent="0.2">
      <c r="B26" s="71"/>
      <c r="C26" s="71"/>
      <c r="D26" s="71"/>
      <c r="E26" s="71"/>
      <c r="F26" s="71"/>
      <c r="G26" s="71"/>
    </row>
    <row r="27" spans="1:24" s="271" customFormat="1" ht="13.5" customHeight="1" x14ac:dyDescent="0.2">
      <c r="B27" s="71"/>
      <c r="C27" s="71"/>
      <c r="D27" s="71"/>
      <c r="E27" s="71"/>
      <c r="F27" s="71"/>
      <c r="G27" s="71"/>
    </row>
    <row r="28" spans="1:24" s="271" customFormat="1" ht="12" x14ac:dyDescent="0.2">
      <c r="A28" s="71"/>
      <c r="B28" s="71"/>
      <c r="C28" s="71"/>
      <c r="D28" s="71"/>
      <c r="E28" s="71"/>
      <c r="F28" s="71"/>
      <c r="G28" s="71"/>
    </row>
    <row r="29" spans="1:24" s="271" customFormat="1" ht="11.25" x14ac:dyDescent="0.15"/>
    <row r="30" spans="1:24" s="271" customFormat="1" ht="11.25" x14ac:dyDescent="0.15"/>
    <row r="31" spans="1:24" s="271" customFormat="1" ht="11.25" x14ac:dyDescent="0.15"/>
    <row r="32" spans="1:24" s="271" customFormat="1" ht="11.25" x14ac:dyDescent="0.15"/>
    <row r="33" spans="1:6" s="271" customFormat="1" ht="11.25" x14ac:dyDescent="0.15"/>
    <row r="34" spans="1:6" s="271" customFormat="1" ht="13.5" customHeight="1" x14ac:dyDescent="0.15"/>
    <row r="35" spans="1:6" s="271" customFormat="1" ht="11.25" x14ac:dyDescent="0.15"/>
    <row r="36" spans="1:6" s="271" customFormat="1" ht="12.75" customHeight="1" x14ac:dyDescent="0.15"/>
    <row r="37" spans="1:6" s="271" customFormat="1" ht="11.25" x14ac:dyDescent="0.15"/>
    <row r="38" spans="1:6" s="271" customFormat="1" ht="13.5" customHeight="1" x14ac:dyDescent="0.15"/>
    <row r="39" spans="1:6" s="271" customFormat="1" ht="11.25" x14ac:dyDescent="0.15"/>
    <row r="40" spans="1:6" s="271" customFormat="1" ht="11.25" x14ac:dyDescent="0.15"/>
    <row r="41" spans="1:6" s="271" customFormat="1" ht="11.25" x14ac:dyDescent="0.15"/>
    <row r="42" spans="1:6" s="271" customFormat="1" ht="11.25" x14ac:dyDescent="0.15"/>
    <row r="43" spans="1:6" s="271" customFormat="1" ht="12" x14ac:dyDescent="0.2">
      <c r="A43" s="71"/>
      <c r="B43" s="71"/>
      <c r="C43" s="71"/>
      <c r="D43" s="71"/>
      <c r="E43" s="71"/>
      <c r="F43" s="71"/>
    </row>
    <row r="44" spans="1:6" s="272" customFormat="1" ht="12" x14ac:dyDescent="0.2">
      <c r="A44" s="17"/>
      <c r="B44" s="17"/>
      <c r="C44" s="17"/>
      <c r="D44" s="17"/>
      <c r="E44" s="17"/>
      <c r="F44" s="17"/>
    </row>
    <row r="45" spans="1:6" s="272" customFormat="1" ht="12" x14ac:dyDescent="0.2">
      <c r="A45" s="17"/>
      <c r="B45" s="1059" t="s">
        <v>1260</v>
      </c>
      <c r="C45" s="1059"/>
      <c r="D45" s="1059"/>
      <c r="E45" s="1059"/>
      <c r="F45" s="17"/>
    </row>
    <row r="46" spans="1:6" s="272" customFormat="1" ht="12" x14ac:dyDescent="0.2">
      <c r="A46" s="17"/>
      <c r="B46" s="17"/>
      <c r="C46" s="17"/>
      <c r="D46" s="17"/>
      <c r="E46" s="17"/>
      <c r="F46" s="17"/>
    </row>
    <row r="47" spans="1:6" s="272" customFormat="1" thickBot="1" x14ac:dyDescent="0.25">
      <c r="A47" s="42" t="s">
        <v>26</v>
      </c>
      <c r="B47" s="43"/>
      <c r="C47" s="44"/>
      <c r="D47" s="44"/>
      <c r="E47" s="44"/>
      <c r="F47" s="17"/>
    </row>
    <row r="48" spans="1:6" s="272" customFormat="1" ht="24" x14ac:dyDescent="0.2">
      <c r="A48" s="328" t="s">
        <v>54</v>
      </c>
      <c r="B48" s="329" t="s">
        <v>111</v>
      </c>
      <c r="C48" s="46" t="s">
        <v>5</v>
      </c>
      <c r="D48" s="47" t="s">
        <v>1261</v>
      </c>
      <c r="E48" s="329" t="s">
        <v>174</v>
      </c>
      <c r="F48" s="17"/>
    </row>
    <row r="49" spans="1:8" s="272" customFormat="1" ht="12" x14ac:dyDescent="0.2">
      <c r="A49" s="17" t="s">
        <v>55</v>
      </c>
      <c r="B49" s="113">
        <v>106730</v>
      </c>
      <c r="C49" s="113">
        <v>89684</v>
      </c>
      <c r="D49" s="26">
        <v>196414</v>
      </c>
      <c r="E49" s="330">
        <v>0.84</v>
      </c>
      <c r="F49" s="114"/>
    </row>
    <row r="50" spans="1:8" s="272" customFormat="1" ht="12" x14ac:dyDescent="0.2">
      <c r="A50" s="17" t="s">
        <v>56</v>
      </c>
      <c r="B50" s="113">
        <v>3223</v>
      </c>
      <c r="C50" s="113">
        <v>3045</v>
      </c>
      <c r="D50" s="26">
        <v>6268</v>
      </c>
      <c r="E50" s="330">
        <v>2.7E-2</v>
      </c>
      <c r="F50" s="114"/>
    </row>
    <row r="51" spans="1:8" s="272" customFormat="1" ht="12" x14ac:dyDescent="0.2">
      <c r="A51" s="17" t="s">
        <v>57</v>
      </c>
      <c r="B51" s="113">
        <v>4418</v>
      </c>
      <c r="C51" s="113">
        <v>5911</v>
      </c>
      <c r="D51" s="26">
        <v>10329</v>
      </c>
      <c r="E51" s="330">
        <v>4.3999999999999997E-2</v>
      </c>
      <c r="F51" s="114"/>
      <c r="G51" s="17"/>
      <c r="H51" s="17"/>
    </row>
    <row r="52" spans="1:8" s="272" customFormat="1" ht="12" x14ac:dyDescent="0.2">
      <c r="A52" s="17" t="s">
        <v>58</v>
      </c>
      <c r="B52" s="113">
        <v>8384</v>
      </c>
      <c r="C52" s="113">
        <v>8626</v>
      </c>
      <c r="D52" s="26">
        <v>17010</v>
      </c>
      <c r="E52" s="330">
        <v>7.2999999999999995E-2</v>
      </c>
      <c r="F52" s="114"/>
      <c r="G52" s="22"/>
      <c r="H52" s="23"/>
    </row>
    <row r="53" spans="1:8" s="272" customFormat="1" ht="13.5" x14ac:dyDescent="0.2">
      <c r="A53" s="331" t="s">
        <v>929</v>
      </c>
      <c r="B53" s="332">
        <v>979</v>
      </c>
      <c r="C53" s="332">
        <v>2762</v>
      </c>
      <c r="D53" s="333">
        <v>3741</v>
      </c>
      <c r="E53" s="330">
        <v>1.6E-2</v>
      </c>
      <c r="F53" s="114"/>
      <c r="G53" s="22"/>
      <c r="H53" s="23"/>
    </row>
    <row r="54" spans="1:8" s="272" customFormat="1" ht="12" x14ac:dyDescent="0.2">
      <c r="A54" s="49" t="s">
        <v>171</v>
      </c>
      <c r="B54" s="334">
        <v>123734</v>
      </c>
      <c r="C54" s="334">
        <v>110028</v>
      </c>
      <c r="D54" s="334">
        <v>233762</v>
      </c>
      <c r="E54" s="135"/>
      <c r="F54" s="114"/>
      <c r="G54" s="22"/>
      <c r="H54" s="23"/>
    </row>
    <row r="55" spans="1:8" s="272" customFormat="1" ht="13.5" x14ac:dyDescent="0.2">
      <c r="A55" s="94" t="s">
        <v>16</v>
      </c>
      <c r="B55" s="80">
        <v>3556</v>
      </c>
      <c r="C55" s="80">
        <v>14680</v>
      </c>
      <c r="D55" s="80">
        <v>18236</v>
      </c>
      <c r="E55" s="321"/>
      <c r="F55" s="114"/>
      <c r="G55" s="22"/>
      <c r="H55" s="23"/>
    </row>
    <row r="56" spans="1:8" s="272" customFormat="1" ht="12" x14ac:dyDescent="0.2">
      <c r="A56" s="17"/>
      <c r="B56" s="17"/>
      <c r="C56" s="17"/>
      <c r="D56" s="17"/>
      <c r="E56" s="17"/>
      <c r="F56" s="114"/>
      <c r="G56" s="22"/>
      <c r="H56" s="23"/>
    </row>
    <row r="57" spans="1:8" s="272" customFormat="1" thickBot="1" x14ac:dyDescent="0.25">
      <c r="A57" s="42" t="s">
        <v>27</v>
      </c>
      <c r="B57" s="17"/>
      <c r="C57" s="17"/>
      <c r="D57" s="17"/>
      <c r="E57" s="17"/>
      <c r="F57" s="114"/>
    </row>
    <row r="58" spans="1:8" s="272" customFormat="1" ht="24" x14ac:dyDescent="0.2">
      <c r="A58" s="328" t="s">
        <v>54</v>
      </c>
      <c r="B58" s="329" t="s">
        <v>111</v>
      </c>
      <c r="C58" s="46" t="s">
        <v>5</v>
      </c>
      <c r="D58" s="47" t="s">
        <v>1261</v>
      </c>
      <c r="E58" s="329" t="s">
        <v>174</v>
      </c>
      <c r="F58" s="114"/>
    </row>
    <row r="59" spans="1:8" s="272" customFormat="1" ht="12" x14ac:dyDescent="0.2">
      <c r="A59" s="17" t="s">
        <v>55</v>
      </c>
      <c r="B59" s="113">
        <v>119227</v>
      </c>
      <c r="C59" s="113">
        <v>87771</v>
      </c>
      <c r="D59" s="26">
        <v>206998</v>
      </c>
      <c r="E59" s="330">
        <v>0.83399999999999996</v>
      </c>
      <c r="F59" s="114"/>
    </row>
    <row r="60" spans="1:8" s="272" customFormat="1" ht="12" x14ac:dyDescent="0.2">
      <c r="A60" s="17" t="s">
        <v>56</v>
      </c>
      <c r="B60" s="113">
        <v>3494</v>
      </c>
      <c r="C60" s="113">
        <v>3485</v>
      </c>
      <c r="D60" s="26">
        <v>6979</v>
      </c>
      <c r="E60" s="330">
        <v>2.8000000000000001E-2</v>
      </c>
      <c r="F60" s="114"/>
    </row>
    <row r="61" spans="1:8" s="272" customFormat="1" ht="12" x14ac:dyDescent="0.2">
      <c r="A61" s="17" t="s">
        <v>57</v>
      </c>
      <c r="B61" s="113">
        <v>5175</v>
      </c>
      <c r="C61" s="113">
        <v>6013</v>
      </c>
      <c r="D61" s="26">
        <v>11188</v>
      </c>
      <c r="E61" s="330">
        <v>4.4999999999999998E-2</v>
      </c>
      <c r="F61" s="114"/>
    </row>
    <row r="62" spans="1:8" s="272" customFormat="1" ht="12" x14ac:dyDescent="0.2">
      <c r="A62" s="17" t="s">
        <v>58</v>
      </c>
      <c r="B62" s="113">
        <v>9634</v>
      </c>
      <c r="C62" s="113">
        <v>9577</v>
      </c>
      <c r="D62" s="26">
        <v>19211</v>
      </c>
      <c r="E62" s="330">
        <v>7.6999999999999999E-2</v>
      </c>
      <c r="F62" s="114"/>
    </row>
    <row r="63" spans="1:8" s="272" customFormat="1" ht="13.5" x14ac:dyDescent="0.2">
      <c r="A63" s="331" t="s">
        <v>929</v>
      </c>
      <c r="B63" s="332">
        <v>1092</v>
      </c>
      <c r="C63" s="332">
        <v>2656</v>
      </c>
      <c r="D63" s="333">
        <v>3748</v>
      </c>
      <c r="E63" s="330">
        <v>1.6E-2</v>
      </c>
      <c r="F63" s="114"/>
    </row>
    <row r="64" spans="1:8" s="272" customFormat="1" ht="12" x14ac:dyDescent="0.2">
      <c r="A64" s="49" t="s">
        <v>171</v>
      </c>
      <c r="B64" s="334">
        <v>138622</v>
      </c>
      <c r="C64" s="334">
        <v>109502</v>
      </c>
      <c r="D64" s="334">
        <v>248124</v>
      </c>
      <c r="E64" s="135"/>
      <c r="F64" s="114"/>
    </row>
    <row r="65" spans="1:13" s="272" customFormat="1" ht="13.5" x14ac:dyDescent="0.2">
      <c r="A65" s="94" t="s">
        <v>16</v>
      </c>
      <c r="B65" s="80">
        <v>4464</v>
      </c>
      <c r="C65" s="80">
        <v>12202</v>
      </c>
      <c r="D65" s="80">
        <v>16666</v>
      </c>
      <c r="E65" s="321"/>
      <c r="F65" s="114"/>
    </row>
    <row r="66" spans="1:13" s="272" customFormat="1" ht="12" x14ac:dyDescent="0.2">
      <c r="A66" s="94"/>
      <c r="B66" s="80"/>
      <c r="C66" s="80"/>
      <c r="D66" s="26"/>
      <c r="E66" s="321"/>
      <c r="F66" s="114"/>
    </row>
    <row r="67" spans="1:13" s="272" customFormat="1" ht="14.25" thickBot="1" x14ac:dyDescent="0.25">
      <c r="A67" s="335" t="s">
        <v>930</v>
      </c>
      <c r="B67" s="17"/>
      <c r="C67" s="17"/>
      <c r="D67" s="17"/>
      <c r="E67" s="17"/>
      <c r="F67" s="114"/>
    </row>
    <row r="68" spans="1:13" s="272" customFormat="1" ht="24" x14ac:dyDescent="0.2">
      <c r="A68" s="328" t="s">
        <v>54</v>
      </c>
      <c r="B68" s="329" t="s">
        <v>111</v>
      </c>
      <c r="C68" s="46" t="s">
        <v>5</v>
      </c>
      <c r="D68" s="47" t="s">
        <v>1261</v>
      </c>
      <c r="E68" s="329" t="s">
        <v>174</v>
      </c>
      <c r="F68" s="114"/>
      <c r="M68" s="271"/>
    </row>
    <row r="69" spans="1:13" s="272" customFormat="1" ht="12" x14ac:dyDescent="0.2">
      <c r="A69" s="17" t="s">
        <v>55</v>
      </c>
      <c r="B69" s="113">
        <v>115790</v>
      </c>
      <c r="C69" s="113">
        <v>89169</v>
      </c>
      <c r="D69" s="26">
        <v>204959</v>
      </c>
      <c r="E69" s="330">
        <v>0.83899999999999997</v>
      </c>
      <c r="F69" s="114"/>
      <c r="M69" s="271"/>
    </row>
    <row r="70" spans="1:13" s="272" customFormat="1" ht="12" x14ac:dyDescent="0.2">
      <c r="A70" s="17" t="s">
        <v>56</v>
      </c>
      <c r="B70" s="113">
        <v>3336</v>
      </c>
      <c r="C70" s="113">
        <v>3376</v>
      </c>
      <c r="D70" s="26">
        <v>6712</v>
      </c>
      <c r="E70" s="330">
        <v>2.7E-2</v>
      </c>
      <c r="F70" s="114"/>
      <c r="M70" s="271"/>
    </row>
    <row r="71" spans="1:13" s="272" customFormat="1" ht="12" x14ac:dyDescent="0.2">
      <c r="A71" s="17" t="s">
        <v>57</v>
      </c>
      <c r="B71" s="113">
        <v>4838</v>
      </c>
      <c r="C71" s="113">
        <v>4486</v>
      </c>
      <c r="D71" s="26">
        <v>9324</v>
      </c>
      <c r="E71" s="330">
        <v>3.7999999999999999E-2</v>
      </c>
      <c r="F71" s="114"/>
      <c r="M71" s="271"/>
    </row>
    <row r="72" spans="1:13" s="272" customFormat="1" ht="12" x14ac:dyDescent="0.2">
      <c r="A72" s="17" t="s">
        <v>58</v>
      </c>
      <c r="B72" s="113">
        <v>9375</v>
      </c>
      <c r="C72" s="113">
        <v>11150</v>
      </c>
      <c r="D72" s="26">
        <v>20525</v>
      </c>
      <c r="E72" s="330">
        <v>8.4000000000000005E-2</v>
      </c>
      <c r="F72" s="114"/>
      <c r="M72" s="271"/>
    </row>
    <row r="73" spans="1:13" s="272" customFormat="1" ht="13.5" x14ac:dyDescent="0.2">
      <c r="A73" s="331" t="s">
        <v>929</v>
      </c>
      <c r="B73" s="332">
        <v>962</v>
      </c>
      <c r="C73" s="332">
        <v>1905</v>
      </c>
      <c r="D73" s="333">
        <v>2867</v>
      </c>
      <c r="E73" s="330">
        <v>0.01</v>
      </c>
      <c r="F73" s="114"/>
      <c r="M73" s="271"/>
    </row>
    <row r="74" spans="1:13" s="272" customFormat="1" ht="12" x14ac:dyDescent="0.2">
      <c r="A74" s="336" t="s">
        <v>171</v>
      </c>
      <c r="B74" s="334">
        <v>134301</v>
      </c>
      <c r="C74" s="334">
        <v>110086</v>
      </c>
      <c r="D74" s="334">
        <v>244387</v>
      </c>
      <c r="E74" s="135"/>
      <c r="F74" s="114"/>
      <c r="M74" s="271"/>
    </row>
    <row r="75" spans="1:13" s="272" customFormat="1" ht="13.5" x14ac:dyDescent="0.2">
      <c r="A75" s="94" t="s">
        <v>16</v>
      </c>
      <c r="B75" s="80">
        <v>3518</v>
      </c>
      <c r="C75" s="80">
        <v>12330</v>
      </c>
      <c r="D75" s="80">
        <v>15848</v>
      </c>
      <c r="E75" s="321"/>
      <c r="F75" s="114"/>
      <c r="M75" s="271"/>
    </row>
    <row r="76" spans="1:13" s="272" customFormat="1" ht="12" x14ac:dyDescent="0.2">
      <c r="A76" s="94"/>
      <c r="B76" s="80"/>
      <c r="C76" s="80"/>
      <c r="D76" s="26"/>
      <c r="E76" s="321"/>
      <c r="F76" s="114"/>
      <c r="M76" s="271"/>
    </row>
    <row r="77" spans="1:13" s="272" customFormat="1" thickBot="1" x14ac:dyDescent="0.25">
      <c r="A77" s="42" t="s">
        <v>128</v>
      </c>
      <c r="B77" s="17"/>
      <c r="C77" s="17"/>
      <c r="D77" s="17"/>
      <c r="E77" s="17"/>
      <c r="F77" s="114"/>
      <c r="M77" s="271"/>
    </row>
    <row r="78" spans="1:13" s="272" customFormat="1" ht="24" x14ac:dyDescent="0.2">
      <c r="A78" s="328" t="s">
        <v>54</v>
      </c>
      <c r="B78" s="329" t="s">
        <v>111</v>
      </c>
      <c r="C78" s="46" t="s">
        <v>5</v>
      </c>
      <c r="D78" s="47" t="s">
        <v>1261</v>
      </c>
      <c r="E78" s="329" t="s">
        <v>174</v>
      </c>
      <c r="F78" s="114"/>
      <c r="M78" s="271"/>
    </row>
    <row r="79" spans="1:13" s="272" customFormat="1" ht="12" x14ac:dyDescent="0.2">
      <c r="A79" s="17" t="s">
        <v>55</v>
      </c>
      <c r="B79" s="113">
        <v>124533</v>
      </c>
      <c r="C79" s="113">
        <v>84591</v>
      </c>
      <c r="D79" s="26">
        <v>209124</v>
      </c>
      <c r="E79" s="330">
        <v>0.82299999999999995</v>
      </c>
      <c r="F79" s="114"/>
      <c r="M79" s="271"/>
    </row>
    <row r="80" spans="1:13" s="272" customFormat="1" ht="12" x14ac:dyDescent="0.2">
      <c r="A80" s="17" t="s">
        <v>56</v>
      </c>
      <c r="B80" s="113">
        <v>3869</v>
      </c>
      <c r="C80" s="113">
        <v>3293</v>
      </c>
      <c r="D80" s="26">
        <v>7162</v>
      </c>
      <c r="E80" s="330">
        <v>2.8000000000000001E-2</v>
      </c>
      <c r="F80" s="114"/>
      <c r="M80" s="271"/>
    </row>
    <row r="81" spans="1:13" s="272" customFormat="1" ht="12" x14ac:dyDescent="0.2">
      <c r="A81" s="17" t="s">
        <v>57</v>
      </c>
      <c r="B81" s="113">
        <v>5527</v>
      </c>
      <c r="C81" s="113">
        <v>5690</v>
      </c>
      <c r="D81" s="26">
        <v>11217</v>
      </c>
      <c r="E81" s="330">
        <v>4.3999999999999997E-2</v>
      </c>
      <c r="F81" s="114"/>
      <c r="M81" s="271"/>
    </row>
    <row r="82" spans="1:13" s="272" customFormat="1" ht="12" x14ac:dyDescent="0.2">
      <c r="A82" s="17" t="s">
        <v>58</v>
      </c>
      <c r="B82" s="113">
        <v>11026</v>
      </c>
      <c r="C82" s="113">
        <v>12541</v>
      </c>
      <c r="D82" s="26">
        <v>23567</v>
      </c>
      <c r="E82" s="330">
        <v>9.2999999999999999E-2</v>
      </c>
      <c r="F82" s="114"/>
      <c r="M82" s="271"/>
    </row>
    <row r="83" spans="1:13" s="272" customFormat="1" ht="13.5" x14ac:dyDescent="0.2">
      <c r="A83" s="331" t="s">
        <v>929</v>
      </c>
      <c r="B83" s="332">
        <v>1127</v>
      </c>
      <c r="C83" s="332">
        <v>1758</v>
      </c>
      <c r="D83" s="333">
        <v>2885</v>
      </c>
      <c r="E83" s="330">
        <v>0.01</v>
      </c>
      <c r="F83" s="114"/>
      <c r="M83" s="271"/>
    </row>
    <row r="84" spans="1:13" s="272" customFormat="1" ht="12" x14ac:dyDescent="0.2">
      <c r="A84" s="336" t="s">
        <v>171</v>
      </c>
      <c r="B84" s="334">
        <v>146082</v>
      </c>
      <c r="C84" s="334">
        <v>107873</v>
      </c>
      <c r="D84" s="334">
        <v>253955</v>
      </c>
      <c r="E84" s="135"/>
      <c r="F84" s="114"/>
      <c r="M84" s="271"/>
    </row>
    <row r="85" spans="1:13" s="272" customFormat="1" ht="13.5" x14ac:dyDescent="0.2">
      <c r="A85" s="94" t="s">
        <v>16</v>
      </c>
      <c r="B85" s="80">
        <v>5207</v>
      </c>
      <c r="C85" s="80">
        <v>10025</v>
      </c>
      <c r="D85" s="80">
        <v>15232</v>
      </c>
      <c r="E85" s="321"/>
      <c r="F85" s="114"/>
      <c r="M85" s="271"/>
    </row>
    <row r="86" spans="1:13" s="272" customFormat="1" ht="12" x14ac:dyDescent="0.2">
      <c r="A86" s="94"/>
      <c r="B86" s="80"/>
      <c r="C86" s="80"/>
      <c r="D86" s="26"/>
      <c r="E86" s="321"/>
      <c r="F86" s="114"/>
      <c r="M86" s="271"/>
    </row>
    <row r="87" spans="1:13" s="272" customFormat="1" thickBot="1" x14ac:dyDescent="0.25">
      <c r="A87" s="335" t="s">
        <v>125</v>
      </c>
      <c r="B87" s="17"/>
      <c r="C87" s="17"/>
      <c r="D87" s="17"/>
      <c r="E87" s="17"/>
      <c r="F87" s="114"/>
      <c r="M87" s="271"/>
    </row>
    <row r="88" spans="1:13" s="272" customFormat="1" ht="24" x14ac:dyDescent="0.2">
      <c r="A88" s="337" t="s">
        <v>54</v>
      </c>
      <c r="B88" s="329" t="s">
        <v>111</v>
      </c>
      <c r="C88" s="46" t="s">
        <v>5</v>
      </c>
      <c r="D88" s="47" t="s">
        <v>1261</v>
      </c>
      <c r="E88" s="329" t="s">
        <v>174</v>
      </c>
      <c r="F88" s="114"/>
      <c r="M88" s="271"/>
    </row>
    <row r="89" spans="1:13" s="272" customFormat="1" ht="12" x14ac:dyDescent="0.2">
      <c r="A89" s="71" t="s">
        <v>55</v>
      </c>
      <c r="B89" s="113">
        <v>129075</v>
      </c>
      <c r="C89" s="113">
        <v>89598</v>
      </c>
      <c r="D89" s="26">
        <v>218673</v>
      </c>
      <c r="E89" s="330">
        <v>0.82</v>
      </c>
      <c r="F89" s="114"/>
      <c r="M89" s="271"/>
    </row>
    <row r="90" spans="1:13" s="272" customFormat="1" ht="12" x14ac:dyDescent="0.2">
      <c r="A90" s="71" t="s">
        <v>56</v>
      </c>
      <c r="B90" s="113">
        <v>4190</v>
      </c>
      <c r="C90" s="113">
        <v>2938</v>
      </c>
      <c r="D90" s="26">
        <v>7128</v>
      </c>
      <c r="E90" s="330">
        <v>0.03</v>
      </c>
      <c r="F90" s="114"/>
      <c r="M90" s="271"/>
    </row>
    <row r="91" spans="1:13" s="272" customFormat="1" ht="12" x14ac:dyDescent="0.2">
      <c r="A91" s="71" t="s">
        <v>57</v>
      </c>
      <c r="B91" s="113">
        <v>6065</v>
      </c>
      <c r="C91" s="113">
        <v>5632</v>
      </c>
      <c r="D91" s="26">
        <v>11697</v>
      </c>
      <c r="E91" s="330">
        <v>0.04</v>
      </c>
      <c r="F91" s="114"/>
      <c r="M91" s="271"/>
    </row>
    <row r="92" spans="1:13" s="272" customFormat="1" ht="12" x14ac:dyDescent="0.2">
      <c r="A92" s="71" t="s">
        <v>58</v>
      </c>
      <c r="B92" s="113">
        <v>11461</v>
      </c>
      <c r="C92" s="113">
        <v>12331</v>
      </c>
      <c r="D92" s="26">
        <v>23792</v>
      </c>
      <c r="E92" s="330">
        <v>0.09</v>
      </c>
      <c r="F92" s="114"/>
      <c r="M92" s="271"/>
    </row>
    <row r="93" spans="1:13" s="272" customFormat="1" ht="13.5" x14ac:dyDescent="0.2">
      <c r="A93" s="331" t="s">
        <v>929</v>
      </c>
      <c r="B93" s="332">
        <v>2132</v>
      </c>
      <c r="C93" s="332">
        <v>2643</v>
      </c>
      <c r="D93" s="333">
        <v>4775</v>
      </c>
      <c r="E93" s="330">
        <v>1.6E-2</v>
      </c>
      <c r="F93" s="114"/>
      <c r="M93" s="271"/>
    </row>
    <row r="94" spans="1:13" s="272" customFormat="1" ht="12" x14ac:dyDescent="0.2">
      <c r="A94" s="338" t="s">
        <v>171</v>
      </c>
      <c r="B94" s="334">
        <v>152923</v>
      </c>
      <c r="C94" s="334">
        <v>113143</v>
      </c>
      <c r="D94" s="334">
        <v>266066</v>
      </c>
      <c r="E94" s="135"/>
      <c r="F94" s="114"/>
      <c r="M94" s="271"/>
    </row>
    <row r="95" spans="1:13" s="272" customFormat="1" ht="13.5" x14ac:dyDescent="0.2">
      <c r="A95" s="18" t="s">
        <v>13</v>
      </c>
      <c r="B95" s="80">
        <v>6214</v>
      </c>
      <c r="C95" s="80">
        <v>14938</v>
      </c>
      <c r="D95" s="80">
        <v>21152</v>
      </c>
      <c r="E95" s="321"/>
      <c r="F95" s="114"/>
      <c r="M95" s="271"/>
    </row>
    <row r="96" spans="1:13" s="272" customFormat="1" ht="12.75" customHeight="1" x14ac:dyDescent="0.2">
      <c r="A96" s="252"/>
      <c r="B96" s="84"/>
      <c r="C96" s="84"/>
      <c r="D96" s="86"/>
      <c r="E96" s="142"/>
      <c r="F96" s="114"/>
      <c r="G96" s="357"/>
      <c r="H96" s="357"/>
      <c r="I96" s="357"/>
      <c r="J96" s="357"/>
      <c r="K96" s="357"/>
      <c r="L96" s="357"/>
      <c r="M96" s="690"/>
    </row>
    <row r="97" spans="1:13" s="272" customFormat="1" thickBot="1" x14ac:dyDescent="0.25">
      <c r="A97" s="335" t="s">
        <v>153</v>
      </c>
      <c r="B97" s="17"/>
      <c r="C97" s="17"/>
      <c r="D97" s="17"/>
      <c r="E97" s="17"/>
      <c r="F97" s="114"/>
      <c r="G97" s="357"/>
      <c r="H97" s="357"/>
      <c r="I97" s="357"/>
      <c r="J97" s="357"/>
      <c r="K97" s="357"/>
      <c r="L97" s="357"/>
      <c r="M97" s="690"/>
    </row>
    <row r="98" spans="1:13" s="272" customFormat="1" ht="13.5" customHeight="1" x14ac:dyDescent="0.2">
      <c r="A98" s="337" t="s">
        <v>54</v>
      </c>
      <c r="B98" s="329" t="s">
        <v>111</v>
      </c>
      <c r="C98" s="46" t="s">
        <v>5</v>
      </c>
      <c r="D98" s="47" t="s">
        <v>1261</v>
      </c>
      <c r="E98" s="329" t="s">
        <v>174</v>
      </c>
      <c r="F98" s="114"/>
      <c r="G98" s="357"/>
      <c r="H98" s="357"/>
      <c r="I98" s="357"/>
      <c r="J98" s="357"/>
      <c r="K98" s="357"/>
      <c r="L98" s="357"/>
      <c r="M98" s="690"/>
    </row>
    <row r="99" spans="1:13" s="272" customFormat="1" ht="12" x14ac:dyDescent="0.2">
      <c r="A99" s="71" t="s">
        <v>55</v>
      </c>
      <c r="B99" s="119">
        <v>106522</v>
      </c>
      <c r="C99" s="119">
        <v>84033</v>
      </c>
      <c r="D99" s="86">
        <v>190555</v>
      </c>
      <c r="E99" s="339">
        <v>0.81899999999999995</v>
      </c>
      <c r="F99" s="114"/>
      <c r="G99" s="357"/>
      <c r="H99" s="357"/>
      <c r="I99" s="357"/>
      <c r="J99" s="357"/>
      <c r="K99" s="357"/>
      <c r="L99" s="357"/>
      <c r="M99" s="690"/>
    </row>
    <row r="100" spans="1:13" s="272" customFormat="1" ht="13.5" customHeight="1" x14ac:dyDescent="0.2">
      <c r="A100" s="71" t="s">
        <v>56</v>
      </c>
      <c r="B100" s="119">
        <v>3403</v>
      </c>
      <c r="C100" s="119">
        <v>3153</v>
      </c>
      <c r="D100" s="86">
        <v>6556</v>
      </c>
      <c r="E100" s="339">
        <v>2.8000000000000001E-2</v>
      </c>
      <c r="F100" s="114"/>
      <c r="G100" s="357"/>
      <c r="H100" s="357"/>
      <c r="I100" s="357"/>
      <c r="J100" s="357"/>
      <c r="K100" s="357"/>
      <c r="L100" s="357"/>
      <c r="M100" s="690"/>
    </row>
    <row r="101" spans="1:13" s="272" customFormat="1" ht="12" x14ac:dyDescent="0.2">
      <c r="A101" s="71" t="s">
        <v>57</v>
      </c>
      <c r="B101" s="119">
        <v>5278</v>
      </c>
      <c r="C101" s="119">
        <v>5505</v>
      </c>
      <c r="D101" s="86">
        <v>10783</v>
      </c>
      <c r="E101" s="339">
        <v>4.5999999999999999E-2</v>
      </c>
      <c r="F101" s="114"/>
      <c r="G101" s="357"/>
      <c r="H101" s="357"/>
      <c r="I101" s="357"/>
      <c r="J101" s="357"/>
      <c r="K101" s="357"/>
      <c r="L101" s="357"/>
      <c r="M101" s="690"/>
    </row>
    <row r="102" spans="1:13" s="272" customFormat="1" ht="12" x14ac:dyDescent="0.2">
      <c r="A102" s="71" t="s">
        <v>58</v>
      </c>
      <c r="B102" s="119">
        <v>9405</v>
      </c>
      <c r="C102" s="119">
        <v>11032</v>
      </c>
      <c r="D102" s="86">
        <v>20437</v>
      </c>
      <c r="E102" s="339">
        <v>8.7999999999999995E-2</v>
      </c>
      <c r="F102" s="114"/>
      <c r="G102" s="357"/>
      <c r="H102" s="357"/>
      <c r="I102" s="357"/>
      <c r="J102" s="357"/>
      <c r="K102" s="357"/>
      <c r="L102" s="357"/>
      <c r="M102" s="690"/>
    </row>
    <row r="103" spans="1:13" s="272" customFormat="1" ht="13.5" x14ac:dyDescent="0.2">
      <c r="A103" s="331" t="s">
        <v>929</v>
      </c>
      <c r="B103" s="332">
        <v>1868</v>
      </c>
      <c r="C103" s="332">
        <v>2532</v>
      </c>
      <c r="D103" s="333">
        <v>4400</v>
      </c>
      <c r="E103" s="339">
        <v>1.9E-2</v>
      </c>
      <c r="F103" s="114"/>
      <c r="G103" s="357"/>
      <c r="H103" s="357"/>
      <c r="I103" s="357"/>
      <c r="J103" s="357"/>
      <c r="K103" s="357"/>
      <c r="L103" s="357"/>
      <c r="M103" s="271"/>
    </row>
    <row r="104" spans="1:13" s="272" customFormat="1" ht="12" x14ac:dyDescent="0.2">
      <c r="A104" s="338" t="s">
        <v>171</v>
      </c>
      <c r="B104" s="340">
        <v>126476</v>
      </c>
      <c r="C104" s="340">
        <v>106254</v>
      </c>
      <c r="D104" s="340">
        <v>232730</v>
      </c>
      <c r="E104" s="138"/>
      <c r="F104" s="113"/>
      <c r="M104" s="271"/>
    </row>
    <row r="105" spans="1:13" s="272" customFormat="1" ht="13.5" x14ac:dyDescent="0.2">
      <c r="A105" s="327" t="s">
        <v>13</v>
      </c>
      <c r="B105" s="84">
        <v>4639</v>
      </c>
      <c r="C105" s="84">
        <v>13156</v>
      </c>
      <c r="D105" s="84">
        <v>17795</v>
      </c>
      <c r="E105" s="142"/>
      <c r="F105" s="113"/>
      <c r="M105" s="271"/>
    </row>
    <row r="106" spans="1:13" s="272" customFormat="1" ht="12" x14ac:dyDescent="0.2">
      <c r="A106" s="17"/>
      <c r="B106" s="17"/>
      <c r="C106" s="17"/>
      <c r="D106" s="17"/>
      <c r="E106" s="17"/>
      <c r="F106" s="17"/>
      <c r="G106" s="71"/>
      <c r="H106" s="71"/>
      <c r="I106" s="71"/>
      <c r="J106" s="71"/>
      <c r="K106" s="71"/>
      <c r="L106" s="71"/>
      <c r="M106" s="271"/>
    </row>
    <row r="107" spans="1:13" s="272" customFormat="1" ht="14.25" customHeight="1" thickBot="1" x14ac:dyDescent="0.25">
      <c r="A107" s="335" t="s">
        <v>1030</v>
      </c>
      <c r="B107" s="17"/>
      <c r="C107" s="17"/>
      <c r="D107" s="17"/>
      <c r="E107" s="17"/>
      <c r="F107" s="17"/>
      <c r="G107" s="378"/>
      <c r="H107" s="378"/>
      <c r="I107" s="378"/>
      <c r="J107" s="378"/>
      <c r="K107" s="378"/>
      <c r="L107" s="71"/>
      <c r="M107" s="690"/>
    </row>
    <row r="108" spans="1:13" s="272" customFormat="1" ht="25.5" x14ac:dyDescent="0.2">
      <c r="A108" s="337" t="s">
        <v>54</v>
      </c>
      <c r="B108" s="362" t="s">
        <v>111</v>
      </c>
      <c r="C108" s="649" t="s">
        <v>931</v>
      </c>
      <c r="D108" s="47" t="s">
        <v>1262</v>
      </c>
      <c r="E108" s="362" t="s">
        <v>932</v>
      </c>
      <c r="F108" s="17"/>
      <c r="G108" s="95"/>
      <c r="H108" s="95"/>
      <c r="I108" s="95"/>
      <c r="J108" s="95"/>
      <c r="K108" s="95"/>
      <c r="L108" s="71"/>
      <c r="M108" s="690"/>
    </row>
    <row r="109" spans="1:13" s="272" customFormat="1" ht="12.75" customHeight="1" x14ac:dyDescent="0.2">
      <c r="A109" s="71" t="s">
        <v>55</v>
      </c>
      <c r="B109" s="119">
        <v>116107</v>
      </c>
      <c r="C109" s="119">
        <v>89164</v>
      </c>
      <c r="D109" s="119">
        <v>205271</v>
      </c>
      <c r="E109" s="339">
        <v>0.83399999999999996</v>
      </c>
      <c r="F109" s="17"/>
      <c r="G109" s="130"/>
      <c r="H109" s="130"/>
      <c r="I109" s="130"/>
      <c r="J109" s="134"/>
      <c r="K109" s="95"/>
      <c r="L109" s="95"/>
      <c r="M109" s="690"/>
    </row>
    <row r="110" spans="1:13" s="272" customFormat="1" ht="12" x14ac:dyDescent="0.2">
      <c r="A110" s="71" t="s">
        <v>56</v>
      </c>
      <c r="B110" s="119">
        <v>3245</v>
      </c>
      <c r="C110" s="119">
        <v>3028</v>
      </c>
      <c r="D110" s="119">
        <v>6273</v>
      </c>
      <c r="E110" s="339">
        <v>2.5000000000000001E-2</v>
      </c>
      <c r="F110" s="17"/>
      <c r="G110" s="130"/>
      <c r="H110" s="130"/>
      <c r="I110" s="130"/>
      <c r="J110" s="134"/>
      <c r="K110" s="95"/>
      <c r="L110" s="95"/>
      <c r="M110" s="690"/>
    </row>
    <row r="111" spans="1:13" s="272" customFormat="1" ht="13.5" customHeight="1" x14ac:dyDescent="0.2">
      <c r="A111" s="71" t="s">
        <v>57</v>
      </c>
      <c r="B111" s="119">
        <v>4893</v>
      </c>
      <c r="C111" s="119">
        <v>5702</v>
      </c>
      <c r="D111" s="119">
        <v>10595</v>
      </c>
      <c r="E111" s="339">
        <v>4.2999999999999997E-2</v>
      </c>
      <c r="F111" s="17"/>
      <c r="G111" s="130"/>
      <c r="H111" s="130"/>
      <c r="I111" s="130"/>
      <c r="J111" s="134"/>
      <c r="K111" s="691"/>
      <c r="L111" s="691"/>
      <c r="M111" s="690"/>
    </row>
    <row r="112" spans="1:13" s="272" customFormat="1" ht="12" x14ac:dyDescent="0.2">
      <c r="A112" s="71" t="s">
        <v>58</v>
      </c>
      <c r="B112" s="119">
        <v>8174</v>
      </c>
      <c r="C112" s="119">
        <v>10847</v>
      </c>
      <c r="D112" s="119">
        <v>19021</v>
      </c>
      <c r="E112" s="339">
        <v>7.6999999999999999E-2</v>
      </c>
      <c r="F112" s="17"/>
      <c r="G112" s="130"/>
      <c r="H112" s="130"/>
      <c r="I112" s="130"/>
      <c r="J112" s="134"/>
      <c r="K112" s="71"/>
      <c r="L112" s="71"/>
      <c r="M112" s="690"/>
    </row>
    <row r="113" spans="1:13" s="272" customFormat="1" ht="13.5" x14ac:dyDescent="0.2">
      <c r="A113" s="331" t="s">
        <v>929</v>
      </c>
      <c r="B113" s="332">
        <v>1759</v>
      </c>
      <c r="C113" s="332">
        <v>3205</v>
      </c>
      <c r="D113" s="332">
        <v>4964</v>
      </c>
      <c r="E113" s="339">
        <v>0.02</v>
      </c>
      <c r="F113" s="17"/>
      <c r="G113" s="130"/>
      <c r="H113" s="130"/>
      <c r="I113" s="130"/>
      <c r="J113" s="134"/>
      <c r="K113" s="692"/>
      <c r="L113" s="692"/>
      <c r="M113" s="690"/>
    </row>
    <row r="114" spans="1:13" s="272" customFormat="1" ht="12" x14ac:dyDescent="0.2">
      <c r="A114" s="338" t="s">
        <v>171</v>
      </c>
      <c r="B114" s="340">
        <v>134178</v>
      </c>
      <c r="C114" s="340">
        <v>111946</v>
      </c>
      <c r="D114" s="340">
        <v>246124</v>
      </c>
      <c r="E114" s="138"/>
      <c r="F114" s="17"/>
      <c r="G114" s="130"/>
      <c r="H114" s="130"/>
      <c r="I114" s="130"/>
      <c r="J114" s="134"/>
      <c r="K114" s="271"/>
      <c r="L114" s="271"/>
      <c r="M114" s="690"/>
    </row>
    <row r="115" spans="1:13" s="272" customFormat="1" ht="13.5" x14ac:dyDescent="0.2">
      <c r="A115" s="327" t="s">
        <v>13</v>
      </c>
      <c r="B115" s="84">
        <v>5465</v>
      </c>
      <c r="C115" s="84">
        <v>10707</v>
      </c>
      <c r="D115" s="84">
        <v>16172</v>
      </c>
      <c r="E115" s="142"/>
      <c r="F115" s="17"/>
      <c r="G115" s="130"/>
      <c r="H115" s="130"/>
      <c r="I115" s="130"/>
      <c r="J115" s="134"/>
      <c r="K115" s="271"/>
      <c r="L115" s="271"/>
      <c r="M115" s="690"/>
    </row>
    <row r="116" spans="1:13" s="272" customFormat="1" ht="12" x14ac:dyDescent="0.2">
      <c r="A116" s="327"/>
      <c r="B116" s="84"/>
      <c r="C116" s="84"/>
      <c r="D116" s="84"/>
      <c r="E116" s="142"/>
      <c r="F116" s="17"/>
      <c r="G116" s="130"/>
      <c r="H116" s="130"/>
      <c r="I116" s="130"/>
      <c r="J116" s="134"/>
      <c r="K116" s="271"/>
      <c r="L116" s="271"/>
      <c r="M116" s="690"/>
    </row>
    <row r="117" spans="1:13" s="272" customFormat="1" ht="14.25" thickBot="1" x14ac:dyDescent="0.25">
      <c r="A117" s="335" t="s">
        <v>1031</v>
      </c>
      <c r="B117" s="17"/>
      <c r="C117" s="17"/>
      <c r="D117" s="17"/>
      <c r="E117" s="17"/>
      <c r="F117" s="17"/>
      <c r="G117" s="130"/>
      <c r="H117" s="130"/>
      <c r="I117" s="130"/>
      <c r="J117" s="134"/>
      <c r="K117" s="271"/>
      <c r="L117" s="271"/>
      <c r="M117" s="271"/>
    </row>
    <row r="118" spans="1:13" s="272" customFormat="1" ht="25.5" x14ac:dyDescent="0.2">
      <c r="A118" s="337" t="s">
        <v>54</v>
      </c>
      <c r="B118" s="362" t="s">
        <v>111</v>
      </c>
      <c r="C118" s="649" t="s">
        <v>35</v>
      </c>
      <c r="D118" s="47" t="s">
        <v>1263</v>
      </c>
      <c r="E118" s="362" t="s">
        <v>933</v>
      </c>
      <c r="F118" s="17"/>
      <c r="G118" s="130"/>
      <c r="H118" s="130"/>
      <c r="I118" s="130"/>
      <c r="J118" s="134"/>
      <c r="K118" s="271"/>
      <c r="L118" s="271"/>
      <c r="M118" s="271"/>
    </row>
    <row r="119" spans="1:13" s="272" customFormat="1" ht="12" x14ac:dyDescent="0.2">
      <c r="A119" s="71" t="s">
        <v>55</v>
      </c>
      <c r="B119" s="119">
        <v>113839</v>
      </c>
      <c r="C119" s="119">
        <v>80862</v>
      </c>
      <c r="D119" s="119">
        <v>194701</v>
      </c>
      <c r="E119" s="339">
        <f>D119/D$124</f>
        <v>0.83142310550094378</v>
      </c>
      <c r="F119" s="17"/>
      <c r="G119" s="130"/>
      <c r="H119" s="130"/>
      <c r="I119" s="130"/>
      <c r="J119" s="134"/>
      <c r="K119" s="271"/>
      <c r="L119" s="271"/>
      <c r="M119" s="271"/>
    </row>
    <row r="120" spans="1:13" s="272" customFormat="1" ht="12" x14ac:dyDescent="0.2">
      <c r="A120" s="71" t="s">
        <v>56</v>
      </c>
      <c r="B120" s="119">
        <v>3441</v>
      </c>
      <c r="C120" s="119">
        <v>3008</v>
      </c>
      <c r="D120" s="119">
        <v>6449</v>
      </c>
      <c r="E120" s="339">
        <f t="shared" ref="E120:E123" si="19">D120/D$124</f>
        <v>2.7538880680507988E-2</v>
      </c>
      <c r="F120" s="17"/>
      <c r="G120" s="130"/>
      <c r="H120" s="130"/>
      <c r="I120" s="130"/>
      <c r="J120" s="134"/>
      <c r="K120" s="271"/>
      <c r="L120" s="271"/>
      <c r="M120" s="271"/>
    </row>
    <row r="121" spans="1:13" s="272" customFormat="1" ht="12" x14ac:dyDescent="0.2">
      <c r="A121" s="71" t="s">
        <v>57</v>
      </c>
      <c r="B121" s="119">
        <v>4742</v>
      </c>
      <c r="C121" s="119">
        <v>5743</v>
      </c>
      <c r="D121" s="119">
        <v>10485</v>
      </c>
      <c r="E121" s="339">
        <f t="shared" si="19"/>
        <v>4.4773633731605873E-2</v>
      </c>
      <c r="F121" s="17"/>
      <c r="G121" s="130"/>
      <c r="H121" s="130"/>
      <c r="I121" s="130"/>
      <c r="J121" s="134"/>
      <c r="K121" s="271"/>
      <c r="L121" s="271"/>
      <c r="M121" s="271"/>
    </row>
    <row r="122" spans="1:13" s="272" customFormat="1" ht="12" x14ac:dyDescent="0.2">
      <c r="A122" s="71" t="s">
        <v>58</v>
      </c>
      <c r="B122" s="119">
        <v>7774</v>
      </c>
      <c r="C122" s="119">
        <v>10238</v>
      </c>
      <c r="D122" s="119">
        <v>18012</v>
      </c>
      <c r="E122" s="339">
        <f t="shared" si="19"/>
        <v>7.6915850336069139E-2</v>
      </c>
      <c r="F122" s="17"/>
      <c r="G122" s="130"/>
      <c r="H122" s="130"/>
      <c r="I122" s="130"/>
      <c r="J122" s="134"/>
      <c r="K122" s="271"/>
      <c r="L122" s="271"/>
      <c r="M122" s="271"/>
    </row>
    <row r="123" spans="1:13" s="272" customFormat="1" ht="13.5" x14ac:dyDescent="0.2">
      <c r="A123" s="331" t="s">
        <v>929</v>
      </c>
      <c r="B123" s="332">
        <v>1566</v>
      </c>
      <c r="C123" s="332">
        <v>2964</v>
      </c>
      <c r="D123" s="332">
        <v>4530</v>
      </c>
      <c r="E123" s="339">
        <f t="shared" si="19"/>
        <v>1.9344259494914126E-2</v>
      </c>
      <c r="F123" s="17"/>
      <c r="G123" s="130"/>
      <c r="H123" s="130"/>
      <c r="I123" s="130"/>
      <c r="J123" s="134"/>
      <c r="K123" s="271"/>
      <c r="L123" s="271"/>
      <c r="M123" s="271"/>
    </row>
    <row r="124" spans="1:13" s="272" customFormat="1" ht="12" x14ac:dyDescent="0.2">
      <c r="A124" s="338" t="s">
        <v>171</v>
      </c>
      <c r="B124" s="340">
        <v>131362</v>
      </c>
      <c r="C124" s="340">
        <v>102816</v>
      </c>
      <c r="D124" s="340">
        <v>234178</v>
      </c>
      <c r="E124" s="138"/>
      <c r="F124" s="17"/>
      <c r="G124" s="130"/>
      <c r="H124" s="130"/>
      <c r="I124" s="130"/>
      <c r="J124" s="134"/>
      <c r="K124" s="271"/>
      <c r="L124" s="271"/>
      <c r="M124" s="271"/>
    </row>
    <row r="125" spans="1:13" s="272" customFormat="1" ht="13.5" x14ac:dyDescent="0.2">
      <c r="A125" s="327" t="s">
        <v>13</v>
      </c>
      <c r="B125" s="84">
        <v>4605</v>
      </c>
      <c r="C125" s="84">
        <v>8541</v>
      </c>
      <c r="D125" s="84">
        <v>13146</v>
      </c>
      <c r="E125" s="142"/>
      <c r="F125" s="17"/>
      <c r="G125" s="130"/>
      <c r="H125" s="130"/>
      <c r="I125" s="130"/>
      <c r="J125" s="134"/>
      <c r="K125" s="271"/>
      <c r="L125" s="271"/>
      <c r="M125" s="271"/>
    </row>
    <row r="126" spans="1:13" s="272" customFormat="1" ht="12" x14ac:dyDescent="0.2">
      <c r="A126" s="18"/>
      <c r="B126" s="84"/>
      <c r="C126" s="84"/>
      <c r="D126" s="84"/>
      <c r="E126" s="142"/>
      <c r="F126" s="17"/>
      <c r="G126" s="271"/>
      <c r="H126" s="271"/>
      <c r="I126" s="271"/>
      <c r="J126" s="271"/>
      <c r="K126" s="271"/>
      <c r="L126" s="271"/>
      <c r="M126" s="271"/>
    </row>
    <row r="127" spans="1:13" s="272" customFormat="1" ht="12" x14ac:dyDescent="0.2">
      <c r="A127" s="18"/>
      <c r="B127" s="84"/>
      <c r="C127" s="84"/>
      <c r="D127" s="84"/>
      <c r="E127" s="142"/>
      <c r="F127" s="17"/>
      <c r="G127" s="660"/>
      <c r="H127" s="271"/>
      <c r="I127" s="271"/>
      <c r="J127" s="271"/>
      <c r="K127" s="271"/>
      <c r="L127" s="271"/>
      <c r="M127" s="271"/>
    </row>
    <row r="128" spans="1:13" s="271" customFormat="1" ht="12" x14ac:dyDescent="0.2">
      <c r="A128" s="71" t="s">
        <v>143</v>
      </c>
      <c r="B128" s="693"/>
      <c r="C128" s="693"/>
      <c r="D128" s="693"/>
      <c r="E128" s="693"/>
      <c r="F128" s="95"/>
      <c r="G128" s="660"/>
      <c r="M128" s="71"/>
    </row>
    <row r="129" spans="1:13" s="271" customFormat="1" ht="12" x14ac:dyDescent="0.2">
      <c r="A129" s="374" t="s">
        <v>25</v>
      </c>
      <c r="B129" s="374"/>
      <c r="C129" s="374"/>
      <c r="D129" s="374"/>
      <c r="E129" s="374"/>
      <c r="F129" s="378"/>
      <c r="G129" s="660"/>
      <c r="M129" s="71"/>
    </row>
    <row r="130" spans="1:13" s="271" customFormat="1" ht="12" x14ac:dyDescent="0.2">
      <c r="A130" s="71" t="s">
        <v>1121</v>
      </c>
      <c r="B130" s="71"/>
      <c r="C130" s="71"/>
      <c r="D130" s="71"/>
      <c r="E130" s="71"/>
      <c r="F130" s="95"/>
      <c r="G130" s="660"/>
      <c r="M130" s="71"/>
    </row>
    <row r="131" spans="1:13" s="271" customFormat="1" ht="25.5" customHeight="1" x14ac:dyDescent="0.2">
      <c r="A131" s="1072" t="s">
        <v>1139</v>
      </c>
      <c r="B131" s="1072"/>
      <c r="C131" s="1072"/>
      <c r="D131" s="1072"/>
      <c r="E131" s="1072"/>
      <c r="F131" s="1072"/>
      <c r="G131" s="1072"/>
      <c r="H131" s="1072"/>
      <c r="I131" s="1072"/>
      <c r="J131" s="1072"/>
      <c r="K131" s="1072"/>
      <c r="L131" s="1072"/>
      <c r="M131" s="95"/>
    </row>
    <row r="132" spans="1:13" s="271" customFormat="1" ht="12" x14ac:dyDescent="0.2">
      <c r="A132" s="71" t="s">
        <v>1140</v>
      </c>
      <c r="B132" s="71"/>
      <c r="C132" s="71"/>
      <c r="D132" s="71"/>
      <c r="E132" s="71"/>
      <c r="F132" s="95"/>
      <c r="G132" s="660"/>
      <c r="M132" s="95"/>
    </row>
    <row r="133" spans="1:13" s="271" customFormat="1" ht="11.25" customHeight="1" x14ac:dyDescent="0.15">
      <c r="A133" s="1013" t="s">
        <v>46</v>
      </c>
      <c r="B133" s="1013"/>
      <c r="C133" s="1013"/>
      <c r="D133" s="1013"/>
      <c r="E133" s="1013"/>
      <c r="F133" s="1013"/>
      <c r="G133" s="1013"/>
      <c r="H133" s="1013"/>
      <c r="I133" s="1013"/>
      <c r="J133" s="1013"/>
      <c r="K133" s="1013"/>
      <c r="L133" s="1013"/>
      <c r="M133" s="691"/>
    </row>
    <row r="134" spans="1:13" s="271" customFormat="1" ht="24" customHeight="1" x14ac:dyDescent="0.2">
      <c r="A134" s="1073" t="s">
        <v>1125</v>
      </c>
      <c r="B134" s="1073"/>
      <c r="C134" s="1073"/>
      <c r="D134" s="1073"/>
      <c r="E134" s="1073"/>
      <c r="F134" s="1073"/>
      <c r="G134" s="1073"/>
      <c r="H134" s="1073"/>
      <c r="I134" s="1073"/>
      <c r="J134" s="1073"/>
      <c r="K134" s="1073"/>
      <c r="L134" s="1073"/>
      <c r="M134" s="692"/>
    </row>
    <row r="135" spans="1:13" s="271" customFormat="1" ht="12" x14ac:dyDescent="0.15">
      <c r="A135" s="1063" t="s">
        <v>1265</v>
      </c>
      <c r="B135" s="1063"/>
      <c r="C135" s="1063"/>
      <c r="D135" s="1063"/>
      <c r="E135" s="1063"/>
      <c r="F135" s="1063"/>
      <c r="G135" s="1063"/>
      <c r="H135" s="1063"/>
      <c r="I135" s="1063"/>
      <c r="J135" s="1063"/>
      <c r="K135" s="1063"/>
      <c r="L135" s="1063"/>
    </row>
    <row r="136" spans="1:13" s="271" customFormat="1" ht="12" x14ac:dyDescent="0.2">
      <c r="A136" s="686"/>
      <c r="B136" s="71"/>
      <c r="C136" s="71"/>
      <c r="D136" s="71"/>
      <c r="E136" s="71"/>
      <c r="F136" s="71"/>
      <c r="G136" s="694"/>
      <c r="H136" s="272"/>
      <c r="I136" s="272"/>
      <c r="J136" s="272"/>
      <c r="K136" s="272"/>
      <c r="L136" s="272"/>
    </row>
    <row r="137" spans="1:13" s="271" customFormat="1" ht="12" x14ac:dyDescent="0.2">
      <c r="A137" s="263" t="s">
        <v>1115</v>
      </c>
      <c r="B137" s="71"/>
      <c r="C137" s="71"/>
      <c r="D137" s="71"/>
      <c r="E137" s="71"/>
      <c r="F137" s="71"/>
      <c r="G137" s="694"/>
      <c r="H137" s="272"/>
      <c r="I137" s="272"/>
      <c r="J137" s="272"/>
      <c r="K137" s="272"/>
      <c r="L137" s="272"/>
    </row>
    <row r="138" spans="1:13" s="271" customFormat="1" ht="12" x14ac:dyDescent="0.2">
      <c r="A138" s="263" t="s">
        <v>1093</v>
      </c>
      <c r="B138" s="71"/>
      <c r="C138" s="71"/>
      <c r="D138" s="71"/>
      <c r="E138" s="71"/>
      <c r="F138" s="71"/>
      <c r="G138" s="694"/>
      <c r="H138" s="272"/>
      <c r="I138" s="272"/>
      <c r="J138" s="272"/>
      <c r="K138" s="272"/>
      <c r="L138" s="272"/>
    </row>
    <row r="139" spans="1:13" s="271" customFormat="1" ht="12" x14ac:dyDescent="0.2">
      <c r="B139" s="71"/>
      <c r="C139" s="71"/>
      <c r="D139" s="71"/>
      <c r="E139" s="71"/>
      <c r="F139" s="71"/>
      <c r="G139" s="694"/>
      <c r="H139" s="272"/>
      <c r="I139" s="272"/>
      <c r="J139" s="272"/>
      <c r="K139" s="272"/>
      <c r="L139" s="272"/>
    </row>
    <row r="140" spans="1:13" s="271" customFormat="1" ht="12" x14ac:dyDescent="0.2">
      <c r="A140" s="71" t="s">
        <v>1095</v>
      </c>
      <c r="B140" s="71"/>
      <c r="C140" s="71"/>
      <c r="D140" s="71"/>
      <c r="E140" s="71"/>
      <c r="F140" s="71"/>
      <c r="G140" s="694"/>
      <c r="H140" s="272"/>
      <c r="I140" s="272"/>
      <c r="J140" s="272"/>
      <c r="K140" s="272"/>
      <c r="L140" s="272"/>
    </row>
    <row r="141" spans="1:13" s="271" customFormat="1" ht="12" x14ac:dyDescent="0.2">
      <c r="A141" s="71" t="s">
        <v>1096</v>
      </c>
      <c r="B141" s="71"/>
      <c r="C141" s="71"/>
      <c r="D141" s="71"/>
      <c r="E141" s="71"/>
      <c r="F141" s="71"/>
      <c r="G141" s="272"/>
      <c r="H141" s="272"/>
      <c r="I141" s="272"/>
      <c r="J141" s="272"/>
      <c r="K141" s="272"/>
      <c r="L141" s="272"/>
    </row>
    <row r="142" spans="1:13" s="271" customFormat="1" ht="12" x14ac:dyDescent="0.2">
      <c r="A142" s="71"/>
      <c r="B142" s="71"/>
      <c r="C142" s="71"/>
      <c r="D142" s="71"/>
      <c r="E142" s="71"/>
      <c r="F142" s="71"/>
      <c r="G142" s="272"/>
      <c r="H142" s="272"/>
      <c r="I142" s="272"/>
      <c r="J142" s="272"/>
      <c r="K142" s="272"/>
      <c r="L142" s="272"/>
    </row>
    <row r="143" spans="1:13" s="271" customFormat="1" ht="13.5" x14ac:dyDescent="0.2">
      <c r="A143" s="666" t="s">
        <v>951</v>
      </c>
      <c r="B143" s="695"/>
      <c r="C143" s="696"/>
      <c r="D143" s="696"/>
      <c r="E143" s="696"/>
      <c r="F143" s="696"/>
      <c r="G143" s="272"/>
      <c r="H143" s="272"/>
      <c r="I143" s="272"/>
      <c r="J143" s="272"/>
      <c r="K143" s="272"/>
      <c r="L143" s="272"/>
    </row>
    <row r="144" spans="1:13" s="271" customFormat="1" ht="12" x14ac:dyDescent="0.2">
      <c r="A144" s="666" t="s">
        <v>952</v>
      </c>
      <c r="B144" s="692"/>
      <c r="C144" s="692"/>
      <c r="D144" s="692"/>
      <c r="E144" s="692"/>
      <c r="F144" s="692"/>
      <c r="G144" s="272"/>
      <c r="H144" s="272"/>
      <c r="I144" s="272"/>
      <c r="J144" s="272"/>
      <c r="K144" s="272"/>
      <c r="L144" s="272"/>
    </row>
    <row r="145" spans="1:12" s="271" customFormat="1" ht="12" x14ac:dyDescent="0.2">
      <c r="A145" s="71" t="s">
        <v>940</v>
      </c>
      <c r="G145" s="272"/>
      <c r="H145" s="272"/>
      <c r="I145" s="272"/>
      <c r="J145" s="272"/>
      <c r="K145" s="272"/>
      <c r="L145" s="272"/>
    </row>
    <row r="146" spans="1:12" s="33" customFormat="1" x14ac:dyDescent="0.2">
      <c r="A146" s="71" t="s">
        <v>149</v>
      </c>
      <c r="B146" s="271"/>
      <c r="C146" s="271"/>
      <c r="D146" s="271"/>
      <c r="E146" s="271"/>
      <c r="F146" s="271"/>
      <c r="G146" s="272"/>
      <c r="H146" s="272"/>
      <c r="I146" s="272"/>
      <c r="J146" s="272"/>
      <c r="K146" s="272"/>
      <c r="L146" s="272"/>
    </row>
    <row r="147" spans="1:12" s="33" customFormat="1" x14ac:dyDescent="0.2">
      <c r="G147"/>
      <c r="H147"/>
      <c r="I147"/>
      <c r="J147"/>
      <c r="K147"/>
      <c r="L147"/>
    </row>
    <row r="148" spans="1:12" s="33" customFormat="1" x14ac:dyDescent="0.2">
      <c r="G148"/>
      <c r="H148"/>
      <c r="I148"/>
      <c r="J148"/>
      <c r="K148"/>
      <c r="L148"/>
    </row>
    <row r="149" spans="1:12" s="33" customFormat="1" x14ac:dyDescent="0.2">
      <c r="C149" s="162"/>
      <c r="E149" s="162"/>
      <c r="G149"/>
      <c r="H149"/>
      <c r="I149"/>
      <c r="J149"/>
      <c r="K149"/>
      <c r="L149"/>
    </row>
    <row r="150" spans="1:12" s="33" customFormat="1" x14ac:dyDescent="0.2">
      <c r="C150" s="162"/>
      <c r="E150" s="162"/>
      <c r="G150"/>
      <c r="H150"/>
      <c r="I150"/>
      <c r="J150"/>
      <c r="K150"/>
      <c r="L150"/>
    </row>
    <row r="151" spans="1:12" s="33" customFormat="1" x14ac:dyDescent="0.2">
      <c r="C151" s="162"/>
      <c r="E151" s="162"/>
      <c r="G151"/>
      <c r="H151"/>
      <c r="I151"/>
      <c r="J151"/>
      <c r="K151"/>
      <c r="L151"/>
    </row>
    <row r="152" spans="1:12" s="33" customFormat="1" x14ac:dyDescent="0.2">
      <c r="C152" s="162"/>
      <c r="E152" s="162"/>
      <c r="G152"/>
      <c r="H152"/>
      <c r="I152"/>
      <c r="J152"/>
      <c r="K152"/>
      <c r="L152"/>
    </row>
    <row r="153" spans="1:12" s="33" customFormat="1" x14ac:dyDescent="0.2">
      <c r="C153" s="162"/>
      <c r="E153" s="162"/>
      <c r="G153"/>
      <c r="H153"/>
      <c r="I153"/>
      <c r="J153"/>
      <c r="K153"/>
      <c r="L153"/>
    </row>
    <row r="154" spans="1:12" s="33" customFormat="1" x14ac:dyDescent="0.2">
      <c r="C154" s="162"/>
      <c r="E154" s="162"/>
      <c r="G154"/>
      <c r="H154"/>
      <c r="I154"/>
      <c r="J154"/>
      <c r="K154"/>
      <c r="L154"/>
    </row>
    <row r="155" spans="1:12" s="33" customFormat="1" x14ac:dyDescent="0.2">
      <c r="C155" s="162"/>
      <c r="E155" s="162"/>
      <c r="G155"/>
      <c r="H155"/>
      <c r="I155"/>
      <c r="J155"/>
      <c r="K155"/>
      <c r="L155"/>
    </row>
    <row r="156" spans="1:12" x14ac:dyDescent="0.2">
      <c r="A156" s="33"/>
      <c r="B156" s="33"/>
      <c r="C156" s="162"/>
      <c r="D156" s="33"/>
      <c r="E156" s="162"/>
      <c r="F156" s="33"/>
    </row>
    <row r="157" spans="1:12" x14ac:dyDescent="0.2">
      <c r="C157" s="156"/>
      <c r="E157" s="156"/>
    </row>
    <row r="158" spans="1:12" x14ac:dyDescent="0.2">
      <c r="C158" s="156"/>
      <c r="E158" s="156"/>
    </row>
    <row r="159" spans="1:12" x14ac:dyDescent="0.2">
      <c r="C159" s="156"/>
      <c r="E159" s="156"/>
    </row>
    <row r="160" spans="1:12" x14ac:dyDescent="0.2">
      <c r="C160" s="156"/>
      <c r="E160" s="156"/>
    </row>
    <row r="161" spans="3:5" x14ac:dyDescent="0.2">
      <c r="C161" s="156"/>
      <c r="E161" s="156"/>
    </row>
    <row r="162" spans="3:5" x14ac:dyDescent="0.2">
      <c r="C162" s="156"/>
      <c r="E162" s="156"/>
    </row>
  </sheetData>
  <mergeCells count="10">
    <mergeCell ref="A135:L135"/>
    <mergeCell ref="A131:L131"/>
    <mergeCell ref="A133:L133"/>
    <mergeCell ref="A134:L134"/>
    <mergeCell ref="H3:J3"/>
    <mergeCell ref="B3:D3"/>
    <mergeCell ref="E3:G3"/>
    <mergeCell ref="B45:E45"/>
    <mergeCell ref="B14:D14"/>
    <mergeCell ref="E14:G14"/>
  </mergeCells>
  <phoneticPr fontId="0" type="noConversion"/>
  <pageMargins left="0.7" right="0.7" top="0.75" bottom="0.75" header="0.3" footer="0.3"/>
  <pageSetup paperSize="9" scale="49" fitToHeight="0" orientation="portrait" r:id="rId1"/>
  <headerFooter alignWithMargins="0"/>
  <rowBreaks count="1" manualBreakCount="1">
    <brk id="76" max="12"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3"/>
  <sheetViews>
    <sheetView zoomScaleNormal="100" workbookViewId="0"/>
  </sheetViews>
  <sheetFormatPr defaultRowHeight="12.75" x14ac:dyDescent="0.2"/>
  <cols>
    <col min="1" max="1" width="24" style="8" customWidth="1"/>
    <col min="2" max="2" width="11.25" style="8" bestFit="1" customWidth="1"/>
    <col min="3" max="4" width="10.125" style="8" customWidth="1"/>
    <col min="5" max="5" width="11.125" style="8" bestFit="1" customWidth="1"/>
    <col min="6" max="7" width="10.125" style="8" customWidth="1"/>
    <col min="8" max="8" width="13.125" style="8" bestFit="1" customWidth="1"/>
    <col min="9" max="10" width="10.625" style="8" customWidth="1"/>
    <col min="11" max="11" width="12.75" style="8" customWidth="1"/>
    <col min="12" max="12" width="10.5" style="8" bestFit="1" customWidth="1"/>
    <col min="13" max="16384" width="9" style="33"/>
  </cols>
  <sheetData>
    <row r="1" spans="1:24" s="564" customFormat="1" ht="19.5" customHeight="1" x14ac:dyDescent="0.25">
      <c r="A1" s="460" t="s">
        <v>1176</v>
      </c>
      <c r="B1" s="466"/>
      <c r="C1" s="466"/>
      <c r="D1" s="466"/>
      <c r="E1" s="466"/>
      <c r="F1" s="574"/>
      <c r="G1" s="466"/>
      <c r="H1" s="466"/>
      <c r="I1" s="466"/>
      <c r="J1" s="466"/>
      <c r="K1" s="466"/>
      <c r="L1" s="466"/>
      <c r="N1" s="579"/>
    </row>
    <row r="2" spans="1:24" s="271" customFormat="1" ht="13.5" customHeight="1" x14ac:dyDescent="0.2">
      <c r="A2" s="650"/>
      <c r="B2" s="1074"/>
      <c r="C2" s="1074"/>
      <c r="D2" s="1074"/>
      <c r="E2" s="1074"/>
      <c r="F2" s="1074"/>
      <c r="G2" s="650"/>
      <c r="H2" s="298"/>
      <c r="I2" s="298"/>
      <c r="J2" s="298"/>
      <c r="K2" s="298"/>
      <c r="L2" s="575"/>
      <c r="N2" s="697"/>
    </row>
    <row r="3" spans="1:24" s="271" customFormat="1" ht="38.25" thickBot="1" x14ac:dyDescent="0.25">
      <c r="A3" s="646" t="s">
        <v>1011</v>
      </c>
      <c r="B3" s="1054" t="s">
        <v>155</v>
      </c>
      <c r="C3" s="1054"/>
      <c r="D3" s="1054"/>
      <c r="E3" s="1054" t="s">
        <v>157</v>
      </c>
      <c r="F3" s="1054"/>
      <c r="G3" s="1054"/>
      <c r="H3" s="1052" t="s">
        <v>1020</v>
      </c>
      <c r="I3" s="1052"/>
      <c r="J3" s="1052"/>
      <c r="K3" s="942" t="s">
        <v>1264</v>
      </c>
      <c r="L3" s="654" t="s">
        <v>154</v>
      </c>
      <c r="N3" s="697"/>
    </row>
    <row r="4" spans="1:24" s="271" customFormat="1" ht="14.25" thickBot="1" x14ac:dyDescent="0.25">
      <c r="A4" s="578"/>
      <c r="B4" s="485" t="s">
        <v>111</v>
      </c>
      <c r="C4" s="485" t="s">
        <v>1072</v>
      </c>
      <c r="D4" s="485" t="s">
        <v>1050</v>
      </c>
      <c r="E4" s="485" t="s">
        <v>111</v>
      </c>
      <c r="F4" s="485" t="s">
        <v>1072</v>
      </c>
      <c r="G4" s="485" t="s">
        <v>1050</v>
      </c>
      <c r="H4" s="805" t="s">
        <v>111</v>
      </c>
      <c r="I4" s="486" t="s">
        <v>114</v>
      </c>
      <c r="J4" s="806" t="s">
        <v>113</v>
      </c>
      <c r="K4" s="805" t="s">
        <v>113</v>
      </c>
      <c r="L4" s="485" t="s">
        <v>1050</v>
      </c>
      <c r="N4" s="697"/>
    </row>
    <row r="5" spans="1:24" s="271" customFormat="1" ht="12" x14ac:dyDescent="0.2">
      <c r="A5" s="214" t="s">
        <v>103</v>
      </c>
      <c r="B5" s="130">
        <v>47726</v>
      </c>
      <c r="C5" s="130">
        <v>40327</v>
      </c>
      <c r="D5" s="130">
        <v>88053</v>
      </c>
      <c r="E5" s="130">
        <v>15785</v>
      </c>
      <c r="F5" s="130">
        <v>4654</v>
      </c>
      <c r="G5" s="130">
        <v>20439</v>
      </c>
      <c r="H5" s="130">
        <v>13431</v>
      </c>
      <c r="I5" s="130">
        <v>253</v>
      </c>
      <c r="J5" s="130">
        <v>13684</v>
      </c>
      <c r="K5" s="900">
        <v>455</v>
      </c>
      <c r="L5" s="130">
        <v>122631</v>
      </c>
      <c r="M5" s="320"/>
      <c r="N5" s="808"/>
      <c r="O5" s="808"/>
      <c r="P5" s="808"/>
      <c r="Q5" s="808"/>
      <c r="R5" s="808"/>
      <c r="S5" s="808"/>
      <c r="T5" s="808"/>
      <c r="U5" s="808"/>
      <c r="V5" s="808"/>
      <c r="W5" s="808"/>
      <c r="X5" s="808"/>
    </row>
    <row r="6" spans="1:24" s="271" customFormat="1" ht="12" x14ac:dyDescent="0.2">
      <c r="A6" s="95" t="s">
        <v>106</v>
      </c>
      <c r="B6" s="130">
        <v>4068</v>
      </c>
      <c r="C6" s="130">
        <v>3018</v>
      </c>
      <c r="D6" s="130">
        <v>7086</v>
      </c>
      <c r="E6" s="130">
        <v>13723</v>
      </c>
      <c r="F6" s="130">
        <v>1000</v>
      </c>
      <c r="G6" s="130">
        <v>14723</v>
      </c>
      <c r="H6" s="130">
        <v>947</v>
      </c>
      <c r="I6" s="130">
        <v>3</v>
      </c>
      <c r="J6" s="130">
        <v>950</v>
      </c>
      <c r="K6" s="900">
        <v>90</v>
      </c>
      <c r="L6" s="130">
        <v>22849</v>
      </c>
      <c r="M6" s="320"/>
      <c r="N6" s="808"/>
      <c r="O6" s="808"/>
      <c r="P6" s="808"/>
      <c r="Q6" s="808"/>
      <c r="R6" s="808"/>
      <c r="S6" s="808"/>
      <c r="T6" s="808"/>
      <c r="U6" s="808"/>
      <c r="V6" s="808"/>
      <c r="W6" s="808"/>
      <c r="X6" s="808"/>
    </row>
    <row r="7" spans="1:24" s="271" customFormat="1" ht="24" x14ac:dyDescent="0.2">
      <c r="A7" s="214" t="s">
        <v>104</v>
      </c>
      <c r="B7" s="130">
        <v>3064</v>
      </c>
      <c r="C7" s="130">
        <v>2063</v>
      </c>
      <c r="D7" s="130">
        <v>5127</v>
      </c>
      <c r="E7" s="130">
        <v>4347</v>
      </c>
      <c r="F7" s="130">
        <v>805</v>
      </c>
      <c r="G7" s="130">
        <v>5152</v>
      </c>
      <c r="H7" s="130">
        <v>803</v>
      </c>
      <c r="I7" s="130">
        <v>13</v>
      </c>
      <c r="J7" s="130">
        <v>816</v>
      </c>
      <c r="K7" s="900">
        <v>130</v>
      </c>
      <c r="L7" s="130">
        <v>11225</v>
      </c>
      <c r="M7" s="320"/>
      <c r="N7" s="808"/>
      <c r="O7" s="808"/>
      <c r="P7" s="808"/>
      <c r="Q7" s="808"/>
      <c r="R7" s="808"/>
      <c r="S7" s="808"/>
      <c r="T7" s="808"/>
      <c r="U7" s="808"/>
      <c r="V7" s="808"/>
      <c r="W7" s="808"/>
      <c r="X7" s="808"/>
    </row>
    <row r="8" spans="1:24" s="271" customFormat="1" ht="12" x14ac:dyDescent="0.2">
      <c r="A8" s="214" t="s">
        <v>105</v>
      </c>
      <c r="B8" s="130">
        <v>26324</v>
      </c>
      <c r="C8" s="130">
        <v>16758</v>
      </c>
      <c r="D8" s="130">
        <v>43082</v>
      </c>
      <c r="E8" s="130">
        <v>8511</v>
      </c>
      <c r="F8" s="130">
        <v>2035</v>
      </c>
      <c r="G8" s="130">
        <v>10546</v>
      </c>
      <c r="H8" s="130">
        <v>8812</v>
      </c>
      <c r="I8" s="130">
        <v>207</v>
      </c>
      <c r="J8" s="130">
        <v>9019</v>
      </c>
      <c r="K8" s="900">
        <v>109</v>
      </c>
      <c r="L8" s="130">
        <v>62756</v>
      </c>
      <c r="M8" s="320"/>
      <c r="N8" s="808"/>
      <c r="O8" s="808"/>
      <c r="P8" s="808"/>
      <c r="Q8" s="808"/>
      <c r="R8" s="808"/>
      <c r="S8" s="808"/>
      <c r="T8" s="808"/>
      <c r="U8" s="808"/>
      <c r="V8" s="808"/>
      <c r="W8" s="808"/>
      <c r="X8" s="808"/>
    </row>
    <row r="9" spans="1:24" s="271" customFormat="1" ht="12" x14ac:dyDescent="0.2">
      <c r="A9" s="214" t="s">
        <v>107</v>
      </c>
      <c r="B9" s="130">
        <v>31018</v>
      </c>
      <c r="C9" s="130">
        <v>19196</v>
      </c>
      <c r="D9" s="130">
        <v>50214</v>
      </c>
      <c r="E9" s="130">
        <v>21717</v>
      </c>
      <c r="F9" s="130">
        <v>1740</v>
      </c>
      <c r="G9" s="130">
        <v>23457</v>
      </c>
      <c r="H9" s="130">
        <v>7882</v>
      </c>
      <c r="I9" s="130">
        <v>139</v>
      </c>
      <c r="J9" s="130">
        <v>8021</v>
      </c>
      <c r="K9" s="900">
        <v>98</v>
      </c>
      <c r="L9" s="130">
        <v>81790</v>
      </c>
      <c r="M9" s="320"/>
      <c r="N9" s="808"/>
      <c r="O9" s="808"/>
      <c r="P9" s="808"/>
      <c r="Q9" s="808"/>
      <c r="R9" s="808"/>
      <c r="S9" s="808"/>
      <c r="T9" s="808"/>
      <c r="U9" s="808"/>
      <c r="V9" s="808"/>
      <c r="W9" s="808"/>
      <c r="X9" s="808"/>
    </row>
    <row r="10" spans="1:24" s="271" customFormat="1" ht="13.5" x14ac:dyDescent="0.2">
      <c r="A10" s="214" t="s">
        <v>918</v>
      </c>
      <c r="B10" s="130">
        <v>9601</v>
      </c>
      <c r="C10" s="130">
        <v>10335</v>
      </c>
      <c r="D10" s="130">
        <v>19936</v>
      </c>
      <c r="E10" s="130">
        <v>14125</v>
      </c>
      <c r="F10" s="130">
        <v>1057</v>
      </c>
      <c r="G10" s="130">
        <v>15182</v>
      </c>
      <c r="H10" s="130">
        <v>3564</v>
      </c>
      <c r="I10" s="130">
        <v>81</v>
      </c>
      <c r="J10" s="130">
        <v>3645</v>
      </c>
      <c r="K10" s="900">
        <v>67</v>
      </c>
      <c r="L10" s="130">
        <v>38829</v>
      </c>
      <c r="M10" s="320"/>
      <c r="N10" s="808"/>
      <c r="O10" s="808"/>
      <c r="P10" s="808"/>
      <c r="Q10" s="808"/>
      <c r="R10" s="808"/>
      <c r="S10" s="808"/>
      <c r="T10" s="808"/>
      <c r="U10" s="808"/>
      <c r="V10" s="808"/>
      <c r="W10" s="808"/>
      <c r="X10" s="808"/>
    </row>
    <row r="11" spans="1:24" s="271" customFormat="1" ht="14.25" thickBot="1" x14ac:dyDescent="0.25">
      <c r="A11" s="37" t="s">
        <v>53</v>
      </c>
      <c r="B11" s="130">
        <v>9561</v>
      </c>
      <c r="C11" s="130">
        <v>10675</v>
      </c>
      <c r="D11" s="130">
        <v>20236</v>
      </c>
      <c r="E11" s="130">
        <v>19456</v>
      </c>
      <c r="F11" s="130">
        <v>1711</v>
      </c>
      <c r="G11" s="130">
        <v>21167</v>
      </c>
      <c r="H11" s="130">
        <v>2746</v>
      </c>
      <c r="I11" s="130">
        <v>32</v>
      </c>
      <c r="J11" s="130">
        <v>2778</v>
      </c>
      <c r="K11" s="900">
        <v>149</v>
      </c>
      <c r="L11" s="130">
        <v>44331</v>
      </c>
      <c r="M11" s="320"/>
      <c r="N11" s="808"/>
      <c r="O11" s="808"/>
      <c r="P11" s="808"/>
      <c r="Q11" s="808"/>
      <c r="R11" s="808"/>
      <c r="S11" s="808"/>
      <c r="T11" s="808"/>
      <c r="U11" s="808"/>
      <c r="V11" s="808"/>
      <c r="W11" s="808"/>
      <c r="X11" s="808"/>
    </row>
    <row r="12" spans="1:24" s="271" customFormat="1" thickBot="1" x14ac:dyDescent="0.25">
      <c r="A12" s="215" t="s">
        <v>113</v>
      </c>
      <c r="B12" s="249">
        <v>131362</v>
      </c>
      <c r="C12" s="249">
        <v>102372</v>
      </c>
      <c r="D12" s="249">
        <v>233734</v>
      </c>
      <c r="E12" s="249">
        <v>97664</v>
      </c>
      <c r="F12" s="249">
        <v>13001</v>
      </c>
      <c r="G12" s="249">
        <v>110665</v>
      </c>
      <c r="H12" s="249">
        <v>38185</v>
      </c>
      <c r="I12" s="249">
        <v>728</v>
      </c>
      <c r="J12" s="249">
        <v>38913</v>
      </c>
      <c r="K12" s="249">
        <v>1098</v>
      </c>
      <c r="L12" s="249">
        <v>384410</v>
      </c>
      <c r="M12" s="320"/>
      <c r="N12" s="808"/>
      <c r="O12" s="808"/>
      <c r="P12" s="808"/>
      <c r="Q12" s="808"/>
      <c r="R12" s="808"/>
      <c r="S12" s="808"/>
      <c r="T12" s="808"/>
      <c r="U12" s="808"/>
      <c r="V12" s="808"/>
      <c r="W12" s="808"/>
      <c r="X12" s="808"/>
    </row>
    <row r="13" spans="1:24" s="271" customFormat="1" ht="13.5" x14ac:dyDescent="0.2">
      <c r="A13" s="327" t="s">
        <v>1141</v>
      </c>
      <c r="B13" s="381"/>
      <c r="C13" s="580">
        <v>444</v>
      </c>
      <c r="D13" s="580">
        <v>444</v>
      </c>
      <c r="E13" s="341"/>
      <c r="F13" s="342"/>
      <c r="G13" s="342"/>
      <c r="H13" s="95"/>
      <c r="I13" s="95"/>
      <c r="J13" s="95"/>
      <c r="K13" s="95"/>
      <c r="L13" s="95"/>
      <c r="N13" s="697"/>
    </row>
    <row r="14" spans="1:24" s="271" customFormat="1" ht="12" x14ac:dyDescent="0.2">
      <c r="A14" s="214"/>
      <c r="B14" s="381"/>
      <c r="C14" s="342"/>
      <c r="D14" s="342"/>
      <c r="E14" s="341"/>
      <c r="F14" s="342"/>
      <c r="G14" s="342"/>
      <c r="H14" s="95"/>
      <c r="I14" s="95"/>
      <c r="J14" s="95"/>
      <c r="K14" s="95"/>
      <c r="L14" s="95"/>
      <c r="N14" s="697"/>
    </row>
    <row r="15" spans="1:24" s="271" customFormat="1" ht="12" x14ac:dyDescent="0.2">
      <c r="A15" s="214"/>
      <c r="B15" s="381"/>
      <c r="C15" s="342"/>
      <c r="D15" s="342"/>
      <c r="E15" s="341"/>
      <c r="F15" s="342"/>
      <c r="G15" s="342"/>
      <c r="H15" s="95"/>
      <c r="I15" s="95"/>
      <c r="J15" s="95"/>
      <c r="K15" s="95"/>
      <c r="L15" s="95"/>
      <c r="N15" s="697"/>
    </row>
    <row r="16" spans="1:24" s="271" customFormat="1" thickBot="1" x14ac:dyDescent="0.2">
      <c r="A16" s="216"/>
      <c r="B16" s="1056"/>
      <c r="C16" s="1056"/>
      <c r="D16" s="1056"/>
      <c r="E16" s="1056"/>
      <c r="F16" s="1056"/>
      <c r="G16" s="1056"/>
      <c r="H16" s="648"/>
      <c r="I16" s="553"/>
      <c r="J16" s="553"/>
      <c r="K16" s="553"/>
      <c r="L16" s="367" t="s">
        <v>140</v>
      </c>
    </row>
    <row r="17" spans="1:24" s="271" customFormat="1" ht="14.25" thickBot="1" x14ac:dyDescent="0.2">
      <c r="A17" s="576"/>
      <c r="B17" s="476" t="s">
        <v>1</v>
      </c>
      <c r="C17" s="577" t="s">
        <v>1054</v>
      </c>
      <c r="D17" s="476" t="s">
        <v>1055</v>
      </c>
      <c r="E17" s="476" t="s">
        <v>2</v>
      </c>
      <c r="F17" s="577" t="s">
        <v>1056</v>
      </c>
      <c r="G17" s="476" t="s">
        <v>1057</v>
      </c>
      <c r="H17" s="476" t="s">
        <v>3</v>
      </c>
      <c r="I17" s="476" t="s">
        <v>1025</v>
      </c>
      <c r="J17" s="476" t="s">
        <v>1026</v>
      </c>
      <c r="K17" s="476" t="s">
        <v>1029</v>
      </c>
      <c r="L17" s="577" t="s">
        <v>1050</v>
      </c>
    </row>
    <row r="18" spans="1:24" s="271" customFormat="1" ht="12" x14ac:dyDescent="0.2">
      <c r="A18" s="214" t="s">
        <v>103</v>
      </c>
      <c r="B18" s="134">
        <f t="shared" ref="B18:L18" si="0">B5/B$12</f>
        <v>0.36331663647021206</v>
      </c>
      <c r="C18" s="134">
        <f t="shared" si="0"/>
        <v>0.39392607353573245</v>
      </c>
      <c r="D18" s="134">
        <f t="shared" si="0"/>
        <v>0.37672311259808156</v>
      </c>
      <c r="E18" s="134">
        <f t="shared" si="0"/>
        <v>0.1616255733944954</v>
      </c>
      <c r="F18" s="134">
        <f t="shared" si="0"/>
        <v>0.35797246365664181</v>
      </c>
      <c r="G18" s="134">
        <f t="shared" si="0"/>
        <v>0.18469254055030948</v>
      </c>
      <c r="H18" s="134">
        <f t="shared" si="0"/>
        <v>0.3517349744664135</v>
      </c>
      <c r="I18" s="134">
        <f t="shared" si="0"/>
        <v>0.34752747252747251</v>
      </c>
      <c r="J18" s="134">
        <f t="shared" si="0"/>
        <v>0.35165625883380874</v>
      </c>
      <c r="K18" s="134">
        <f t="shared" si="0"/>
        <v>0.41438979963570127</v>
      </c>
      <c r="L18" s="134">
        <f t="shared" si="0"/>
        <v>0.31901095184828698</v>
      </c>
      <c r="N18" s="804"/>
      <c r="O18" s="804"/>
      <c r="P18" s="804"/>
      <c r="Q18" s="804"/>
      <c r="R18" s="804"/>
      <c r="S18" s="804"/>
      <c r="T18" s="804"/>
      <c r="U18" s="804"/>
      <c r="V18" s="804"/>
      <c r="W18" s="804"/>
      <c r="X18" s="804"/>
    </row>
    <row r="19" spans="1:24" s="271" customFormat="1" ht="12" x14ac:dyDescent="0.2">
      <c r="A19" s="95" t="s">
        <v>106</v>
      </c>
      <c r="B19" s="134">
        <f t="shared" ref="B19:C24" si="1">B6/B$12</f>
        <v>3.0967859807250194E-2</v>
      </c>
      <c r="C19" s="134">
        <f t="shared" si="1"/>
        <v>2.9480717383659594E-2</v>
      </c>
      <c r="D19" s="134">
        <f t="shared" ref="D19:E19" si="2">D6/D$12</f>
        <v>3.0316513643714651E-2</v>
      </c>
      <c r="E19" s="134">
        <f t="shared" si="2"/>
        <v>0.14051236893840105</v>
      </c>
      <c r="F19" s="134">
        <f t="shared" ref="F19:L19" si="3">F6/F$12</f>
        <v>7.6917160218444733E-2</v>
      </c>
      <c r="G19" s="134">
        <f t="shared" si="3"/>
        <v>0.13304116025843762</v>
      </c>
      <c r="H19" s="134">
        <f t="shared" si="3"/>
        <v>2.4800314259525991E-2</v>
      </c>
      <c r="I19" s="134">
        <f t="shared" si="3"/>
        <v>4.120879120879121E-3</v>
      </c>
      <c r="J19" s="134">
        <f t="shared" si="3"/>
        <v>2.4413435098810166E-2</v>
      </c>
      <c r="K19" s="134">
        <f t="shared" si="3"/>
        <v>8.1967213114754092E-2</v>
      </c>
      <c r="L19" s="134">
        <f t="shared" si="3"/>
        <v>5.9439140501027547E-2</v>
      </c>
      <c r="N19" s="804"/>
      <c r="O19" s="804"/>
      <c r="P19" s="804"/>
      <c r="Q19" s="804"/>
      <c r="R19" s="804"/>
      <c r="S19" s="804"/>
      <c r="T19" s="804"/>
      <c r="U19" s="804"/>
      <c r="V19" s="804"/>
      <c r="W19" s="804"/>
      <c r="X19" s="804"/>
    </row>
    <row r="20" spans="1:24" s="271" customFormat="1" ht="24" x14ac:dyDescent="0.2">
      <c r="A20" s="214" t="s">
        <v>104</v>
      </c>
      <c r="B20" s="134">
        <f t="shared" si="1"/>
        <v>2.3324858025913126E-2</v>
      </c>
      <c r="C20" s="134">
        <f t="shared" si="1"/>
        <v>2.0151994686046965E-2</v>
      </c>
      <c r="D20" s="134">
        <f t="shared" ref="D20:E20" si="4">D7/D$12</f>
        <v>2.1935191285820634E-2</v>
      </c>
      <c r="E20" s="134">
        <f t="shared" si="4"/>
        <v>4.450974770642202E-2</v>
      </c>
      <c r="F20" s="134">
        <f t="shared" ref="F20:L20" si="5">F7/F$12</f>
        <v>6.1918313975848009E-2</v>
      </c>
      <c r="G20" s="134">
        <f t="shared" si="5"/>
        <v>4.6554917995752947E-2</v>
      </c>
      <c r="H20" s="134">
        <f t="shared" si="5"/>
        <v>2.1029199947623412E-2</v>
      </c>
      <c r="I20" s="134">
        <f t="shared" si="5"/>
        <v>1.7857142857142856E-2</v>
      </c>
      <c r="J20" s="134">
        <f t="shared" si="5"/>
        <v>2.0969855832241154E-2</v>
      </c>
      <c r="K20" s="134">
        <f t="shared" si="5"/>
        <v>0.11839708561020036</v>
      </c>
      <c r="L20" s="134">
        <f t="shared" si="5"/>
        <v>2.9200593116724332E-2</v>
      </c>
      <c r="N20" s="804"/>
      <c r="O20" s="804"/>
      <c r="P20" s="804"/>
      <c r="Q20" s="804"/>
      <c r="R20" s="804"/>
      <c r="S20" s="804"/>
      <c r="T20" s="804"/>
      <c r="U20" s="804"/>
      <c r="V20" s="804"/>
      <c r="W20" s="804"/>
      <c r="X20" s="804"/>
    </row>
    <row r="21" spans="1:24" s="271" customFormat="1" ht="12" x14ac:dyDescent="0.2">
      <c r="A21" s="214" t="s">
        <v>105</v>
      </c>
      <c r="B21" s="134">
        <f t="shared" si="1"/>
        <v>0.2003928076612719</v>
      </c>
      <c r="C21" s="134">
        <f t="shared" si="1"/>
        <v>0.16369710467706014</v>
      </c>
      <c r="D21" s="134">
        <f t="shared" ref="D21:E21" si="6">D8/D$12</f>
        <v>0.18432063799019399</v>
      </c>
      <c r="E21" s="134">
        <f t="shared" si="6"/>
        <v>8.7145724115334208E-2</v>
      </c>
      <c r="F21" s="134">
        <f t="shared" ref="F21:L21" si="7">F8/F$12</f>
        <v>0.15652642104453504</v>
      </c>
      <c r="G21" s="134">
        <f t="shared" si="7"/>
        <v>9.5296615912890251E-2</v>
      </c>
      <c r="H21" s="134">
        <f t="shared" si="7"/>
        <v>0.23077124525337175</v>
      </c>
      <c r="I21" s="134">
        <f t="shared" si="7"/>
        <v>0.28434065934065933</v>
      </c>
      <c r="J21" s="134">
        <f t="shared" si="7"/>
        <v>0.23177344332228303</v>
      </c>
      <c r="K21" s="134">
        <f t="shared" si="7"/>
        <v>9.9271402550091078E-2</v>
      </c>
      <c r="L21" s="134">
        <f t="shared" si="7"/>
        <v>0.16325277698290888</v>
      </c>
      <c r="N21" s="804"/>
      <c r="O21" s="804"/>
      <c r="P21" s="804"/>
      <c r="Q21" s="804"/>
      <c r="R21" s="804"/>
      <c r="S21" s="804"/>
      <c r="T21" s="804"/>
      <c r="U21" s="804"/>
      <c r="V21" s="804"/>
      <c r="W21" s="804"/>
      <c r="X21" s="804"/>
    </row>
    <row r="22" spans="1:24" s="271" customFormat="1" ht="12" x14ac:dyDescent="0.2">
      <c r="A22" s="214" t="s">
        <v>107</v>
      </c>
      <c r="B22" s="134">
        <f t="shared" si="1"/>
        <v>0.23612612475449521</v>
      </c>
      <c r="C22" s="134">
        <f t="shared" si="1"/>
        <v>0.18751221037002305</v>
      </c>
      <c r="D22" s="932">
        <f t="shared" ref="D22:E22" si="8">D9/D$12</f>
        <v>0.21483395654889748</v>
      </c>
      <c r="E22" s="932">
        <f t="shared" si="8"/>
        <v>0.22236443315858453</v>
      </c>
      <c r="F22" s="932">
        <f t="shared" ref="F22:L22" si="9">F9/F$12</f>
        <v>0.13383585878009385</v>
      </c>
      <c r="G22" s="932">
        <f t="shared" si="9"/>
        <v>0.21196403560294583</v>
      </c>
      <c r="H22" s="932">
        <f t="shared" si="9"/>
        <v>0.20641613198900091</v>
      </c>
      <c r="I22" s="932">
        <f t="shared" si="9"/>
        <v>0.19093406593406592</v>
      </c>
      <c r="J22" s="932">
        <f t="shared" si="9"/>
        <v>0.20612648729216457</v>
      </c>
      <c r="K22" s="932">
        <f t="shared" si="9"/>
        <v>8.9253187613843349E-2</v>
      </c>
      <c r="L22" s="932">
        <f t="shared" si="9"/>
        <v>0.21276761790796286</v>
      </c>
      <c r="N22" s="804"/>
      <c r="O22" s="804"/>
      <c r="P22" s="804"/>
      <c r="Q22" s="804"/>
      <c r="R22" s="804"/>
      <c r="S22" s="804"/>
      <c r="T22" s="804"/>
      <c r="U22" s="804"/>
      <c r="V22" s="804"/>
      <c r="W22" s="804"/>
      <c r="X22" s="804"/>
    </row>
    <row r="23" spans="1:24" s="271" customFormat="1" ht="13.5" x14ac:dyDescent="0.2">
      <c r="A23" s="214" t="s">
        <v>918</v>
      </c>
      <c r="B23" s="134">
        <f t="shared" si="1"/>
        <v>7.3088107671929484E-2</v>
      </c>
      <c r="C23" s="134">
        <f t="shared" si="1"/>
        <v>0.10095533935060368</v>
      </c>
      <c r="D23" s="134">
        <f t="shared" ref="D23:E23" si="10">D10/D$12</f>
        <v>8.529353880907356E-2</v>
      </c>
      <c r="E23" s="134">
        <f t="shared" si="10"/>
        <v>0.14462852228047182</v>
      </c>
      <c r="F23" s="134">
        <f t="shared" ref="F23:L23" si="11">F10/F$12</f>
        <v>8.130143835089608E-2</v>
      </c>
      <c r="G23" s="134">
        <f t="shared" si="11"/>
        <v>0.1371888130845344</v>
      </c>
      <c r="H23" s="134">
        <f t="shared" si="11"/>
        <v>9.3335079219588848E-2</v>
      </c>
      <c r="I23" s="134">
        <f t="shared" si="11"/>
        <v>0.11126373626373626</v>
      </c>
      <c r="J23" s="134">
        <f t="shared" si="11"/>
        <v>9.3670495721224267E-2</v>
      </c>
      <c r="K23" s="134">
        <f t="shared" si="11"/>
        <v>6.1020036429872498E-2</v>
      </c>
      <c r="L23" s="134">
        <f t="shared" si="11"/>
        <v>0.10100933898701907</v>
      </c>
      <c r="N23" s="804"/>
      <c r="O23" s="804"/>
      <c r="P23" s="804"/>
      <c r="Q23" s="804"/>
      <c r="R23" s="804"/>
      <c r="S23" s="804"/>
      <c r="T23" s="804"/>
      <c r="U23" s="804"/>
      <c r="V23" s="804"/>
      <c r="W23" s="804"/>
      <c r="X23" s="804"/>
    </row>
    <row r="24" spans="1:24" s="271" customFormat="1" ht="14.25" thickBot="1" x14ac:dyDescent="0.25">
      <c r="A24" s="37" t="s">
        <v>53</v>
      </c>
      <c r="B24" s="124">
        <f t="shared" si="1"/>
        <v>7.2783605608928006E-2</v>
      </c>
      <c r="C24" s="124">
        <f t="shared" si="1"/>
        <v>0.10427655999687414</v>
      </c>
      <c r="D24" s="124">
        <f t="shared" ref="D24:E24" si="12">D11/D$12</f>
        <v>8.6577049124218125E-2</v>
      </c>
      <c r="E24" s="124">
        <f t="shared" si="12"/>
        <v>0.19921363040629095</v>
      </c>
      <c r="F24" s="124">
        <f t="shared" ref="F24:L24" si="13">F11/F$12</f>
        <v>0.13160526113375895</v>
      </c>
      <c r="G24" s="124">
        <f t="shared" si="13"/>
        <v>0.19127095287579632</v>
      </c>
      <c r="H24" s="124">
        <f t="shared" si="13"/>
        <v>7.1913054864475578E-2</v>
      </c>
      <c r="I24" s="124">
        <f t="shared" si="13"/>
        <v>4.3956043956043959E-2</v>
      </c>
      <c r="J24" s="124">
        <f t="shared" si="13"/>
        <v>7.1390023899468039E-2</v>
      </c>
      <c r="K24" s="124">
        <f t="shared" si="13"/>
        <v>0.13570127504553733</v>
      </c>
      <c r="L24" s="124">
        <f t="shared" si="13"/>
        <v>0.11532218204521215</v>
      </c>
      <c r="N24" s="804"/>
      <c r="O24" s="804"/>
      <c r="P24" s="804"/>
      <c r="Q24" s="804"/>
      <c r="R24" s="804"/>
      <c r="S24" s="804"/>
      <c r="T24" s="804"/>
      <c r="U24" s="804"/>
      <c r="V24" s="804"/>
      <c r="W24" s="804"/>
      <c r="X24" s="804"/>
    </row>
    <row r="25" spans="1:24" s="271" customFormat="1" thickBot="1" x14ac:dyDescent="0.25">
      <c r="A25" s="215" t="s">
        <v>113</v>
      </c>
      <c r="B25" s="124">
        <f>SUM(B18:B24)</f>
        <v>1</v>
      </c>
      <c r="C25" s="124">
        <f t="shared" ref="C25:L25" si="14">SUM(C18:C24)</f>
        <v>1</v>
      </c>
      <c r="D25" s="124">
        <f t="shared" si="14"/>
        <v>0.99999999999999989</v>
      </c>
      <c r="E25" s="124">
        <f t="shared" si="14"/>
        <v>1</v>
      </c>
      <c r="F25" s="124">
        <f t="shared" si="14"/>
        <v>1.0000769171602186</v>
      </c>
      <c r="G25" s="124">
        <f t="shared" si="14"/>
        <v>1.0000090362806668</v>
      </c>
      <c r="H25" s="124">
        <f t="shared" si="14"/>
        <v>1</v>
      </c>
      <c r="I25" s="124">
        <f t="shared" si="14"/>
        <v>0.99999999999999989</v>
      </c>
      <c r="J25" s="124">
        <f t="shared" si="14"/>
        <v>1</v>
      </c>
      <c r="K25" s="124">
        <f t="shared" si="14"/>
        <v>1</v>
      </c>
      <c r="L25" s="124">
        <f t="shared" si="14"/>
        <v>1.0000026013891417</v>
      </c>
      <c r="N25" s="804"/>
      <c r="O25" s="804"/>
      <c r="P25" s="804"/>
      <c r="Q25" s="804"/>
      <c r="R25" s="804"/>
      <c r="S25" s="804"/>
      <c r="T25" s="804"/>
      <c r="U25" s="804"/>
      <c r="V25" s="804"/>
      <c r="W25" s="804"/>
      <c r="X25" s="804"/>
    </row>
    <row r="26" spans="1:24" s="271" customFormat="1" ht="12" x14ac:dyDescent="0.2">
      <c r="A26" s="552"/>
      <c r="B26" s="552"/>
      <c r="C26" s="552"/>
      <c r="D26" s="552"/>
      <c r="E26" s="552"/>
      <c r="F26" s="552"/>
      <c r="G26" s="552"/>
      <c r="H26" s="9"/>
      <c r="I26" s="9"/>
      <c r="J26" s="9"/>
      <c r="K26" s="9"/>
      <c r="L26" s="143"/>
    </row>
    <row r="27" spans="1:24" s="271" customFormat="1" ht="12" x14ac:dyDescent="0.2">
      <c r="A27" s="571" t="s">
        <v>1225</v>
      </c>
      <c r="B27" s="552"/>
      <c r="C27" s="552"/>
      <c r="D27" s="552"/>
      <c r="E27" s="552"/>
      <c r="F27" s="552"/>
      <c r="G27" s="552"/>
      <c r="H27" s="9"/>
      <c r="I27" s="9"/>
      <c r="J27" s="9"/>
      <c r="K27" s="9"/>
      <c r="L27" s="143"/>
    </row>
    <row r="28" spans="1:24" s="271" customFormat="1" ht="12" x14ac:dyDescent="0.2">
      <c r="A28" s="552"/>
      <c r="B28" s="552"/>
      <c r="C28" s="552"/>
      <c r="D28" s="552"/>
      <c r="E28" s="552"/>
      <c r="F28" s="552"/>
      <c r="G28" s="552"/>
      <c r="H28" s="9"/>
      <c r="I28" s="9"/>
      <c r="J28" s="9"/>
      <c r="K28" s="9"/>
      <c r="L28" s="143"/>
    </row>
    <row r="29" spans="1:24" s="271" customFormat="1" ht="12" x14ac:dyDescent="0.2">
      <c r="A29" s="552"/>
      <c r="B29" s="552"/>
      <c r="C29" s="552"/>
      <c r="D29" s="552"/>
      <c r="E29" s="552"/>
      <c r="F29" s="552"/>
      <c r="G29" s="552"/>
      <c r="H29" s="9"/>
      <c r="I29" s="9"/>
      <c r="J29" s="9"/>
      <c r="K29" s="9"/>
      <c r="L29" s="143"/>
    </row>
    <row r="30" spans="1:24" s="271" customFormat="1" ht="12" x14ac:dyDescent="0.2">
      <c r="A30" s="552"/>
      <c r="B30" s="552"/>
      <c r="C30" s="552"/>
      <c r="D30" s="552"/>
      <c r="E30" s="552"/>
      <c r="F30" s="552"/>
      <c r="G30" s="552"/>
      <c r="H30" s="9"/>
      <c r="I30" s="9"/>
      <c r="J30" s="9"/>
      <c r="K30" s="9"/>
      <c r="L30" s="143"/>
    </row>
    <row r="31" spans="1:24" s="271" customFormat="1" ht="12" x14ac:dyDescent="0.2">
      <c r="A31" s="552"/>
      <c r="B31" s="552"/>
      <c r="C31" s="552"/>
      <c r="D31" s="552"/>
      <c r="E31" s="552"/>
      <c r="F31" s="552"/>
      <c r="G31" s="552"/>
      <c r="H31" s="9"/>
      <c r="I31" s="9"/>
      <c r="J31" s="9"/>
      <c r="K31" s="9"/>
      <c r="L31" s="143"/>
    </row>
    <row r="32" spans="1:24" s="271" customFormat="1" ht="12" x14ac:dyDescent="0.2">
      <c r="A32" s="552"/>
      <c r="B32" s="552"/>
      <c r="C32" s="552"/>
      <c r="D32" s="552"/>
      <c r="E32" s="552"/>
      <c r="F32" s="552"/>
      <c r="G32" s="552"/>
      <c r="H32" s="9"/>
      <c r="I32" s="9"/>
      <c r="J32" s="9"/>
      <c r="K32" s="9"/>
      <c r="L32" s="143"/>
    </row>
    <row r="33" spans="1:12" s="271" customFormat="1" ht="12" x14ac:dyDescent="0.2">
      <c r="A33" s="552"/>
      <c r="B33" s="552"/>
      <c r="C33" s="552"/>
      <c r="D33" s="552"/>
      <c r="E33" s="552"/>
      <c r="F33" s="552"/>
      <c r="G33" s="552"/>
      <c r="H33" s="9"/>
      <c r="I33" s="9"/>
      <c r="J33" s="9"/>
      <c r="K33" s="9"/>
      <c r="L33" s="143"/>
    </row>
    <row r="34" spans="1:12" s="271" customFormat="1" ht="12" x14ac:dyDescent="0.2">
      <c r="A34" s="552"/>
      <c r="B34" s="552"/>
      <c r="C34" s="552"/>
      <c r="D34" s="552"/>
      <c r="E34" s="552"/>
      <c r="F34" s="552"/>
      <c r="G34" s="552"/>
      <c r="H34" s="9"/>
      <c r="I34" s="9"/>
      <c r="J34" s="9"/>
      <c r="K34" s="9"/>
      <c r="L34" s="143"/>
    </row>
    <row r="35" spans="1:12" s="271" customFormat="1" ht="12" x14ac:dyDescent="0.2">
      <c r="A35" s="552"/>
      <c r="B35" s="552"/>
      <c r="C35" s="552"/>
      <c r="D35" s="552"/>
      <c r="E35" s="552"/>
      <c r="F35" s="552"/>
      <c r="G35" s="552"/>
      <c r="H35" s="9"/>
      <c r="I35" s="9"/>
      <c r="J35" s="9"/>
      <c r="K35" s="9"/>
      <c r="L35" s="143"/>
    </row>
    <row r="36" spans="1:12" s="271" customFormat="1" ht="12" x14ac:dyDescent="0.2">
      <c r="A36" s="552"/>
      <c r="B36" s="552"/>
      <c r="C36" s="552"/>
      <c r="D36" s="552"/>
      <c r="E36" s="552"/>
      <c r="F36" s="552"/>
      <c r="G36" s="552"/>
      <c r="H36" s="9"/>
      <c r="I36" s="9"/>
      <c r="J36" s="9"/>
      <c r="K36" s="9"/>
      <c r="L36" s="143"/>
    </row>
    <row r="37" spans="1:12" s="271" customFormat="1" ht="12" x14ac:dyDescent="0.2">
      <c r="A37" s="552"/>
      <c r="B37" s="552"/>
      <c r="C37" s="552"/>
      <c r="D37" s="552"/>
      <c r="E37" s="552"/>
      <c r="F37" s="552"/>
      <c r="G37" s="552"/>
      <c r="H37" s="9"/>
      <c r="I37" s="9"/>
      <c r="J37" s="9"/>
      <c r="K37" s="9"/>
      <c r="L37" s="143"/>
    </row>
    <row r="38" spans="1:12" s="271" customFormat="1" ht="12" x14ac:dyDescent="0.2">
      <c r="A38" s="552"/>
      <c r="B38" s="552"/>
      <c r="C38" s="552"/>
      <c r="D38" s="552"/>
      <c r="E38" s="552"/>
      <c r="F38" s="552"/>
      <c r="G38" s="552"/>
      <c r="H38" s="9"/>
      <c r="I38" s="9"/>
      <c r="J38" s="9"/>
      <c r="K38" s="9"/>
      <c r="L38" s="143"/>
    </row>
    <row r="39" spans="1:12" s="271" customFormat="1" ht="12" x14ac:dyDescent="0.2">
      <c r="A39" s="552"/>
      <c r="B39" s="552"/>
      <c r="C39" s="552"/>
      <c r="D39" s="552"/>
      <c r="E39" s="552"/>
      <c r="F39" s="552"/>
      <c r="G39" s="552"/>
      <c r="H39" s="9"/>
      <c r="I39" s="9"/>
      <c r="J39" s="9"/>
      <c r="K39" s="9"/>
      <c r="L39" s="143"/>
    </row>
    <row r="40" spans="1:12" s="271" customFormat="1" ht="12" x14ac:dyDescent="0.2">
      <c r="A40" s="552"/>
      <c r="B40" s="552"/>
      <c r="C40" s="552"/>
      <c r="D40" s="552"/>
      <c r="E40" s="552"/>
      <c r="F40" s="552"/>
      <c r="G40" s="552"/>
      <c r="H40" s="9"/>
      <c r="I40" s="9"/>
      <c r="J40" s="9"/>
      <c r="K40" s="9"/>
      <c r="L40" s="143"/>
    </row>
    <row r="41" spans="1:12" s="271" customFormat="1" ht="12" x14ac:dyDescent="0.2">
      <c r="A41" s="552"/>
      <c r="B41" s="552"/>
      <c r="C41" s="552"/>
      <c r="D41" s="552"/>
      <c r="E41" s="552"/>
      <c r="F41" s="552"/>
      <c r="G41" s="552"/>
      <c r="H41" s="9"/>
      <c r="I41" s="9"/>
      <c r="J41" s="9"/>
      <c r="K41" s="9"/>
      <c r="L41" s="143"/>
    </row>
    <row r="42" spans="1:12" s="271" customFormat="1" ht="12" x14ac:dyDescent="0.2">
      <c r="A42" s="552"/>
      <c r="B42" s="552"/>
      <c r="C42" s="552"/>
      <c r="D42" s="552"/>
      <c r="E42" s="552"/>
      <c r="F42" s="552"/>
      <c r="G42" s="552"/>
      <c r="H42" s="9"/>
      <c r="I42" s="9"/>
      <c r="J42" s="9"/>
      <c r="K42" s="9"/>
      <c r="L42" s="143"/>
    </row>
    <row r="43" spans="1:12" s="271" customFormat="1" ht="12" x14ac:dyDescent="0.2">
      <c r="A43" s="552"/>
      <c r="B43" s="552"/>
      <c r="C43" s="552"/>
      <c r="D43" s="552"/>
      <c r="E43" s="552"/>
      <c r="F43" s="552"/>
      <c r="G43" s="552"/>
      <c r="H43" s="9"/>
      <c r="I43" s="9"/>
      <c r="J43" s="9"/>
      <c r="K43" s="9"/>
      <c r="L43" s="143"/>
    </row>
    <row r="44" spans="1:12" s="271" customFormat="1" ht="12" x14ac:dyDescent="0.2">
      <c r="A44" s="552"/>
      <c r="B44" s="552"/>
      <c r="C44" s="552"/>
      <c r="D44" s="552"/>
      <c r="E44" s="552"/>
      <c r="F44" s="552"/>
      <c r="G44" s="552"/>
      <c r="H44" s="9"/>
      <c r="I44" s="9"/>
      <c r="J44" s="9"/>
      <c r="K44" s="9"/>
      <c r="L44" s="143"/>
    </row>
    <row r="45" spans="1:12" s="271" customFormat="1" ht="12" x14ac:dyDescent="0.2">
      <c r="A45" s="552"/>
      <c r="B45" s="552"/>
      <c r="C45" s="552"/>
      <c r="D45" s="552"/>
      <c r="E45" s="552"/>
      <c r="F45" s="552"/>
      <c r="G45" s="552"/>
      <c r="H45" s="9"/>
      <c r="I45" s="9"/>
      <c r="J45" s="9"/>
      <c r="K45" s="9"/>
      <c r="L45" s="143"/>
    </row>
    <row r="46" spans="1:12" s="271" customFormat="1" ht="12" x14ac:dyDescent="0.2">
      <c r="A46" s="552"/>
      <c r="B46" s="552"/>
      <c r="C46" s="552"/>
      <c r="D46" s="552"/>
      <c r="E46" s="552"/>
      <c r="F46" s="552"/>
      <c r="G46" s="552"/>
      <c r="H46" s="9"/>
      <c r="I46" s="9"/>
      <c r="J46" s="9"/>
      <c r="K46" s="9"/>
      <c r="L46" s="143"/>
    </row>
    <row r="47" spans="1:12" s="271" customFormat="1" ht="12" x14ac:dyDescent="0.2">
      <c r="A47" s="552"/>
      <c r="B47" s="552"/>
      <c r="C47" s="552"/>
      <c r="D47" s="552"/>
      <c r="E47" s="552"/>
      <c r="F47" s="552"/>
      <c r="G47" s="552"/>
      <c r="H47" s="9"/>
      <c r="I47" s="9"/>
      <c r="J47" s="9"/>
      <c r="K47" s="9"/>
      <c r="L47" s="143"/>
    </row>
    <row r="48" spans="1:12" s="271" customFormat="1" ht="12" x14ac:dyDescent="0.2">
      <c r="A48" s="552"/>
      <c r="B48" s="552"/>
      <c r="C48" s="552"/>
      <c r="D48" s="552"/>
      <c r="E48" s="552"/>
      <c r="F48" s="552"/>
      <c r="G48" s="552"/>
      <c r="H48" s="9"/>
      <c r="I48" s="9"/>
      <c r="J48" s="9"/>
      <c r="K48" s="9"/>
      <c r="L48" s="143"/>
    </row>
    <row r="49" spans="1:18" s="271" customFormat="1" ht="13.5" customHeight="1" x14ac:dyDescent="0.2">
      <c r="A49" s="552"/>
      <c r="B49" s="552"/>
      <c r="C49" s="552"/>
      <c r="D49" s="552"/>
      <c r="E49" s="552"/>
      <c r="F49" s="552"/>
      <c r="G49" s="552"/>
      <c r="H49" s="9"/>
      <c r="I49" s="9"/>
      <c r="J49" s="697"/>
    </row>
    <row r="50" spans="1:18" s="271" customFormat="1" ht="60" customHeight="1" thickBot="1" x14ac:dyDescent="0.25">
      <c r="A50" s="651" t="s">
        <v>877</v>
      </c>
      <c r="B50" s="1075" t="s">
        <v>155</v>
      </c>
      <c r="C50" s="1075"/>
      <c r="D50" s="1075"/>
      <c r="E50" s="1075" t="s">
        <v>157</v>
      </c>
      <c r="F50" s="1075"/>
      <c r="G50" s="1075"/>
      <c r="H50" s="553" t="s">
        <v>156</v>
      </c>
      <c r="I50" s="146" t="s">
        <v>917</v>
      </c>
      <c r="J50" s="697"/>
    </row>
    <row r="51" spans="1:18" s="271" customFormat="1" ht="14.25" customHeight="1" thickBot="1" x14ac:dyDescent="0.25">
      <c r="A51" s="212"/>
      <c r="B51" s="127" t="s">
        <v>111</v>
      </c>
      <c r="C51" s="127" t="s">
        <v>32</v>
      </c>
      <c r="D51" s="127" t="s">
        <v>927</v>
      </c>
      <c r="E51" s="129" t="s">
        <v>111</v>
      </c>
      <c r="F51" s="127" t="s">
        <v>32</v>
      </c>
      <c r="G51" s="127" t="s">
        <v>927</v>
      </c>
      <c r="H51" s="129" t="s">
        <v>111</v>
      </c>
      <c r="I51" s="213" t="s">
        <v>927</v>
      </c>
      <c r="J51" s="697"/>
    </row>
    <row r="52" spans="1:18" s="271" customFormat="1" ht="12.75" customHeight="1" x14ac:dyDescent="0.2">
      <c r="A52" s="214" t="s">
        <v>103</v>
      </c>
      <c r="B52" s="130">
        <v>52668</v>
      </c>
      <c r="C52" s="130">
        <v>43683</v>
      </c>
      <c r="D52" s="130">
        <v>96351</v>
      </c>
      <c r="E52" s="130">
        <v>16397</v>
      </c>
      <c r="F52" s="130">
        <v>4951</v>
      </c>
      <c r="G52" s="130">
        <v>21348</v>
      </c>
      <c r="H52" s="130">
        <v>12892</v>
      </c>
      <c r="I52" s="130">
        <v>130591</v>
      </c>
      <c r="J52" s="697"/>
      <c r="K52" s="320"/>
      <c r="L52" s="320"/>
      <c r="M52" s="320"/>
      <c r="N52" s="320"/>
      <c r="O52" s="320"/>
      <c r="P52" s="320"/>
      <c r="Q52" s="320"/>
      <c r="R52" s="320"/>
    </row>
    <row r="53" spans="1:18" s="271" customFormat="1" ht="12" x14ac:dyDescent="0.2">
      <c r="A53" s="95" t="s">
        <v>106</v>
      </c>
      <c r="B53" s="130">
        <v>4150</v>
      </c>
      <c r="C53" s="130">
        <v>2868</v>
      </c>
      <c r="D53" s="130">
        <v>7018</v>
      </c>
      <c r="E53" s="130">
        <v>12607</v>
      </c>
      <c r="F53" s="130">
        <v>877</v>
      </c>
      <c r="G53" s="130">
        <v>13484</v>
      </c>
      <c r="H53" s="130">
        <v>911</v>
      </c>
      <c r="I53" s="130">
        <v>21413</v>
      </c>
      <c r="J53" s="697"/>
      <c r="K53" s="320"/>
      <c r="L53" s="320"/>
      <c r="M53" s="320"/>
      <c r="N53" s="320"/>
      <c r="O53" s="320"/>
      <c r="P53" s="320"/>
      <c r="Q53" s="320"/>
      <c r="R53" s="320"/>
    </row>
    <row r="54" spans="1:18" s="271" customFormat="1" ht="24" x14ac:dyDescent="0.2">
      <c r="A54" s="214" t="s">
        <v>104</v>
      </c>
      <c r="B54" s="130">
        <v>3362</v>
      </c>
      <c r="C54" s="130">
        <v>2044</v>
      </c>
      <c r="D54" s="130">
        <v>5406</v>
      </c>
      <c r="E54" s="130">
        <v>4751</v>
      </c>
      <c r="F54" s="130">
        <v>801</v>
      </c>
      <c r="G54" s="130">
        <v>5552</v>
      </c>
      <c r="H54" s="130">
        <v>802</v>
      </c>
      <c r="I54" s="130">
        <v>11760</v>
      </c>
      <c r="J54" s="697"/>
      <c r="K54" s="320"/>
      <c r="L54" s="320"/>
      <c r="M54" s="320"/>
      <c r="N54" s="320"/>
      <c r="O54" s="320"/>
      <c r="P54" s="320"/>
      <c r="Q54" s="320"/>
      <c r="R54" s="320"/>
    </row>
    <row r="55" spans="1:18" s="271" customFormat="1" ht="12" x14ac:dyDescent="0.2">
      <c r="A55" s="214" t="s">
        <v>105</v>
      </c>
      <c r="B55" s="130">
        <v>26356</v>
      </c>
      <c r="C55" s="130">
        <v>18023</v>
      </c>
      <c r="D55" s="130">
        <v>44379</v>
      </c>
      <c r="E55" s="130">
        <v>8567</v>
      </c>
      <c r="F55" s="130">
        <v>2032</v>
      </c>
      <c r="G55" s="130">
        <v>10599</v>
      </c>
      <c r="H55" s="130">
        <v>8353</v>
      </c>
      <c r="I55" s="130">
        <v>63331</v>
      </c>
      <c r="J55" s="697"/>
      <c r="K55" s="320"/>
      <c r="L55" s="320"/>
      <c r="M55" s="320"/>
      <c r="N55" s="320"/>
      <c r="O55" s="320"/>
      <c r="P55" s="320"/>
      <c r="Q55" s="320"/>
      <c r="R55" s="320"/>
    </row>
    <row r="56" spans="1:18" s="271" customFormat="1" ht="12" x14ac:dyDescent="0.2">
      <c r="A56" s="214" t="s">
        <v>107</v>
      </c>
      <c r="B56" s="130">
        <v>29012</v>
      </c>
      <c r="C56" s="130">
        <v>18784</v>
      </c>
      <c r="D56" s="130">
        <v>47796</v>
      </c>
      <c r="E56" s="130">
        <v>22796</v>
      </c>
      <c r="F56" s="130">
        <v>1572</v>
      </c>
      <c r="G56" s="130">
        <v>24368</v>
      </c>
      <c r="H56" s="130">
        <v>6981</v>
      </c>
      <c r="I56" s="130">
        <v>79145</v>
      </c>
      <c r="J56" s="697"/>
      <c r="K56" s="320"/>
      <c r="L56" s="320"/>
      <c r="M56" s="320"/>
      <c r="N56" s="320"/>
      <c r="O56" s="320"/>
      <c r="P56" s="320"/>
      <c r="Q56" s="320"/>
      <c r="R56" s="320"/>
    </row>
    <row r="57" spans="1:18" s="271" customFormat="1" ht="13.5" x14ac:dyDescent="0.2">
      <c r="A57" s="214" t="s">
        <v>918</v>
      </c>
      <c r="B57" s="130">
        <v>9709</v>
      </c>
      <c r="C57" s="130">
        <v>11685</v>
      </c>
      <c r="D57" s="130">
        <v>21394</v>
      </c>
      <c r="E57" s="130">
        <v>15265</v>
      </c>
      <c r="F57" s="130">
        <v>1113</v>
      </c>
      <c r="G57" s="130">
        <v>16378</v>
      </c>
      <c r="H57" s="130">
        <v>3517</v>
      </c>
      <c r="I57" s="130">
        <v>41289</v>
      </c>
      <c r="J57" s="697"/>
      <c r="K57" s="320"/>
      <c r="L57" s="320"/>
      <c r="M57" s="320"/>
      <c r="N57" s="320"/>
      <c r="O57" s="320"/>
      <c r="P57" s="320"/>
      <c r="Q57" s="320"/>
      <c r="R57" s="320"/>
    </row>
    <row r="58" spans="1:18" s="271" customFormat="1" ht="14.25" thickBot="1" x14ac:dyDescent="0.25">
      <c r="A58" s="37" t="s">
        <v>53</v>
      </c>
      <c r="B58" s="130">
        <v>8921</v>
      </c>
      <c r="C58" s="130">
        <v>14857</v>
      </c>
      <c r="D58" s="130">
        <v>23778</v>
      </c>
      <c r="E58" s="130">
        <v>19406</v>
      </c>
      <c r="F58" s="130">
        <v>1818</v>
      </c>
      <c r="G58" s="130">
        <v>21224</v>
      </c>
      <c r="H58" s="130">
        <v>2392</v>
      </c>
      <c r="I58" s="130">
        <v>47394</v>
      </c>
      <c r="J58" s="697"/>
      <c r="K58" s="320"/>
      <c r="L58" s="320"/>
      <c r="M58" s="320"/>
      <c r="N58" s="320"/>
      <c r="O58" s="320"/>
      <c r="P58" s="320"/>
      <c r="Q58" s="320"/>
      <c r="R58" s="320"/>
    </row>
    <row r="59" spans="1:18" s="271" customFormat="1" thickBot="1" x14ac:dyDescent="0.25">
      <c r="A59" s="215" t="s">
        <v>113</v>
      </c>
      <c r="B59" s="249">
        <v>134178</v>
      </c>
      <c r="C59" s="249">
        <v>111946</v>
      </c>
      <c r="D59" s="249">
        <v>246124</v>
      </c>
      <c r="E59" s="249">
        <v>99789</v>
      </c>
      <c r="F59" s="249">
        <v>13164</v>
      </c>
      <c r="G59" s="249">
        <v>112953</v>
      </c>
      <c r="H59" s="249">
        <v>35848</v>
      </c>
      <c r="I59" s="249">
        <v>394925</v>
      </c>
      <c r="J59" s="697"/>
      <c r="K59" s="320"/>
      <c r="L59" s="320"/>
      <c r="M59" s="320"/>
      <c r="N59" s="320"/>
      <c r="O59" s="320"/>
      <c r="P59" s="320"/>
      <c r="Q59" s="320"/>
      <c r="R59" s="320"/>
    </row>
    <row r="60" spans="1:18" s="271" customFormat="1" ht="12" x14ac:dyDescent="0.2">
      <c r="A60" s="214"/>
      <c r="B60" s="381"/>
      <c r="C60" s="342"/>
      <c r="D60" s="342"/>
      <c r="E60" s="341"/>
      <c r="F60" s="342"/>
      <c r="G60" s="342"/>
      <c r="H60" s="95"/>
      <c r="I60" s="95"/>
      <c r="J60" s="697"/>
    </row>
    <row r="61" spans="1:18" s="271" customFormat="1" ht="12" customHeight="1" thickBot="1" x14ac:dyDescent="0.2">
      <c r="A61" s="216"/>
      <c r="B61" s="1056"/>
      <c r="C61" s="1056"/>
      <c r="D61" s="1056"/>
      <c r="E61" s="1056"/>
      <c r="F61" s="1056"/>
      <c r="G61" s="1056"/>
      <c r="H61" s="648"/>
      <c r="I61" s="367" t="s">
        <v>140</v>
      </c>
    </row>
    <row r="62" spans="1:18" s="343" customFormat="1" ht="12.75" customHeight="1" thickBot="1" x14ac:dyDescent="0.25">
      <c r="A62" s="382"/>
      <c r="B62" s="152" t="s">
        <v>1</v>
      </c>
      <c r="C62" s="366" t="s">
        <v>969</v>
      </c>
      <c r="D62" s="152" t="s">
        <v>970</v>
      </c>
      <c r="E62" s="152" t="s">
        <v>2</v>
      </c>
      <c r="F62" s="366" t="s">
        <v>971</v>
      </c>
      <c r="G62" s="152" t="s">
        <v>972</v>
      </c>
      <c r="H62" s="152" t="s">
        <v>3</v>
      </c>
      <c r="I62" s="366" t="s">
        <v>28</v>
      </c>
      <c r="J62" s="171"/>
      <c r="K62" s="171"/>
      <c r="L62" s="402"/>
    </row>
    <row r="63" spans="1:18" s="271" customFormat="1" ht="12" x14ac:dyDescent="0.2">
      <c r="A63" s="214" t="s">
        <v>103</v>
      </c>
      <c r="B63" s="250">
        <f t="shared" ref="B63:I63" si="15">B52/B$59</f>
        <v>0.3925233644859813</v>
      </c>
      <c r="C63" s="250">
        <f t="shared" si="15"/>
        <v>0.39021492505315064</v>
      </c>
      <c r="D63" s="250">
        <f t="shared" si="15"/>
        <v>0.39147340365019256</v>
      </c>
      <c r="E63" s="250">
        <f t="shared" si="15"/>
        <v>0.16431670825441683</v>
      </c>
      <c r="F63" s="250">
        <f t="shared" si="15"/>
        <v>0.37610148890914613</v>
      </c>
      <c r="G63" s="250">
        <f t="shared" si="15"/>
        <v>0.18899896417093837</v>
      </c>
      <c r="H63" s="250">
        <f t="shared" si="15"/>
        <v>0.35962954697612143</v>
      </c>
      <c r="I63" s="250">
        <f t="shared" si="15"/>
        <v>0.33067291257833764</v>
      </c>
      <c r="J63" s="250"/>
      <c r="K63" s="250"/>
      <c r="L63" s="250"/>
      <c r="M63" s="250"/>
      <c r="N63" s="250"/>
      <c r="O63" s="250"/>
      <c r="P63" s="250"/>
      <c r="Q63" s="250"/>
      <c r="R63" s="250"/>
    </row>
    <row r="64" spans="1:18" s="271" customFormat="1" ht="12" x14ac:dyDescent="0.2">
      <c r="A64" s="95" t="s">
        <v>106</v>
      </c>
      <c r="B64" s="250">
        <f t="shared" ref="B64:C69" si="16">B53/B$59</f>
        <v>3.0929064377170624E-2</v>
      </c>
      <c r="C64" s="250">
        <f t="shared" si="16"/>
        <v>2.5619495113715543E-2</v>
      </c>
      <c r="D64" s="250">
        <f t="shared" ref="D64:I64" si="17">D53/D$59</f>
        <v>2.8514082332482815E-2</v>
      </c>
      <c r="E64" s="250">
        <f t="shared" si="17"/>
        <v>0.12633657016304403</v>
      </c>
      <c r="F64" s="250">
        <f t="shared" si="17"/>
        <v>6.6621087815253721E-2</v>
      </c>
      <c r="G64" s="250">
        <f t="shared" si="17"/>
        <v>0.11937708604463804</v>
      </c>
      <c r="H64" s="250">
        <f t="shared" si="17"/>
        <v>2.5412854273599642E-2</v>
      </c>
      <c r="I64" s="250">
        <f t="shared" si="17"/>
        <v>5.4220421599037789E-2</v>
      </c>
      <c r="J64" s="250"/>
      <c r="K64" s="250"/>
      <c r="L64" s="250"/>
      <c r="M64" s="250"/>
      <c r="N64" s="250"/>
      <c r="O64" s="250"/>
      <c r="P64" s="250"/>
      <c r="Q64" s="250"/>
      <c r="R64" s="250"/>
    </row>
    <row r="65" spans="1:18" s="271" customFormat="1" ht="24" x14ac:dyDescent="0.2">
      <c r="A65" s="214" t="s">
        <v>104</v>
      </c>
      <c r="B65" s="250">
        <f t="shared" si="16"/>
        <v>2.5056268538806659E-2</v>
      </c>
      <c r="C65" s="250">
        <f t="shared" si="16"/>
        <v>1.8258803351615959E-2</v>
      </c>
      <c r="D65" s="250">
        <f t="shared" ref="D65:I65" si="18">D54/D$59</f>
        <v>2.1964538200256782E-2</v>
      </c>
      <c r="E65" s="250">
        <f t="shared" si="18"/>
        <v>4.761045806652036E-2</v>
      </c>
      <c r="F65" s="250">
        <f t="shared" si="18"/>
        <v>6.0847766636280769E-2</v>
      </c>
      <c r="G65" s="250">
        <f t="shared" si="18"/>
        <v>4.9153187609005514E-2</v>
      </c>
      <c r="H65" s="250">
        <f t="shared" si="18"/>
        <v>2.2372238339656327E-2</v>
      </c>
      <c r="I65" s="250">
        <f t="shared" si="18"/>
        <v>2.9777805912515033E-2</v>
      </c>
      <c r="J65" s="250"/>
      <c r="K65" s="250"/>
      <c r="L65" s="250"/>
      <c r="M65" s="250"/>
      <c r="N65" s="250"/>
      <c r="O65" s="250"/>
      <c r="P65" s="250"/>
      <c r="Q65" s="250"/>
      <c r="R65" s="250"/>
    </row>
    <row r="66" spans="1:18" s="271" customFormat="1" ht="12" x14ac:dyDescent="0.2">
      <c r="A66" s="214" t="s">
        <v>105</v>
      </c>
      <c r="B66" s="250">
        <f t="shared" si="16"/>
        <v>0.19642564354812264</v>
      </c>
      <c r="C66" s="250">
        <f t="shared" ref="C66:F66" si="19">C55/C$59</f>
        <v>0.16099726653922428</v>
      </c>
      <c r="D66" s="250">
        <f t="shared" si="19"/>
        <v>0.18031155027547091</v>
      </c>
      <c r="E66" s="250">
        <f t="shared" si="19"/>
        <v>8.5851145917886743E-2</v>
      </c>
      <c r="F66" s="250">
        <f t="shared" si="19"/>
        <v>0.15436037678517167</v>
      </c>
      <c r="G66" s="250">
        <f t="shared" ref="G66:H66" si="20">G55/G$59</f>
        <v>9.3835489097235131E-2</v>
      </c>
      <c r="H66" s="250">
        <f t="shared" si="20"/>
        <v>0.23301160455255523</v>
      </c>
      <c r="I66" s="250">
        <f t="shared" ref="I66" si="21">I55/I$59</f>
        <v>0.16036209406849403</v>
      </c>
      <c r="J66" s="250"/>
      <c r="K66" s="250"/>
      <c r="L66" s="250"/>
      <c r="M66" s="250"/>
      <c r="N66" s="250"/>
      <c r="O66" s="250"/>
      <c r="P66" s="250"/>
      <c r="Q66" s="250"/>
      <c r="R66" s="250"/>
    </row>
    <row r="67" spans="1:18" s="271" customFormat="1" ht="12" x14ac:dyDescent="0.2">
      <c r="A67" s="214" t="s">
        <v>107</v>
      </c>
      <c r="B67" s="250">
        <f t="shared" si="16"/>
        <v>0.21622024474951185</v>
      </c>
      <c r="C67" s="250">
        <f t="shared" ref="C67:F67" si="22">C56/C$59</f>
        <v>0.16779518696514392</v>
      </c>
      <c r="D67" s="250">
        <f t="shared" si="22"/>
        <v>0.19419479611902943</v>
      </c>
      <c r="E67" s="250">
        <f t="shared" si="22"/>
        <v>0.22844201264668451</v>
      </c>
      <c r="F67" s="250">
        <f t="shared" si="22"/>
        <v>0.11941659070191431</v>
      </c>
      <c r="G67" s="250">
        <f t="shared" ref="G67:H67" si="23">G56/G$59</f>
        <v>0.21573574849716254</v>
      </c>
      <c r="H67" s="250">
        <f t="shared" si="23"/>
        <v>0.19473889756750726</v>
      </c>
      <c r="I67" s="250">
        <f t="shared" ref="I67" si="24">I56/I$59</f>
        <v>0.2004051402164968</v>
      </c>
      <c r="J67" s="250"/>
      <c r="K67" s="250"/>
      <c r="L67" s="250"/>
      <c r="M67" s="250"/>
      <c r="N67" s="250"/>
      <c r="O67" s="250"/>
      <c r="P67" s="250"/>
      <c r="Q67" s="250"/>
      <c r="R67" s="250"/>
    </row>
    <row r="68" spans="1:18" s="271" customFormat="1" ht="13.5" x14ac:dyDescent="0.2">
      <c r="A68" s="214" t="s">
        <v>918</v>
      </c>
      <c r="B68" s="250">
        <f t="shared" si="16"/>
        <v>7.2359105069385449E-2</v>
      </c>
      <c r="C68" s="250">
        <f t="shared" ref="C68:F68" si="25">C57/C$59</f>
        <v>0.10438068354385149</v>
      </c>
      <c r="D68" s="250">
        <f t="shared" si="25"/>
        <v>8.692366449431993E-2</v>
      </c>
      <c r="E68" s="250">
        <f t="shared" si="25"/>
        <v>0.15297277255008068</v>
      </c>
      <c r="F68" s="933">
        <f t="shared" si="25"/>
        <v>8.4548769371011856E-2</v>
      </c>
      <c r="G68" s="933">
        <f t="shared" ref="G68:H68" si="26">G57/G$59</f>
        <v>0.14499836215062903</v>
      </c>
      <c r="H68" s="933">
        <f t="shared" si="26"/>
        <v>9.8108681097969205E-2</v>
      </c>
      <c r="I68" s="933">
        <f t="shared" ref="I68" si="27">I57/I$59</f>
        <v>0.10454896499335317</v>
      </c>
      <c r="J68" s="250"/>
      <c r="K68" s="250"/>
      <c r="L68" s="250"/>
      <c r="M68" s="250"/>
      <c r="N68" s="250"/>
      <c r="O68" s="250"/>
      <c r="P68" s="250"/>
      <c r="Q68" s="250"/>
      <c r="R68" s="250"/>
    </row>
    <row r="69" spans="1:18" s="271" customFormat="1" ht="14.25" thickBot="1" x14ac:dyDescent="0.25">
      <c r="A69" s="37" t="s">
        <v>53</v>
      </c>
      <c r="B69" s="250">
        <f t="shared" si="16"/>
        <v>6.6486309231021473E-2</v>
      </c>
      <c r="C69" s="250">
        <f t="shared" ref="C69:F69" si="28">C58/C$59</f>
        <v>0.13271577367659407</v>
      </c>
      <c r="D69" s="250">
        <f t="shared" si="28"/>
        <v>9.6609838942971829E-2</v>
      </c>
      <c r="E69" s="250">
        <f t="shared" si="28"/>
        <v>0.19447033240136688</v>
      </c>
      <c r="F69" s="250">
        <f t="shared" si="28"/>
        <v>0.13810391978122152</v>
      </c>
      <c r="G69" s="250">
        <f t="shared" ref="G69:H69" si="29">G58/G$59</f>
        <v>0.1879011624303914</v>
      </c>
      <c r="H69" s="250">
        <f t="shared" si="29"/>
        <v>6.6726177192590941E-2</v>
      </c>
      <c r="I69" s="250">
        <f t="shared" ref="I69" si="30">I58/I$59</f>
        <v>0.12000759637905932</v>
      </c>
      <c r="J69" s="250"/>
      <c r="K69" s="250"/>
      <c r="L69" s="250"/>
      <c r="M69" s="250"/>
      <c r="N69" s="250"/>
      <c r="O69" s="250"/>
      <c r="P69" s="250"/>
      <c r="Q69" s="250"/>
      <c r="R69" s="250"/>
    </row>
    <row r="70" spans="1:18" s="271" customFormat="1" thickBot="1" x14ac:dyDescent="0.25">
      <c r="A70" s="215" t="s">
        <v>113</v>
      </c>
      <c r="B70" s="573">
        <f>SUM(B63:B69)</f>
        <v>1</v>
      </c>
      <c r="C70" s="573">
        <f t="shared" ref="C70:I70" si="31">SUM(C63:C69)</f>
        <v>0.99998213424329596</v>
      </c>
      <c r="D70" s="573">
        <f t="shared" si="31"/>
        <v>0.99999187401472434</v>
      </c>
      <c r="E70" s="573">
        <f t="shared" si="31"/>
        <v>1</v>
      </c>
      <c r="F70" s="573">
        <f t="shared" si="31"/>
        <v>1</v>
      </c>
      <c r="G70" s="573">
        <f t="shared" si="31"/>
        <v>1</v>
      </c>
      <c r="H70" s="573">
        <f t="shared" si="31"/>
        <v>1</v>
      </c>
      <c r="I70" s="573">
        <f t="shared" si="31"/>
        <v>0.99999493574729381</v>
      </c>
      <c r="J70" s="250"/>
      <c r="K70" s="250"/>
      <c r="L70" s="250"/>
      <c r="M70" s="250"/>
      <c r="N70" s="250"/>
      <c r="O70" s="250"/>
      <c r="P70" s="250"/>
      <c r="Q70" s="250"/>
      <c r="R70" s="250"/>
    </row>
    <row r="71" spans="1:18" s="271" customFormat="1" ht="12" x14ac:dyDescent="0.2">
      <c r="A71" s="214"/>
      <c r="B71" s="250"/>
      <c r="C71" s="250"/>
      <c r="D71" s="250"/>
      <c r="E71" s="250"/>
      <c r="F71" s="250"/>
      <c r="G71" s="250"/>
      <c r="H71" s="250"/>
      <c r="I71" s="250"/>
      <c r="J71" s="250"/>
      <c r="K71" s="250"/>
      <c r="L71" s="250"/>
    </row>
    <row r="72" spans="1:18" s="271" customFormat="1" ht="12" x14ac:dyDescent="0.2">
      <c r="A72" s="214"/>
      <c r="B72" s="130"/>
      <c r="C72" s="130"/>
      <c r="D72" s="130"/>
      <c r="E72" s="130"/>
      <c r="F72" s="130"/>
      <c r="G72" s="130"/>
      <c r="H72" s="130"/>
      <c r="I72" s="130"/>
      <c r="J72" s="130"/>
      <c r="K72" s="130"/>
      <c r="L72" s="95"/>
    </row>
    <row r="73" spans="1:18" s="271" customFormat="1" ht="12" x14ac:dyDescent="0.2">
      <c r="A73" s="9"/>
      <c r="B73" s="9"/>
      <c r="C73" s="9"/>
      <c r="D73" s="9"/>
      <c r="E73" s="9"/>
      <c r="F73" s="9"/>
      <c r="G73" s="9"/>
      <c r="H73" s="9"/>
      <c r="I73" s="9"/>
      <c r="J73" s="9"/>
      <c r="K73" s="9"/>
      <c r="L73" s="9"/>
    </row>
    <row r="74" spans="1:18" s="271" customFormat="1" ht="12" x14ac:dyDescent="0.2">
      <c r="A74" s="95" t="s">
        <v>143</v>
      </c>
      <c r="B74" s="381"/>
      <c r="C74" s="342"/>
      <c r="D74" s="342"/>
      <c r="E74" s="341"/>
      <c r="F74" s="342"/>
      <c r="G74" s="342"/>
      <c r="H74" s="95"/>
      <c r="I74" s="95"/>
      <c r="J74" s="95"/>
      <c r="K74" s="95"/>
      <c r="L74" s="887"/>
    </row>
    <row r="75" spans="1:18" s="271" customFormat="1" ht="12" x14ac:dyDescent="0.2">
      <c r="A75" s="95" t="s">
        <v>195</v>
      </c>
      <c r="B75" s="95"/>
      <c r="C75" s="95"/>
      <c r="D75" s="95"/>
      <c r="E75" s="95"/>
      <c r="F75" s="95"/>
      <c r="G75" s="95"/>
      <c r="H75" s="95"/>
      <c r="I75" s="95"/>
      <c r="J75" s="95"/>
      <c r="K75" s="95"/>
      <c r="L75" s="887"/>
    </row>
    <row r="76" spans="1:18" s="271" customFormat="1" ht="12" x14ac:dyDescent="0.2">
      <c r="A76" s="95" t="s">
        <v>338</v>
      </c>
      <c r="B76" s="630"/>
      <c r="C76" s="630"/>
      <c r="D76" s="630"/>
      <c r="E76" s="630"/>
      <c r="F76" s="630"/>
      <c r="G76" s="786"/>
      <c r="H76" s="786"/>
      <c r="I76" s="786"/>
      <c r="J76" s="786"/>
      <c r="K76" s="786"/>
      <c r="L76" s="786"/>
    </row>
    <row r="77" spans="1:18" s="271" customFormat="1" ht="12" x14ac:dyDescent="0.2">
      <c r="A77" s="95" t="s">
        <v>1114</v>
      </c>
      <c r="B77" s="95"/>
      <c r="C77" s="95"/>
      <c r="D77" s="95"/>
      <c r="E77" s="95"/>
      <c r="F77" s="25"/>
      <c r="G77" s="74"/>
      <c r="H77" s="74"/>
      <c r="I77" s="74"/>
      <c r="J77" s="74"/>
      <c r="K77" s="74"/>
      <c r="L77" s="887"/>
    </row>
    <row r="78" spans="1:18" s="271" customFormat="1" ht="12" x14ac:dyDescent="0.2">
      <c r="A78" s="344" t="s">
        <v>329</v>
      </c>
      <c r="B78" s="95"/>
      <c r="C78" s="95"/>
      <c r="D78" s="95"/>
      <c r="E78" s="95"/>
      <c r="F78" s="25"/>
      <c r="G78" s="74"/>
      <c r="H78" s="74"/>
      <c r="I78" s="74"/>
      <c r="J78" s="74"/>
      <c r="K78" s="74"/>
      <c r="L78" s="887"/>
    </row>
    <row r="79" spans="1:18" s="271" customFormat="1" ht="29.25" customHeight="1" x14ac:dyDescent="0.2">
      <c r="A79" s="1076" t="s">
        <v>973</v>
      </c>
      <c r="B79" s="1076"/>
      <c r="C79" s="1076"/>
      <c r="D79" s="1076"/>
      <c r="E79" s="1076"/>
      <c r="F79" s="1076"/>
      <c r="G79" s="1076"/>
      <c r="H79" s="1076"/>
      <c r="I79" s="1076"/>
      <c r="J79" s="1076"/>
      <c r="K79" s="1076"/>
      <c r="L79" s="1076"/>
      <c r="M79" s="692"/>
    </row>
    <row r="80" spans="1:18" s="271" customFormat="1" ht="12" x14ac:dyDescent="0.2">
      <c r="A80" s="71" t="s">
        <v>1142</v>
      </c>
      <c r="B80" s="888"/>
      <c r="C80" s="888"/>
      <c r="D80" s="888"/>
      <c r="E80" s="888"/>
      <c r="F80" s="888"/>
      <c r="G80" s="888"/>
      <c r="H80" s="888"/>
      <c r="I80" s="888"/>
      <c r="J80" s="888"/>
      <c r="K80" s="888"/>
      <c r="L80" s="888"/>
      <c r="M80" s="692"/>
    </row>
    <row r="81" spans="1:12" s="271" customFormat="1" ht="24.75" customHeight="1" x14ac:dyDescent="0.15">
      <c r="A81" s="1063" t="s">
        <v>1265</v>
      </c>
      <c r="B81" s="1063"/>
      <c r="C81" s="1063"/>
      <c r="D81" s="1063"/>
      <c r="E81" s="1063"/>
      <c r="F81" s="1063"/>
      <c r="G81" s="1063"/>
      <c r="H81" s="1063"/>
      <c r="I81" s="1063"/>
      <c r="J81" s="1063"/>
      <c r="K81" s="1063"/>
      <c r="L81" s="1063"/>
    </row>
    <row r="82" spans="1:12" s="271" customFormat="1" ht="12" x14ac:dyDescent="0.2">
      <c r="A82" s="95"/>
      <c r="B82" s="95"/>
      <c r="C82" s="95"/>
      <c r="D82" s="95"/>
      <c r="E82" s="95"/>
      <c r="F82" s="25"/>
      <c r="G82" s="74"/>
      <c r="H82" s="74"/>
      <c r="I82" s="74"/>
      <c r="J82" s="74"/>
      <c r="K82" s="74"/>
      <c r="L82" s="887"/>
    </row>
    <row r="83" spans="1:12" s="271" customFormat="1" ht="12" x14ac:dyDescent="0.2">
      <c r="A83" s="263" t="s">
        <v>1115</v>
      </c>
      <c r="B83" s="95"/>
      <c r="C83" s="95"/>
      <c r="D83" s="95"/>
      <c r="E83" s="95"/>
      <c r="F83" s="25"/>
      <c r="G83" s="74"/>
      <c r="H83" s="74"/>
      <c r="I83" s="74"/>
      <c r="J83" s="74"/>
      <c r="K83" s="74"/>
      <c r="L83" s="95"/>
    </row>
    <row r="84" spans="1:12" s="271" customFormat="1" ht="12" x14ac:dyDescent="0.2">
      <c r="A84" s="263" t="s">
        <v>1093</v>
      </c>
      <c r="B84" s="95"/>
      <c r="C84" s="95"/>
      <c r="D84" s="95"/>
      <c r="E84" s="95"/>
      <c r="F84" s="25"/>
      <c r="G84" s="74"/>
      <c r="H84" s="74"/>
      <c r="I84" s="74"/>
      <c r="J84" s="74"/>
      <c r="K84" s="74"/>
      <c r="L84" s="95"/>
    </row>
    <row r="85" spans="1:12" s="271" customFormat="1" ht="12" x14ac:dyDescent="0.2">
      <c r="B85" s="95"/>
      <c r="C85" s="95"/>
      <c r="D85" s="95"/>
      <c r="E85" s="95"/>
      <c r="F85" s="95"/>
      <c r="G85" s="95"/>
      <c r="H85" s="95"/>
      <c r="I85" s="95"/>
      <c r="J85" s="95"/>
      <c r="K85" s="95"/>
      <c r="L85" s="95"/>
    </row>
    <row r="86" spans="1:12" s="271" customFormat="1" ht="12" x14ac:dyDescent="0.2">
      <c r="A86" s="71" t="s">
        <v>1095</v>
      </c>
      <c r="B86" s="95"/>
      <c r="C86" s="95"/>
      <c r="D86" s="95"/>
      <c r="E86" s="95"/>
      <c r="F86" s="95"/>
      <c r="G86" s="95"/>
      <c r="H86" s="95"/>
      <c r="I86" s="95"/>
      <c r="J86" s="95"/>
      <c r="K86" s="95"/>
      <c r="L86" s="95"/>
    </row>
    <row r="87" spans="1:12" s="271" customFormat="1" ht="12" x14ac:dyDescent="0.2">
      <c r="A87" s="71" t="s">
        <v>1096</v>
      </c>
      <c r="B87" s="95"/>
      <c r="C87" s="95"/>
      <c r="D87" s="95"/>
      <c r="E87" s="95"/>
      <c r="F87" s="95"/>
      <c r="G87" s="95"/>
      <c r="H87" s="95"/>
      <c r="I87" s="95"/>
      <c r="J87" s="95"/>
      <c r="K87" s="95"/>
      <c r="L87" s="95"/>
    </row>
    <row r="88" spans="1:12" s="271" customFormat="1" ht="12" x14ac:dyDescent="0.2">
      <c r="A88" s="71"/>
      <c r="B88" s="95"/>
      <c r="C88" s="95"/>
      <c r="D88" s="95"/>
      <c r="E88" s="95"/>
      <c r="F88" s="95"/>
      <c r="G88" s="95"/>
      <c r="H88" s="95"/>
      <c r="I88" s="95"/>
      <c r="J88" s="95"/>
      <c r="K88" s="95"/>
      <c r="L88" s="95"/>
    </row>
    <row r="89" spans="1:12" s="271" customFormat="1" ht="12" x14ac:dyDescent="0.2">
      <c r="A89" s="666" t="s">
        <v>951</v>
      </c>
      <c r="B89" s="95"/>
      <c r="C89" s="95"/>
      <c r="D89" s="95"/>
      <c r="E89" s="95"/>
      <c r="F89" s="95"/>
      <c r="G89" s="95"/>
      <c r="H89" s="95"/>
      <c r="I89" s="95"/>
      <c r="J89" s="95"/>
      <c r="K89" s="95"/>
      <c r="L89" s="95"/>
    </row>
    <row r="90" spans="1:12" s="271" customFormat="1" ht="12" x14ac:dyDescent="0.2">
      <c r="A90" s="666" t="s">
        <v>952</v>
      </c>
      <c r="B90" s="95"/>
      <c r="C90" s="95"/>
      <c r="D90" s="95"/>
      <c r="E90" s="95"/>
      <c r="F90" s="95"/>
      <c r="G90" s="95"/>
      <c r="H90" s="95"/>
      <c r="I90" s="95"/>
      <c r="J90" s="95"/>
      <c r="K90" s="95"/>
      <c r="L90" s="95"/>
    </row>
    <row r="91" spans="1:12" s="271" customFormat="1" ht="12" x14ac:dyDescent="0.2">
      <c r="A91" s="71" t="s">
        <v>940</v>
      </c>
      <c r="B91" s="95"/>
      <c r="C91" s="95"/>
      <c r="D91" s="95"/>
      <c r="E91" s="95"/>
      <c r="F91" s="95"/>
      <c r="G91" s="95"/>
      <c r="H91" s="95"/>
      <c r="I91" s="95"/>
      <c r="J91" s="95"/>
      <c r="K91" s="95"/>
      <c r="L91" s="95"/>
    </row>
    <row r="92" spans="1:12" s="372" customFormat="1" ht="12" x14ac:dyDescent="0.2">
      <c r="A92" s="71" t="s">
        <v>149</v>
      </c>
      <c r="B92" s="95"/>
      <c r="C92" s="95"/>
      <c r="D92" s="95"/>
      <c r="E92" s="95"/>
      <c r="F92" s="95"/>
      <c r="G92" s="95"/>
      <c r="H92" s="95"/>
      <c r="I92" s="95"/>
      <c r="J92" s="95"/>
      <c r="K92" s="95"/>
      <c r="L92" s="95"/>
    </row>
    <row r="93" spans="1:12" x14ac:dyDescent="0.2">
      <c r="A93" s="108"/>
      <c r="B93" s="108"/>
      <c r="C93" s="108"/>
      <c r="D93" s="108"/>
      <c r="E93" s="108"/>
      <c r="F93" s="108"/>
      <c r="G93" s="108"/>
      <c r="H93" s="108"/>
      <c r="I93" s="108"/>
      <c r="J93" s="108"/>
      <c r="K93" s="108"/>
      <c r="L93" s="108"/>
    </row>
  </sheetData>
  <mergeCells count="12">
    <mergeCell ref="A81:L81"/>
    <mergeCell ref="B2:F2"/>
    <mergeCell ref="B50:D50"/>
    <mergeCell ref="E50:G50"/>
    <mergeCell ref="A79:L79"/>
    <mergeCell ref="B61:D61"/>
    <mergeCell ref="E61:G61"/>
    <mergeCell ref="B3:D3"/>
    <mergeCell ref="E3:G3"/>
    <mergeCell ref="B16:D16"/>
    <mergeCell ref="E16:G16"/>
    <mergeCell ref="H3:J3"/>
  </mergeCells>
  <phoneticPr fontId="0" type="noConversion"/>
  <pageMargins left="0.7" right="0.7" top="0.75" bottom="0.75" header="0.3" footer="0.3"/>
  <pageSetup paperSize="9" scale="53"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1"/>
  <sheetViews>
    <sheetView zoomScaleNormal="100" workbookViewId="0">
      <selection sqref="A1:K1"/>
    </sheetView>
  </sheetViews>
  <sheetFormatPr defaultColWidth="19.875" defaultRowHeight="12.75" x14ac:dyDescent="0.2"/>
  <cols>
    <col min="1" max="1" width="24.25" style="6" customWidth="1"/>
    <col min="2" max="4" width="8.625" style="6" customWidth="1"/>
    <col min="5" max="7" width="9.625" style="6" customWidth="1"/>
    <col min="8" max="11" width="8.625" style="6" customWidth="1"/>
    <col min="12" max="15" width="8.625" style="101" customWidth="1"/>
    <col min="16" max="17" width="8.625" style="6" customWidth="1"/>
    <col min="18" max="16384" width="19.875" style="6"/>
  </cols>
  <sheetData>
    <row r="1" spans="1:18" s="462" customFormat="1" ht="18.75" customHeight="1" x14ac:dyDescent="0.25">
      <c r="A1" s="1009" t="s">
        <v>1166</v>
      </c>
      <c r="B1" s="1009"/>
      <c r="C1" s="1009"/>
      <c r="D1" s="1009"/>
      <c r="E1" s="1009"/>
      <c r="F1" s="1009"/>
      <c r="G1" s="1010"/>
      <c r="H1" s="1010"/>
      <c r="I1" s="1010"/>
      <c r="J1" s="1010"/>
      <c r="K1" s="1010"/>
      <c r="L1" s="463"/>
      <c r="M1" s="463"/>
      <c r="N1" s="463"/>
      <c r="O1" s="463"/>
    </row>
    <row r="2" spans="1:18" s="15" customFormat="1" ht="12.75" customHeight="1" x14ac:dyDescent="0.2">
      <c r="A2" s="22"/>
      <c r="B2" s="22"/>
      <c r="C2" s="22"/>
      <c r="D2" s="22"/>
      <c r="E2" s="22"/>
      <c r="F2" s="22"/>
      <c r="H2" s="99"/>
      <c r="L2" s="22"/>
      <c r="M2" s="22"/>
      <c r="N2" s="22"/>
      <c r="O2" s="22"/>
    </row>
    <row r="3" spans="1:18" s="21" customFormat="1" ht="14.45" customHeight="1" thickBot="1" x14ac:dyDescent="0.25">
      <c r="A3" s="157"/>
      <c r="B3" s="1007" t="s">
        <v>155</v>
      </c>
      <c r="C3" s="1007"/>
      <c r="D3" s="1008"/>
      <c r="E3" s="1006" t="s">
        <v>157</v>
      </c>
      <c r="F3" s="1007"/>
      <c r="G3" s="1008"/>
      <c r="H3" s="1006" t="s">
        <v>934</v>
      </c>
      <c r="I3" s="1007"/>
      <c r="J3" s="1008"/>
      <c r="K3" s="201"/>
      <c r="L3" s="1006" t="s">
        <v>874</v>
      </c>
      <c r="M3" s="1007"/>
      <c r="N3" s="1008"/>
      <c r="O3" s="1006" t="s">
        <v>875</v>
      </c>
      <c r="P3" s="1007"/>
      <c r="Q3" s="1008"/>
    </row>
    <row r="4" spans="1:18" s="21" customFormat="1" ht="35.25" customHeight="1" thickBot="1" x14ac:dyDescent="0.25">
      <c r="A4" s="172" t="s">
        <v>110</v>
      </c>
      <c r="B4" s="202" t="s">
        <v>111</v>
      </c>
      <c r="C4" s="202" t="s">
        <v>187</v>
      </c>
      <c r="D4" s="203" t="s">
        <v>113</v>
      </c>
      <c r="E4" s="204" t="s">
        <v>111</v>
      </c>
      <c r="F4" s="13" t="s">
        <v>114</v>
      </c>
      <c r="G4" s="205" t="s">
        <v>113</v>
      </c>
      <c r="H4" s="204" t="s">
        <v>111</v>
      </c>
      <c r="I4" s="13" t="s">
        <v>114</v>
      </c>
      <c r="J4" s="205" t="s">
        <v>113</v>
      </c>
      <c r="K4" s="202" t="s">
        <v>154</v>
      </c>
      <c r="L4" s="204" t="s">
        <v>111</v>
      </c>
      <c r="M4" s="13" t="s">
        <v>114</v>
      </c>
      <c r="N4" s="205" t="s">
        <v>113</v>
      </c>
      <c r="O4" s="204" t="s">
        <v>111</v>
      </c>
      <c r="P4" s="13" t="s">
        <v>114</v>
      </c>
      <c r="Q4" s="205" t="s">
        <v>113</v>
      </c>
    </row>
    <row r="5" spans="1:18" s="15" customFormat="1" ht="13.5" customHeight="1" x14ac:dyDescent="0.2">
      <c r="A5" s="22" t="s">
        <v>937</v>
      </c>
      <c r="B5" s="23">
        <v>143503</v>
      </c>
      <c r="C5" s="23">
        <v>18854</v>
      </c>
      <c r="D5" s="174" t="s">
        <v>120</v>
      </c>
      <c r="E5" s="173">
        <v>76721</v>
      </c>
      <c r="F5" s="23">
        <v>391</v>
      </c>
      <c r="G5" s="174" t="s">
        <v>120</v>
      </c>
      <c r="H5" s="174" t="s">
        <v>120</v>
      </c>
      <c r="I5" s="175" t="s">
        <v>120</v>
      </c>
      <c r="J5" s="176" t="s">
        <v>120</v>
      </c>
      <c r="K5" s="174" t="s">
        <v>120</v>
      </c>
      <c r="L5" s="173">
        <v>143503</v>
      </c>
      <c r="M5" s="23">
        <v>18854</v>
      </c>
      <c r="N5" s="174" t="s">
        <v>120</v>
      </c>
      <c r="O5" s="173">
        <v>76721</v>
      </c>
      <c r="P5" s="23">
        <v>391</v>
      </c>
      <c r="Q5" s="185" t="s">
        <v>120</v>
      </c>
    </row>
    <row r="6" spans="1:18" s="15" customFormat="1" ht="13.5" customHeight="1" x14ac:dyDescent="0.2">
      <c r="A6" s="22" t="s">
        <v>936</v>
      </c>
      <c r="B6" s="23">
        <v>128239</v>
      </c>
      <c r="C6" s="23">
        <v>28123</v>
      </c>
      <c r="D6" s="174" t="s">
        <v>120</v>
      </c>
      <c r="E6" s="173">
        <v>92406</v>
      </c>
      <c r="F6" s="23">
        <v>4423</v>
      </c>
      <c r="G6" s="174" t="s">
        <v>120</v>
      </c>
      <c r="H6" s="174" t="s">
        <v>120</v>
      </c>
      <c r="I6" s="175" t="s">
        <v>120</v>
      </c>
      <c r="J6" s="176" t="s">
        <v>120</v>
      </c>
      <c r="K6" s="174" t="s">
        <v>120</v>
      </c>
      <c r="L6" s="173">
        <v>128239</v>
      </c>
      <c r="M6" s="23">
        <v>28123</v>
      </c>
      <c r="N6" s="174" t="s">
        <v>120</v>
      </c>
      <c r="O6" s="173">
        <v>92406</v>
      </c>
      <c r="P6" s="23">
        <v>4423</v>
      </c>
      <c r="Q6" s="186" t="s">
        <v>120</v>
      </c>
    </row>
    <row r="7" spans="1:18" s="15" customFormat="1" ht="13.5" customHeight="1" thickBot="1" x14ac:dyDescent="0.25">
      <c r="A7" s="177" t="s">
        <v>935</v>
      </c>
      <c r="B7" s="179">
        <v>130014</v>
      </c>
      <c r="C7" s="179">
        <v>61151</v>
      </c>
      <c r="D7" s="180" t="s">
        <v>120</v>
      </c>
      <c r="E7" s="178">
        <v>92601</v>
      </c>
      <c r="F7" s="179">
        <v>10853</v>
      </c>
      <c r="G7" s="180" t="s">
        <v>120</v>
      </c>
      <c r="H7" s="180" t="s">
        <v>120</v>
      </c>
      <c r="I7" s="181" t="s">
        <v>120</v>
      </c>
      <c r="J7" s="182" t="s">
        <v>120</v>
      </c>
      <c r="K7" s="180" t="s">
        <v>120</v>
      </c>
      <c r="L7" s="178">
        <v>130014</v>
      </c>
      <c r="M7" s="179">
        <v>61151</v>
      </c>
      <c r="N7" s="180" t="s">
        <v>120</v>
      </c>
      <c r="O7" s="178">
        <v>92601</v>
      </c>
      <c r="P7" s="179">
        <v>10853</v>
      </c>
      <c r="Q7" s="187" t="s">
        <v>120</v>
      </c>
    </row>
    <row r="8" spans="1:18" s="15" customFormat="1" ht="13.5" customHeight="1" x14ac:dyDescent="0.2">
      <c r="A8" s="22" t="s">
        <v>878</v>
      </c>
      <c r="B8" s="23">
        <v>127290</v>
      </c>
      <c r="C8" s="822">
        <v>124709</v>
      </c>
      <c r="D8" s="183">
        <f t="shared" ref="D8:D13" si="0">B8+C8</f>
        <v>251999</v>
      </c>
      <c r="E8" s="173">
        <v>94127</v>
      </c>
      <c r="F8" s="822">
        <v>20694</v>
      </c>
      <c r="G8" s="183">
        <f t="shared" ref="G8:G13" si="1">E8+F8</f>
        <v>114821</v>
      </c>
      <c r="H8" s="174" t="s">
        <v>120</v>
      </c>
      <c r="I8" s="824" t="s">
        <v>120</v>
      </c>
      <c r="J8" s="176" t="s">
        <v>120</v>
      </c>
      <c r="K8" s="26">
        <f>G8+D8</f>
        <v>366820</v>
      </c>
      <c r="L8" s="173">
        <v>127290</v>
      </c>
      <c r="M8" s="184">
        <v>124709</v>
      </c>
      <c r="N8" s="183">
        <f t="shared" ref="N8:N12" si="2">L8+M8</f>
        <v>251999</v>
      </c>
      <c r="O8" s="173">
        <v>94127</v>
      </c>
      <c r="P8" s="184">
        <v>20694</v>
      </c>
      <c r="Q8" s="188">
        <f t="shared" ref="Q8:Q12" si="3">O8+P8</f>
        <v>114821</v>
      </c>
    </row>
    <row r="9" spans="1:18" s="15" customFormat="1" ht="13.5" customHeight="1" x14ac:dyDescent="0.2">
      <c r="A9" s="22" t="s">
        <v>879</v>
      </c>
      <c r="B9" s="23">
        <v>143086</v>
      </c>
      <c r="C9" s="823">
        <v>121704</v>
      </c>
      <c r="D9" s="183">
        <f t="shared" si="0"/>
        <v>264790</v>
      </c>
      <c r="E9" s="173">
        <v>96468</v>
      </c>
      <c r="F9" s="823">
        <v>17824</v>
      </c>
      <c r="G9" s="183">
        <f t="shared" si="1"/>
        <v>114292</v>
      </c>
      <c r="H9" s="174" t="s">
        <v>120</v>
      </c>
      <c r="I9" s="825" t="s">
        <v>120</v>
      </c>
      <c r="J9" s="176" t="s">
        <v>120</v>
      </c>
      <c r="K9" s="26">
        <f>G9+D9</f>
        <v>379082</v>
      </c>
      <c r="L9" s="173">
        <v>143086</v>
      </c>
      <c r="M9" s="183">
        <v>121704</v>
      </c>
      <c r="N9" s="183">
        <f t="shared" si="2"/>
        <v>264790</v>
      </c>
      <c r="O9" s="173">
        <v>96468</v>
      </c>
      <c r="P9" s="183">
        <v>17824</v>
      </c>
      <c r="Q9" s="188">
        <f t="shared" si="3"/>
        <v>114292</v>
      </c>
    </row>
    <row r="10" spans="1:18" s="15" customFormat="1" ht="13.5" customHeight="1" x14ac:dyDescent="0.2">
      <c r="A10" s="22" t="s">
        <v>938</v>
      </c>
      <c r="B10" s="23">
        <v>137819</v>
      </c>
      <c r="C10" s="823">
        <v>122416</v>
      </c>
      <c r="D10" s="183">
        <f t="shared" si="0"/>
        <v>260235</v>
      </c>
      <c r="E10" s="173">
        <v>88767</v>
      </c>
      <c r="F10" s="823">
        <v>18753</v>
      </c>
      <c r="G10" s="183">
        <f t="shared" si="1"/>
        <v>107520</v>
      </c>
      <c r="H10" s="174" t="s">
        <v>120</v>
      </c>
      <c r="I10" s="825" t="s">
        <v>120</v>
      </c>
      <c r="J10" s="176" t="s">
        <v>120</v>
      </c>
      <c r="K10" s="26">
        <f>G10+D10</f>
        <v>367755</v>
      </c>
      <c r="L10" s="173">
        <v>137819</v>
      </c>
      <c r="M10" s="183">
        <v>122416</v>
      </c>
      <c r="N10" s="183">
        <f t="shared" si="2"/>
        <v>260235</v>
      </c>
      <c r="O10" s="173">
        <v>88767</v>
      </c>
      <c r="P10" s="183">
        <v>18753</v>
      </c>
      <c r="Q10" s="183">
        <f t="shared" si="3"/>
        <v>107520</v>
      </c>
    </row>
    <row r="11" spans="1:18" s="15" customFormat="1" ht="13.5" customHeight="1" x14ac:dyDescent="0.2">
      <c r="A11" s="22" t="s">
        <v>881</v>
      </c>
      <c r="B11" s="23">
        <v>151289</v>
      </c>
      <c r="C11" s="823">
        <v>117898</v>
      </c>
      <c r="D11" s="183">
        <f t="shared" si="0"/>
        <v>269187</v>
      </c>
      <c r="E11" s="173">
        <v>108273</v>
      </c>
      <c r="F11" s="823">
        <v>16165</v>
      </c>
      <c r="G11" s="183">
        <f t="shared" si="1"/>
        <v>124438</v>
      </c>
      <c r="H11" s="174" t="s">
        <v>120</v>
      </c>
      <c r="I11" s="825" t="s">
        <v>120</v>
      </c>
      <c r="J11" s="176" t="s">
        <v>120</v>
      </c>
      <c r="K11" s="26">
        <f>G11+D11</f>
        <v>393625</v>
      </c>
      <c r="L11" s="173">
        <v>151289</v>
      </c>
      <c r="M11" s="183">
        <v>117898</v>
      </c>
      <c r="N11" s="183">
        <f t="shared" si="2"/>
        <v>269187</v>
      </c>
      <c r="O11" s="173">
        <v>108273</v>
      </c>
      <c r="P11" s="183">
        <v>16165</v>
      </c>
      <c r="Q11" s="183">
        <f t="shared" si="3"/>
        <v>124438</v>
      </c>
    </row>
    <row r="12" spans="1:18" s="15" customFormat="1" ht="13.5" customHeight="1" x14ac:dyDescent="0.2">
      <c r="A12" s="22" t="s">
        <v>112</v>
      </c>
      <c r="B12" s="23">
        <v>152923</v>
      </c>
      <c r="C12" s="823">
        <v>113143</v>
      </c>
      <c r="D12" s="183">
        <f t="shared" si="0"/>
        <v>266066</v>
      </c>
      <c r="E12" s="173">
        <v>109604</v>
      </c>
      <c r="F12" s="823">
        <v>14135</v>
      </c>
      <c r="G12" s="183">
        <f t="shared" si="1"/>
        <v>123739</v>
      </c>
      <c r="H12" s="74">
        <v>4679</v>
      </c>
      <c r="I12" s="825" t="s">
        <v>120</v>
      </c>
      <c r="J12" s="176" t="s">
        <v>120</v>
      </c>
      <c r="K12" s="26">
        <f>G12+D12+H12</f>
        <v>394484</v>
      </c>
      <c r="L12" s="173">
        <f>152923+4612</f>
        <v>157535</v>
      </c>
      <c r="M12" s="183">
        <v>113143</v>
      </c>
      <c r="N12" s="183">
        <f t="shared" si="2"/>
        <v>270678</v>
      </c>
      <c r="O12" s="173">
        <f>109604+67</f>
        <v>109671</v>
      </c>
      <c r="P12" s="183">
        <v>14135</v>
      </c>
      <c r="Q12" s="183">
        <f t="shared" si="3"/>
        <v>123806</v>
      </c>
    </row>
    <row r="13" spans="1:18" s="263" customFormat="1" ht="13.5" customHeight="1" x14ac:dyDescent="0.2">
      <c r="A13" s="25" t="s">
        <v>151</v>
      </c>
      <c r="B13" s="948">
        <v>126476</v>
      </c>
      <c r="C13" s="949">
        <v>106254</v>
      </c>
      <c r="D13" s="950">
        <f t="shared" si="0"/>
        <v>232730</v>
      </c>
      <c r="E13" s="951">
        <v>104540</v>
      </c>
      <c r="F13" s="949">
        <v>12865</v>
      </c>
      <c r="G13" s="950">
        <f t="shared" si="1"/>
        <v>117405</v>
      </c>
      <c r="H13" s="948">
        <v>27715</v>
      </c>
      <c r="I13" s="952">
        <v>193</v>
      </c>
      <c r="J13" s="875">
        <f>H13+I13</f>
        <v>27908</v>
      </c>
      <c r="K13" s="953">
        <f>D13+G13+J13</f>
        <v>378043</v>
      </c>
      <c r="L13" s="954">
        <f>B13+27003</f>
        <v>153479</v>
      </c>
      <c r="M13" s="955">
        <f>C13+193</f>
        <v>106447</v>
      </c>
      <c r="N13" s="950">
        <f>L13+M13</f>
        <v>259926</v>
      </c>
      <c r="O13" s="956">
        <f>E13+712</f>
        <v>105252</v>
      </c>
      <c r="P13" s="955">
        <f>F13+0</f>
        <v>12865</v>
      </c>
      <c r="Q13" s="950">
        <f>O13+P13</f>
        <v>118117</v>
      </c>
      <c r="R13" s="364"/>
    </row>
    <row r="14" spans="1:18" s="263" customFormat="1" ht="13.5" customHeight="1" thickBot="1" x14ac:dyDescent="0.25">
      <c r="A14" s="415" t="s">
        <v>1038</v>
      </c>
      <c r="B14" s="957">
        <v>134178</v>
      </c>
      <c r="C14" s="958">
        <v>111946</v>
      </c>
      <c r="D14" s="959">
        <f>B14+C14</f>
        <v>246124</v>
      </c>
      <c r="E14" s="960">
        <v>99789</v>
      </c>
      <c r="F14" s="958">
        <v>13164</v>
      </c>
      <c r="G14" s="959">
        <f>E14+F14</f>
        <v>112953</v>
      </c>
      <c r="H14" s="960">
        <v>36692</v>
      </c>
      <c r="I14" s="961">
        <v>702</v>
      </c>
      <c r="J14" s="876">
        <f>H14+I14</f>
        <v>37394</v>
      </c>
      <c r="K14" s="962">
        <f>D14+G14+J14</f>
        <v>396471</v>
      </c>
      <c r="L14" s="957">
        <f>B14+35848</f>
        <v>170026</v>
      </c>
      <c r="M14" s="959">
        <f>C14+702</f>
        <v>112648</v>
      </c>
      <c r="N14" s="963">
        <f>L14+M14</f>
        <v>282674</v>
      </c>
      <c r="O14" s="957">
        <f>E14+844</f>
        <v>100633</v>
      </c>
      <c r="P14" s="959">
        <f>F14+0</f>
        <v>13164</v>
      </c>
      <c r="Q14" s="959">
        <f>O14+P14</f>
        <v>113797</v>
      </c>
      <c r="R14" s="364"/>
    </row>
    <row r="15" spans="1:18" s="263" customFormat="1" ht="13.5" customHeight="1" thickBot="1" x14ac:dyDescent="0.25">
      <c r="A15" s="415" t="s">
        <v>1039</v>
      </c>
      <c r="B15" s="957">
        <v>131362</v>
      </c>
      <c r="C15" s="958">
        <v>102816</v>
      </c>
      <c r="D15" s="959">
        <f>B15+C15</f>
        <v>234178</v>
      </c>
      <c r="E15" s="960">
        <v>97664</v>
      </c>
      <c r="F15" s="958">
        <v>13001</v>
      </c>
      <c r="G15" s="959">
        <f>E15+F15</f>
        <v>110665</v>
      </c>
      <c r="H15" s="960">
        <v>39247</v>
      </c>
      <c r="I15" s="961">
        <v>764</v>
      </c>
      <c r="J15" s="876">
        <v>40011</v>
      </c>
      <c r="K15" s="962">
        <f>D15+G15+J15</f>
        <v>384854</v>
      </c>
      <c r="L15" s="957">
        <f>B15+38185</f>
        <v>169547</v>
      </c>
      <c r="M15" s="959">
        <f>C15+728</f>
        <v>103544</v>
      </c>
      <c r="N15" s="963">
        <f>L15+M15</f>
        <v>273091</v>
      </c>
      <c r="O15" s="957">
        <f>E15+1062</f>
        <v>98726</v>
      </c>
      <c r="P15" s="959">
        <f>F15+36</f>
        <v>13037</v>
      </c>
      <c r="Q15" s="959">
        <f>O15+P15</f>
        <v>111763</v>
      </c>
      <c r="R15" s="364"/>
    </row>
    <row r="16" spans="1:18" s="15" customFormat="1" ht="14.1" customHeight="1" thickBot="1" x14ac:dyDescent="0.25">
      <c r="A16" s="326"/>
      <c r="B16" s="225"/>
      <c r="C16" s="225"/>
      <c r="D16" s="225"/>
      <c r="E16" s="225"/>
      <c r="F16" s="225"/>
      <c r="G16" s="225"/>
      <c r="H16" s="141"/>
      <c r="I16" s="263"/>
      <c r="J16" s="86"/>
      <c r="K16" s="86"/>
      <c r="L16" s="225"/>
      <c r="M16" s="225"/>
      <c r="N16" s="225"/>
      <c r="O16" s="225"/>
      <c r="P16" s="225"/>
      <c r="Q16" s="225"/>
    </row>
    <row r="17" spans="1:17" s="368" customFormat="1" ht="13.5" customHeight="1" x14ac:dyDescent="0.2">
      <c r="A17" s="410" t="s">
        <v>1004</v>
      </c>
      <c r="B17" s="909">
        <f t="shared" ref="B17:Q17" si="4">B15/B14-1</f>
        <v>-2.0987047056894581E-2</v>
      </c>
      <c r="C17" s="909">
        <f t="shared" si="4"/>
        <v>-8.1557179354331599E-2</v>
      </c>
      <c r="D17" s="909">
        <f t="shared" si="4"/>
        <v>-4.8536510051843784E-2</v>
      </c>
      <c r="E17" s="909">
        <f t="shared" si="4"/>
        <v>-2.1294932307168168E-2</v>
      </c>
      <c r="F17" s="909">
        <f t="shared" si="4"/>
        <v>-1.2382254633849898E-2</v>
      </c>
      <c r="G17" s="909">
        <f t="shared" si="4"/>
        <v>-2.0256212761059933E-2</v>
      </c>
      <c r="H17" s="909">
        <f t="shared" si="4"/>
        <v>6.9633707620189611E-2</v>
      </c>
      <c r="I17" s="909">
        <f t="shared" si="4"/>
        <v>8.8319088319088301E-2</v>
      </c>
      <c r="J17" s="909">
        <f t="shared" si="4"/>
        <v>6.9984489490292567E-2</v>
      </c>
      <c r="K17" s="909">
        <f t="shared" si="4"/>
        <v>-2.9301008144353546E-2</v>
      </c>
      <c r="L17" s="909">
        <f t="shared" si="4"/>
        <v>-2.8172161904649329E-3</v>
      </c>
      <c r="M17" s="909">
        <f t="shared" si="4"/>
        <v>-8.0818123712804502E-2</v>
      </c>
      <c r="N17" s="909">
        <f t="shared" si="4"/>
        <v>-3.3901243128126368E-2</v>
      </c>
      <c r="O17" s="909">
        <f t="shared" si="4"/>
        <v>-1.895004620750651E-2</v>
      </c>
      <c r="P17" s="909">
        <f t="shared" si="4"/>
        <v>-9.647523549073278E-3</v>
      </c>
      <c r="Q17" s="909">
        <f t="shared" si="4"/>
        <v>-1.7873933407734799E-2</v>
      </c>
    </row>
    <row r="18" spans="1:17" s="368" customFormat="1" ht="13.5" customHeight="1" x14ac:dyDescent="0.2">
      <c r="A18" s="411" t="s">
        <v>1005</v>
      </c>
      <c r="B18" s="763">
        <f>(B15-B8)/B8</f>
        <v>3.1989944221855603E-2</v>
      </c>
      <c r="C18" s="763">
        <f>(C15-C8)/C8</f>
        <v>-0.17555268665453175</v>
      </c>
      <c r="D18" s="763">
        <f>(D15-D8)/D8</f>
        <v>-7.0718534597359509E-2</v>
      </c>
      <c r="E18" s="763">
        <f>(E15-E8)/E8</f>
        <v>3.7576890796477101E-2</v>
      </c>
      <c r="F18" s="763">
        <f t="shared" ref="F18:G18" si="5">(F15-F8)/F8</f>
        <v>-0.37175026577752007</v>
      </c>
      <c r="G18" s="763">
        <f t="shared" si="5"/>
        <v>-3.6195469469870491E-2</v>
      </c>
      <c r="H18" s="911" t="s">
        <v>120</v>
      </c>
      <c r="I18" s="911" t="s">
        <v>120</v>
      </c>
      <c r="J18" s="911" t="s">
        <v>120</v>
      </c>
      <c r="K18" s="763">
        <f t="shared" ref="K18:Q18" si="6">(K15-K8)/K8</f>
        <v>4.9163077258600946E-2</v>
      </c>
      <c r="L18" s="763">
        <f t="shared" si="6"/>
        <v>0.33197423206850502</v>
      </c>
      <c r="M18" s="763">
        <f t="shared" si="6"/>
        <v>-0.16971509674522287</v>
      </c>
      <c r="N18" s="763">
        <f t="shared" si="6"/>
        <v>8.369874483628903E-2</v>
      </c>
      <c r="O18" s="763">
        <f t="shared" si="6"/>
        <v>4.8859519585241214E-2</v>
      </c>
      <c r="P18" s="763">
        <f t="shared" si="6"/>
        <v>-0.37001063110080218</v>
      </c>
      <c r="Q18" s="763">
        <f t="shared" si="6"/>
        <v>-2.6632758815896048E-2</v>
      </c>
    </row>
    <row r="19" spans="1:17" s="368" customFormat="1" ht="13.5" customHeight="1" x14ac:dyDescent="0.2">
      <c r="A19" s="413" t="s">
        <v>1006</v>
      </c>
      <c r="B19" s="752">
        <f>B15/$D15</f>
        <v>0.56094936330483647</v>
      </c>
      <c r="C19" s="752">
        <f>C15/$D15</f>
        <v>0.43905063669516353</v>
      </c>
      <c r="D19" s="752"/>
      <c r="E19" s="752">
        <f>E15/$G15</f>
        <v>0.88251931504992542</v>
      </c>
      <c r="F19" s="752">
        <f>F15/$G15</f>
        <v>0.11748068495007455</v>
      </c>
      <c r="G19" s="414"/>
      <c r="H19" s="752">
        <f>H15/$J15</f>
        <v>0.9809052510559596</v>
      </c>
      <c r="I19" s="752">
        <f>I15/$J15</f>
        <v>1.9094748944040389E-2</v>
      </c>
      <c r="J19" s="414"/>
      <c r="K19" s="412"/>
      <c r="L19" s="752">
        <f>L15/$N15</f>
        <v>0.62084433393996874</v>
      </c>
      <c r="M19" s="752">
        <f>M15/$N15</f>
        <v>0.37915566606003126</v>
      </c>
      <c r="N19" s="414"/>
      <c r="O19" s="752">
        <f>O15/$Q15</f>
        <v>0.88335137746839298</v>
      </c>
      <c r="P19" s="752">
        <f>P15/$Q15</f>
        <v>0.11664862253160706</v>
      </c>
      <c r="Q19" s="414"/>
    </row>
    <row r="20" spans="1:17" s="368" customFormat="1" ht="13.5" customHeight="1" thickBot="1" x14ac:dyDescent="0.25">
      <c r="A20" s="416" t="s">
        <v>1007</v>
      </c>
      <c r="B20" s="910"/>
      <c r="C20" s="417"/>
      <c r="D20" s="910">
        <f>D15/K15</f>
        <v>0.60848529572253374</v>
      </c>
      <c r="E20" s="417"/>
      <c r="F20" s="417"/>
      <c r="G20" s="910">
        <f>G15/K15</f>
        <v>0.28755060360552315</v>
      </c>
      <c r="H20" s="417"/>
      <c r="I20" s="417"/>
      <c r="J20" s="910">
        <f>J15/K15</f>
        <v>0.10396410067194313</v>
      </c>
      <c r="K20" s="417"/>
      <c r="L20" s="418"/>
      <c r="M20" s="417"/>
      <c r="N20" s="418"/>
      <c r="O20" s="417"/>
      <c r="P20" s="417"/>
      <c r="Q20" s="418"/>
    </row>
    <row r="21" spans="1:17" s="21" customFormat="1" ht="14.1" customHeight="1" x14ac:dyDescent="0.2">
      <c r="B21" s="4"/>
      <c r="C21" s="167"/>
      <c r="D21" s="167"/>
      <c r="L21" s="16"/>
      <c r="M21" s="16"/>
      <c r="N21" s="16"/>
      <c r="O21" s="16"/>
    </row>
    <row r="22" spans="1:17" s="827" customFormat="1" x14ac:dyDescent="0.2">
      <c r="A22" s="826" t="s">
        <v>143</v>
      </c>
      <c r="L22" s="828"/>
      <c r="M22" s="828"/>
      <c r="N22" s="828"/>
      <c r="O22" s="828"/>
    </row>
    <row r="23" spans="1:17" s="830" customFormat="1" ht="24" customHeight="1" x14ac:dyDescent="0.2">
      <c r="A23" s="1002" t="s">
        <v>1233</v>
      </c>
      <c r="B23" s="1003"/>
      <c r="C23" s="1003"/>
      <c r="D23" s="1003"/>
      <c r="E23" s="1003"/>
      <c r="F23" s="1003"/>
      <c r="G23" s="1003"/>
      <c r="H23" s="1003"/>
      <c r="I23" s="1003"/>
      <c r="J23" s="1003"/>
      <c r="K23" s="1003"/>
      <c r="L23" s="829"/>
      <c r="M23" s="829"/>
      <c r="N23" s="829"/>
      <c r="O23" s="829"/>
    </row>
    <row r="24" spans="1:17" s="830" customFormat="1" ht="24.75" customHeight="1" x14ac:dyDescent="0.2">
      <c r="A24" s="1002" t="s">
        <v>1234</v>
      </c>
      <c r="B24" s="1004"/>
      <c r="C24" s="1004"/>
      <c r="D24" s="1004"/>
      <c r="E24" s="1004"/>
      <c r="F24" s="1004"/>
      <c r="G24" s="1004"/>
      <c r="H24" s="1004"/>
      <c r="I24" s="1004"/>
      <c r="J24" s="1004"/>
      <c r="K24" s="1004"/>
      <c r="L24" s="829"/>
      <c r="M24" s="829"/>
      <c r="N24" s="829"/>
      <c r="O24" s="829"/>
    </row>
    <row r="25" spans="1:17" s="830" customFormat="1" ht="24" customHeight="1" x14ac:dyDescent="0.2">
      <c r="A25" s="1002" t="s">
        <v>939</v>
      </c>
      <c r="B25" s="1002"/>
      <c r="C25" s="1002"/>
      <c r="D25" s="1002"/>
      <c r="E25" s="1002"/>
      <c r="F25" s="1002"/>
      <c r="G25" s="1002"/>
      <c r="H25" s="1003"/>
      <c r="I25" s="1003"/>
      <c r="J25" s="1003"/>
      <c r="K25" s="1003"/>
      <c r="L25" s="829"/>
      <c r="M25" s="829"/>
      <c r="N25" s="829"/>
      <c r="O25" s="829"/>
    </row>
    <row r="26" spans="1:17" s="830" customFormat="1" ht="11.25" x14ac:dyDescent="0.2">
      <c r="A26" s="830" t="s">
        <v>1115</v>
      </c>
      <c r="L26" s="829"/>
      <c r="M26" s="829"/>
      <c r="N26" s="829"/>
      <c r="O26" s="829"/>
    </row>
    <row r="27" spans="1:17" s="830" customFormat="1" ht="11.25" x14ac:dyDescent="0.2">
      <c r="A27" s="830" t="s">
        <v>1093</v>
      </c>
      <c r="L27" s="829"/>
      <c r="M27" s="829"/>
      <c r="N27" s="829"/>
      <c r="O27" s="829"/>
    </row>
    <row r="28" spans="1:17" s="827" customFormat="1" x14ac:dyDescent="0.2">
      <c r="A28" s="1005" t="s">
        <v>1094</v>
      </c>
      <c r="B28" s="1005"/>
      <c r="C28" s="1005"/>
      <c r="D28" s="1005"/>
      <c r="E28" s="1005"/>
      <c r="F28" s="1005"/>
      <c r="G28" s="1005"/>
      <c r="H28" s="1004"/>
      <c r="I28" s="1004"/>
      <c r="J28" s="1004"/>
      <c r="K28" s="1004"/>
      <c r="L28" s="828"/>
      <c r="M28" s="828"/>
      <c r="N28" s="828"/>
      <c r="O28" s="828"/>
    </row>
    <row r="29" spans="1:17" s="827" customFormat="1" x14ac:dyDescent="0.2">
      <c r="A29" s="831"/>
      <c r="B29" s="831"/>
      <c r="C29" s="831"/>
      <c r="D29" s="831"/>
      <c r="E29" s="831"/>
      <c r="F29" s="831"/>
      <c r="G29" s="831"/>
      <c r="L29" s="828"/>
      <c r="M29" s="828"/>
      <c r="N29" s="828"/>
      <c r="O29" s="828"/>
    </row>
    <row r="30" spans="1:17" s="830" customFormat="1" ht="13.5" customHeight="1" x14ac:dyDescent="0.2">
      <c r="A30" s="164" t="s">
        <v>1095</v>
      </c>
      <c r="B30" s="164"/>
      <c r="C30" s="164"/>
      <c r="D30" s="164"/>
      <c r="E30" s="164"/>
      <c r="F30" s="164"/>
      <c r="G30" s="164"/>
      <c r="H30" s="164"/>
      <c r="I30" s="164"/>
      <c r="J30" s="164"/>
      <c r="K30" s="164"/>
      <c r="L30" s="829"/>
      <c r="M30" s="829"/>
      <c r="N30" s="829"/>
      <c r="O30" s="829"/>
    </row>
    <row r="31" spans="1:17" s="830" customFormat="1" ht="11.25" x14ac:dyDescent="0.2">
      <c r="A31" s="164" t="s">
        <v>1096</v>
      </c>
      <c r="B31" s="164"/>
      <c r="C31" s="164"/>
      <c r="D31" s="164"/>
      <c r="E31" s="164"/>
      <c r="F31" s="164"/>
      <c r="G31" s="164"/>
      <c r="H31" s="164"/>
      <c r="I31" s="164"/>
      <c r="J31" s="164"/>
      <c r="K31" s="164"/>
      <c r="L31" s="829"/>
      <c r="M31" s="829"/>
      <c r="N31" s="829"/>
      <c r="O31" s="829"/>
    </row>
    <row r="32" spans="1:17" s="164" customFormat="1" ht="11.25" x14ac:dyDescent="0.2">
      <c r="L32" s="832"/>
      <c r="M32" s="832"/>
      <c r="N32" s="832"/>
      <c r="O32" s="832"/>
    </row>
    <row r="33" spans="1:17" s="164" customFormat="1" ht="11.25" x14ac:dyDescent="0.2">
      <c r="A33" s="833" t="s">
        <v>951</v>
      </c>
      <c r="L33" s="832"/>
      <c r="M33" s="832"/>
      <c r="N33" s="832"/>
      <c r="O33" s="832"/>
    </row>
    <row r="34" spans="1:17" s="164" customFormat="1" ht="11.25" x14ac:dyDescent="0.2">
      <c r="A34" s="833" t="s">
        <v>952</v>
      </c>
      <c r="L34" s="832"/>
      <c r="M34" s="832"/>
      <c r="N34" s="832"/>
      <c r="O34" s="832"/>
    </row>
    <row r="35" spans="1:17" s="164" customFormat="1" ht="11.25" x14ac:dyDescent="0.2">
      <c r="A35" s="164" t="s">
        <v>940</v>
      </c>
      <c r="L35" s="832"/>
      <c r="M35" s="832"/>
      <c r="N35" s="832"/>
      <c r="O35" s="832"/>
    </row>
    <row r="36" spans="1:17" s="164" customFormat="1" ht="13.5" customHeight="1" x14ac:dyDescent="0.2">
      <c r="A36" s="164" t="s">
        <v>149</v>
      </c>
      <c r="L36" s="832"/>
      <c r="M36" s="832"/>
      <c r="N36" s="832"/>
      <c r="O36" s="832"/>
    </row>
    <row r="38" spans="1:17" x14ac:dyDescent="0.2">
      <c r="B38" s="821"/>
      <c r="C38" s="821"/>
      <c r="D38" s="821"/>
      <c r="E38" s="821"/>
      <c r="F38" s="821"/>
      <c r="G38" s="821"/>
      <c r="H38" s="821"/>
      <c r="I38" s="821"/>
      <c r="J38" s="821"/>
      <c r="K38" s="821"/>
      <c r="L38" s="821"/>
      <c r="M38" s="821"/>
      <c r="N38" s="821"/>
      <c r="O38" s="821"/>
      <c r="P38" s="821"/>
      <c r="Q38" s="821"/>
    </row>
    <row r="39" spans="1:17" x14ac:dyDescent="0.2">
      <c r="B39" s="821"/>
      <c r="C39" s="821"/>
      <c r="D39" s="821"/>
      <c r="E39" s="821"/>
      <c r="F39" s="821"/>
      <c r="G39" s="821"/>
      <c r="H39" s="821"/>
      <c r="I39" s="821"/>
      <c r="J39" s="821"/>
      <c r="K39" s="821"/>
      <c r="L39" s="821"/>
      <c r="M39" s="821"/>
      <c r="N39" s="821"/>
      <c r="O39" s="821"/>
      <c r="P39" s="821"/>
      <c r="Q39" s="821"/>
    </row>
    <row r="40" spans="1:17" x14ac:dyDescent="0.2">
      <c r="B40" s="821"/>
      <c r="C40" s="821"/>
      <c r="D40" s="821"/>
      <c r="E40" s="821"/>
      <c r="F40" s="821"/>
      <c r="G40" s="821"/>
      <c r="H40" s="821"/>
      <c r="I40" s="821"/>
      <c r="J40" s="821"/>
      <c r="K40" s="821"/>
      <c r="L40" s="821"/>
      <c r="M40" s="821"/>
      <c r="N40" s="821"/>
      <c r="O40" s="821"/>
      <c r="P40" s="821"/>
      <c r="Q40" s="821"/>
    </row>
    <row r="41" spans="1:17" x14ac:dyDescent="0.2">
      <c r="B41" s="821"/>
      <c r="C41" s="821"/>
      <c r="D41" s="821"/>
      <c r="E41" s="821"/>
      <c r="F41" s="821"/>
      <c r="G41" s="821"/>
      <c r="H41" s="821"/>
      <c r="I41" s="821"/>
      <c r="J41" s="821"/>
      <c r="K41" s="821"/>
      <c r="L41" s="821"/>
      <c r="M41" s="821"/>
      <c r="N41" s="821"/>
      <c r="O41" s="821"/>
      <c r="P41" s="821"/>
      <c r="Q41" s="821"/>
    </row>
  </sheetData>
  <mergeCells count="10">
    <mergeCell ref="O3:Q3"/>
    <mergeCell ref="A1:K1"/>
    <mergeCell ref="E3:G3"/>
    <mergeCell ref="B3:D3"/>
    <mergeCell ref="H3:J3"/>
    <mergeCell ref="A25:K25"/>
    <mergeCell ref="A24:K24"/>
    <mergeCell ref="A23:K23"/>
    <mergeCell ref="A28:K28"/>
    <mergeCell ref="L3:N3"/>
  </mergeCells>
  <phoneticPr fontId="16" type="noConversion"/>
  <pageMargins left="0.7" right="0.7" top="0.75" bottom="0.75" header="0.3" footer="0.3"/>
  <pageSetup paperSize="9" scale="7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00"/>
  <sheetViews>
    <sheetView zoomScaleNormal="100" zoomScaleSheetLayoutView="100" workbookViewId="0"/>
  </sheetViews>
  <sheetFormatPr defaultRowHeight="12.75" x14ac:dyDescent="0.2"/>
  <cols>
    <col min="1" max="1" width="50.625" style="7" customWidth="1"/>
    <col min="2" max="2" width="6.75" style="7" customWidth="1"/>
    <col min="3" max="3" width="10.375" style="7" customWidth="1"/>
    <col min="4" max="4" width="8" style="7" customWidth="1"/>
    <col min="5" max="5" width="6.875" style="7" customWidth="1"/>
    <col min="6" max="6" width="7.375" style="7" customWidth="1"/>
    <col min="7" max="7" width="5.375" style="7" bestFit="1" customWidth="1"/>
    <col min="8" max="8" width="7.875" style="7" customWidth="1"/>
    <col min="9" max="10" width="9" style="7"/>
    <col min="11" max="11" width="13.75" style="7" customWidth="1"/>
    <col min="12" max="16384" width="9" style="7"/>
  </cols>
  <sheetData>
    <row r="1" spans="1:29" s="39" customFormat="1" ht="16.5" customHeight="1" x14ac:dyDescent="0.25">
      <c r="A1" s="450" t="s">
        <v>1177</v>
      </c>
      <c r="B1" s="487"/>
      <c r="C1" s="487"/>
      <c r="D1" s="487"/>
      <c r="E1" s="487"/>
      <c r="F1" s="487"/>
      <c r="G1" s="487"/>
      <c r="H1" s="571"/>
      <c r="I1" s="474"/>
      <c r="J1" s="474"/>
      <c r="K1" s="474"/>
    </row>
    <row r="2" spans="1:29" s="99" customFormat="1" ht="12" x14ac:dyDescent="0.2">
      <c r="A2" s="487"/>
      <c r="B2" s="487"/>
      <c r="C2" s="487"/>
      <c r="D2" s="487"/>
      <c r="E2" s="487"/>
      <c r="F2" s="487"/>
      <c r="G2" s="487"/>
      <c r="H2" s="571"/>
      <c r="I2" s="571"/>
      <c r="J2" s="571"/>
      <c r="K2" s="571"/>
    </row>
    <row r="3" spans="1:29" s="71" customFormat="1" ht="12" x14ac:dyDescent="0.2">
      <c r="A3" s="652"/>
      <c r="B3" s="1077"/>
      <c r="C3" s="1077"/>
      <c r="D3" s="1077"/>
      <c r="E3" s="1077"/>
      <c r="F3" s="1077"/>
      <c r="G3" s="652"/>
      <c r="H3" s="422"/>
      <c r="I3" s="422"/>
      <c r="J3" s="422"/>
      <c r="K3" s="482" t="s">
        <v>140</v>
      </c>
    </row>
    <row r="4" spans="1:29" s="71" customFormat="1" ht="38.25" thickBot="1" x14ac:dyDescent="0.25">
      <c r="A4" s="971" t="s">
        <v>1011</v>
      </c>
      <c r="B4" s="1054" t="s">
        <v>155</v>
      </c>
      <c r="C4" s="1054"/>
      <c r="D4" s="1054"/>
      <c r="E4" s="1054" t="s">
        <v>157</v>
      </c>
      <c r="F4" s="1054"/>
      <c r="G4" s="1054"/>
      <c r="H4" s="1078" t="s">
        <v>1020</v>
      </c>
      <c r="I4" s="1078"/>
      <c r="J4" s="1078"/>
      <c r="K4" s="796" t="s">
        <v>1273</v>
      </c>
    </row>
    <row r="5" spans="1:29" s="71" customFormat="1" ht="14.25" thickBot="1" x14ac:dyDescent="0.25">
      <c r="A5" s="578" t="s">
        <v>126</v>
      </c>
      <c r="B5" s="485" t="s">
        <v>111</v>
      </c>
      <c r="C5" s="485" t="s">
        <v>1271</v>
      </c>
      <c r="D5" s="485" t="s">
        <v>1050</v>
      </c>
      <c r="E5" s="485" t="s">
        <v>111</v>
      </c>
      <c r="F5" s="485" t="s">
        <v>1271</v>
      </c>
      <c r="G5" s="485" t="s">
        <v>1050</v>
      </c>
      <c r="H5" s="485" t="s">
        <v>111</v>
      </c>
      <c r="I5" s="485" t="s">
        <v>114</v>
      </c>
      <c r="J5" s="485" t="s">
        <v>113</v>
      </c>
      <c r="K5" s="485" t="s">
        <v>113</v>
      </c>
      <c r="U5" s="698"/>
    </row>
    <row r="6" spans="1:29" s="71" customFormat="1" ht="13.5" x14ac:dyDescent="0.2">
      <c r="A6" s="251" t="s">
        <v>912</v>
      </c>
      <c r="B6" s="254">
        <v>11</v>
      </c>
      <c r="C6" s="582">
        <v>17</v>
      </c>
      <c r="D6" s="582">
        <v>14</v>
      </c>
      <c r="E6" s="586">
        <v>27</v>
      </c>
      <c r="F6" s="586">
        <v>13</v>
      </c>
      <c r="G6" s="586">
        <v>25</v>
      </c>
      <c r="H6" s="586">
        <v>15</v>
      </c>
      <c r="I6" s="586">
        <v>16</v>
      </c>
      <c r="J6" s="586">
        <v>15</v>
      </c>
      <c r="K6" s="586">
        <v>7.8</v>
      </c>
      <c r="U6" s="809"/>
      <c r="V6" s="809"/>
      <c r="W6" s="809"/>
      <c r="X6" s="809"/>
      <c r="Y6" s="809"/>
      <c r="Z6" s="809"/>
      <c r="AA6" s="809"/>
      <c r="AB6" s="809"/>
      <c r="AC6" s="809"/>
    </row>
    <row r="7" spans="1:29" s="71" customFormat="1" ht="13.5" x14ac:dyDescent="0.2">
      <c r="A7" s="251" t="s">
        <v>913</v>
      </c>
      <c r="B7" s="586">
        <v>60</v>
      </c>
      <c r="C7" s="586">
        <v>57</v>
      </c>
      <c r="D7" s="586">
        <v>59</v>
      </c>
      <c r="E7" s="586">
        <v>66</v>
      </c>
      <c r="F7" s="586">
        <v>52</v>
      </c>
      <c r="G7" s="586">
        <v>64</v>
      </c>
      <c r="H7" s="586">
        <v>62</v>
      </c>
      <c r="I7" s="586">
        <v>65</v>
      </c>
      <c r="J7" s="586">
        <v>62</v>
      </c>
      <c r="K7" s="586">
        <v>47.4</v>
      </c>
      <c r="U7" s="809"/>
      <c r="V7" s="809"/>
      <c r="W7" s="809"/>
      <c r="X7" s="809"/>
      <c r="Y7" s="809"/>
      <c r="Z7" s="809"/>
      <c r="AA7" s="809"/>
      <c r="AB7" s="809"/>
      <c r="AC7" s="809"/>
    </row>
    <row r="8" spans="1:29" s="71" customFormat="1" ht="12" x14ac:dyDescent="0.2">
      <c r="A8" s="251" t="s">
        <v>1230</v>
      </c>
      <c r="B8" s="586">
        <v>72</v>
      </c>
      <c r="C8" s="586">
        <v>78</v>
      </c>
      <c r="D8" s="586">
        <v>74</v>
      </c>
      <c r="E8" s="586">
        <v>91</v>
      </c>
      <c r="F8" s="586">
        <v>83</v>
      </c>
      <c r="G8" s="586">
        <v>91</v>
      </c>
      <c r="H8" s="586">
        <v>73</v>
      </c>
      <c r="I8" s="586">
        <v>72</v>
      </c>
      <c r="J8" s="586">
        <v>73</v>
      </c>
      <c r="K8" s="586">
        <v>79.3</v>
      </c>
      <c r="U8" s="809"/>
      <c r="V8" s="809"/>
      <c r="W8" s="809"/>
      <c r="X8" s="809"/>
      <c r="Y8" s="809"/>
      <c r="Z8" s="809"/>
      <c r="AA8" s="809"/>
      <c r="AB8" s="809"/>
      <c r="AC8" s="809"/>
    </row>
    <row r="9" spans="1:29" s="71" customFormat="1" ht="25.5" x14ac:dyDescent="0.2">
      <c r="A9" s="251" t="s">
        <v>1144</v>
      </c>
      <c r="B9" s="586">
        <v>16</v>
      </c>
      <c r="C9" s="586">
        <v>15</v>
      </c>
      <c r="D9" s="586">
        <v>16</v>
      </c>
      <c r="E9" s="586">
        <v>1</v>
      </c>
      <c r="F9" s="586">
        <v>2</v>
      </c>
      <c r="G9" s="586">
        <v>2</v>
      </c>
      <c r="H9" s="586">
        <v>23</v>
      </c>
      <c r="I9" s="586">
        <v>24</v>
      </c>
      <c r="J9" s="586">
        <v>23</v>
      </c>
      <c r="K9" s="586">
        <v>1.3</v>
      </c>
      <c r="U9" s="809"/>
      <c r="V9" s="809"/>
      <c r="W9" s="809"/>
      <c r="X9" s="809"/>
      <c r="Y9" s="809"/>
      <c r="Z9" s="809"/>
      <c r="AA9" s="809"/>
      <c r="AB9" s="809"/>
      <c r="AC9" s="809"/>
    </row>
    <row r="10" spans="1:29" s="71" customFormat="1" ht="25.5" x14ac:dyDescent="0.2">
      <c r="A10" s="251" t="s">
        <v>1143</v>
      </c>
      <c r="B10" s="586">
        <v>5</v>
      </c>
      <c r="C10" s="586">
        <v>5</v>
      </c>
      <c r="D10" s="586">
        <v>5</v>
      </c>
      <c r="E10" s="586">
        <v>1</v>
      </c>
      <c r="F10" s="586">
        <v>5</v>
      </c>
      <c r="G10" s="586">
        <v>1</v>
      </c>
      <c r="H10" s="586">
        <v>3</v>
      </c>
      <c r="I10" s="586">
        <v>4</v>
      </c>
      <c r="J10" s="586">
        <v>3</v>
      </c>
      <c r="K10" s="586">
        <v>1.5</v>
      </c>
      <c r="U10" s="809"/>
      <c r="V10" s="809"/>
      <c r="W10" s="809"/>
      <c r="X10" s="809"/>
      <c r="Y10" s="809"/>
      <c r="Z10" s="809"/>
      <c r="AA10" s="809"/>
      <c r="AB10" s="809"/>
      <c r="AC10" s="809"/>
    </row>
    <row r="11" spans="1:29" s="71" customFormat="1" ht="13.5" x14ac:dyDescent="0.2">
      <c r="A11" s="251" t="s">
        <v>914</v>
      </c>
      <c r="B11" s="586">
        <v>3</v>
      </c>
      <c r="C11" s="586">
        <v>2</v>
      </c>
      <c r="D11" s="586">
        <v>3</v>
      </c>
      <c r="E11" s="586">
        <v>4</v>
      </c>
      <c r="F11" s="586">
        <v>7</v>
      </c>
      <c r="G11" s="586">
        <v>4</v>
      </c>
      <c r="H11" s="586">
        <v>2</v>
      </c>
      <c r="I11" s="586">
        <v>1</v>
      </c>
      <c r="J11" s="586">
        <v>2</v>
      </c>
      <c r="K11" s="586">
        <v>6.1</v>
      </c>
      <c r="U11" s="809"/>
      <c r="V11" s="809"/>
      <c r="W11" s="809"/>
      <c r="X11" s="809"/>
      <c r="Y11" s="809"/>
      <c r="Z11" s="809"/>
      <c r="AA11" s="809"/>
      <c r="AB11" s="809"/>
      <c r="AC11" s="809"/>
    </row>
    <row r="12" spans="1:29" s="71" customFormat="1" ht="13.5" x14ac:dyDescent="0.2">
      <c r="A12" s="585" t="s">
        <v>1227</v>
      </c>
      <c r="B12" s="972" t="s">
        <v>1275</v>
      </c>
      <c r="C12" s="972" t="s">
        <v>1275</v>
      </c>
      <c r="D12" s="972" t="s">
        <v>1275</v>
      </c>
      <c r="E12" s="972" t="s">
        <v>1275</v>
      </c>
      <c r="F12" s="586">
        <v>1</v>
      </c>
      <c r="G12" s="972" t="s">
        <v>1275</v>
      </c>
      <c r="H12" s="586">
        <v>1</v>
      </c>
      <c r="I12" s="972" t="s">
        <v>1275</v>
      </c>
      <c r="J12" s="586">
        <v>1</v>
      </c>
      <c r="K12" s="586">
        <v>0.5</v>
      </c>
      <c r="U12" s="809"/>
      <c r="V12" s="809"/>
      <c r="W12" s="809"/>
      <c r="X12" s="809"/>
      <c r="Y12" s="809"/>
      <c r="Z12" s="809"/>
      <c r="AA12" s="809"/>
      <c r="AB12" s="809"/>
      <c r="AC12" s="809"/>
    </row>
    <row r="13" spans="1:29" s="71" customFormat="1" ht="13.5" x14ac:dyDescent="0.2">
      <c r="A13" s="251" t="s">
        <v>915</v>
      </c>
      <c r="B13" s="586">
        <v>12</v>
      </c>
      <c r="C13" s="586">
        <v>6</v>
      </c>
      <c r="D13" s="586">
        <v>10</v>
      </c>
      <c r="E13" s="586">
        <v>22</v>
      </c>
      <c r="F13" s="586">
        <v>10</v>
      </c>
      <c r="G13" s="586">
        <v>20</v>
      </c>
      <c r="H13" s="586">
        <v>11</v>
      </c>
      <c r="I13" s="586">
        <v>9</v>
      </c>
      <c r="J13" s="586">
        <v>11</v>
      </c>
      <c r="K13" s="586">
        <v>18.899999999999999</v>
      </c>
      <c r="U13" s="809"/>
      <c r="V13" s="809"/>
      <c r="W13" s="809"/>
      <c r="X13" s="809"/>
      <c r="Y13" s="809"/>
      <c r="Z13" s="809"/>
      <c r="AA13" s="809"/>
      <c r="AB13" s="809"/>
      <c r="AC13" s="809"/>
    </row>
    <row r="14" spans="1:29" s="71" customFormat="1" ht="14.25" thickBot="1" x14ac:dyDescent="0.25">
      <c r="A14" s="256" t="s">
        <v>1001</v>
      </c>
      <c r="B14" s="587">
        <v>30</v>
      </c>
      <c r="C14" s="587">
        <v>46</v>
      </c>
      <c r="D14" s="587">
        <v>37</v>
      </c>
      <c r="E14" s="587">
        <v>24</v>
      </c>
      <c r="F14" s="587">
        <v>44</v>
      </c>
      <c r="G14" s="587">
        <v>27</v>
      </c>
      <c r="H14" s="587">
        <v>35</v>
      </c>
      <c r="I14" s="587">
        <v>77</v>
      </c>
      <c r="J14" s="587">
        <v>36</v>
      </c>
      <c r="K14" s="587">
        <v>35.9</v>
      </c>
      <c r="U14" s="809"/>
      <c r="V14" s="809"/>
      <c r="W14" s="809"/>
      <c r="X14" s="809"/>
      <c r="Y14" s="809"/>
      <c r="Z14" s="809"/>
      <c r="AA14" s="809"/>
      <c r="AB14" s="809"/>
      <c r="AC14" s="809"/>
    </row>
    <row r="15" spans="1:29" s="71" customFormat="1" ht="13.5" x14ac:dyDescent="0.2">
      <c r="A15" s="252" t="s">
        <v>975</v>
      </c>
      <c r="B15" s="588">
        <v>0.20800000000000002</v>
      </c>
      <c r="C15" s="588">
        <v>0.32400000000000001</v>
      </c>
      <c r="D15" s="588">
        <v>0.25900000000000001</v>
      </c>
      <c r="E15" s="589">
        <v>0.19700000000000001</v>
      </c>
      <c r="F15" s="589">
        <v>0.33400000000000002</v>
      </c>
      <c r="G15" s="589">
        <v>0.21299999999999999</v>
      </c>
      <c r="H15" s="640">
        <v>0.223</v>
      </c>
      <c r="I15" s="640">
        <v>0.221</v>
      </c>
      <c r="J15" s="640">
        <v>0.223</v>
      </c>
      <c r="K15" s="640">
        <v>0.38300000000000001</v>
      </c>
      <c r="L15" s="120"/>
      <c r="M15" s="120"/>
      <c r="N15" s="120"/>
      <c r="O15" s="120"/>
      <c r="P15" s="120"/>
      <c r="Q15" s="120"/>
      <c r="R15" s="120"/>
      <c r="S15" s="120"/>
      <c r="T15" s="120"/>
      <c r="U15" s="120"/>
      <c r="V15" s="120"/>
      <c r="W15" s="120"/>
      <c r="X15" s="120"/>
      <c r="Y15" s="120"/>
      <c r="Z15" s="120"/>
      <c r="AA15" s="120"/>
      <c r="AB15" s="120"/>
      <c r="AC15" s="120"/>
    </row>
    <row r="16" spans="1:29" s="71" customFormat="1" ht="13.5" x14ac:dyDescent="0.2">
      <c r="A16" s="252" t="s">
        <v>976</v>
      </c>
      <c r="B16" s="588">
        <v>0.05</v>
      </c>
      <c r="C16" s="588">
        <v>0.126</v>
      </c>
      <c r="D16" s="588">
        <v>8.3000000000000004E-2</v>
      </c>
      <c r="E16" s="589">
        <v>4.9000000000000002E-2</v>
      </c>
      <c r="F16" s="589">
        <v>8.1000000000000003E-2</v>
      </c>
      <c r="G16" s="589">
        <v>5.2999999999999999E-2</v>
      </c>
      <c r="H16" s="640">
        <v>4.9000000000000002E-2</v>
      </c>
      <c r="I16" s="640">
        <v>4.1000000000000002E-2</v>
      </c>
      <c r="J16" s="640">
        <v>4.9000000000000002E-2</v>
      </c>
      <c r="K16" s="640">
        <v>0.1</v>
      </c>
      <c r="L16" s="120"/>
      <c r="M16" s="120"/>
      <c r="N16" s="120"/>
      <c r="O16" s="120"/>
      <c r="P16" s="120"/>
      <c r="Q16" s="120"/>
      <c r="R16" s="120"/>
      <c r="S16" s="120"/>
      <c r="T16" s="120"/>
      <c r="U16" s="120"/>
      <c r="V16" s="120"/>
      <c r="W16" s="120"/>
      <c r="X16" s="120"/>
      <c r="Y16" s="120"/>
      <c r="Z16" s="120"/>
      <c r="AA16" s="120"/>
      <c r="AB16" s="120"/>
      <c r="AC16" s="120"/>
    </row>
    <row r="17" spans="1:29" s="71" customFormat="1" ht="13.5" x14ac:dyDescent="0.2">
      <c r="A17" s="252" t="s">
        <v>977</v>
      </c>
      <c r="B17" s="588">
        <v>0.05</v>
      </c>
      <c r="C17" s="588">
        <v>0.126</v>
      </c>
      <c r="D17" s="588">
        <v>8.3000000000000004E-2</v>
      </c>
      <c r="E17" s="589">
        <v>4.9000000000000002E-2</v>
      </c>
      <c r="F17" s="589">
        <v>8.1000000000000003E-2</v>
      </c>
      <c r="G17" s="589">
        <v>5.2999999999999999E-2</v>
      </c>
      <c r="H17" s="640">
        <v>4.9000000000000002E-2</v>
      </c>
      <c r="I17" s="640">
        <v>4.1000000000000002E-2</v>
      </c>
      <c r="J17" s="640">
        <v>4.9000000000000002E-2</v>
      </c>
      <c r="K17" s="640">
        <v>0.1</v>
      </c>
      <c r="L17" s="120"/>
      <c r="M17" s="120"/>
      <c r="N17" s="120"/>
      <c r="O17" s="120"/>
      <c r="P17" s="120"/>
      <c r="Q17" s="120"/>
      <c r="R17" s="120"/>
      <c r="S17" s="120"/>
      <c r="T17" s="120"/>
      <c r="U17" s="120"/>
      <c r="V17" s="120"/>
      <c r="W17" s="120"/>
      <c r="X17" s="120"/>
      <c r="Y17" s="120"/>
      <c r="Z17" s="120"/>
      <c r="AA17" s="120"/>
      <c r="AB17" s="120"/>
      <c r="AC17" s="120"/>
    </row>
    <row r="18" spans="1:29" s="71" customFormat="1" ht="12" x14ac:dyDescent="0.2">
      <c r="A18" s="252" t="s">
        <v>1082</v>
      </c>
      <c r="B18" s="588">
        <v>5.2999999999999999E-2</v>
      </c>
      <c r="C18" s="588">
        <v>0.1249</v>
      </c>
      <c r="D18" s="588">
        <v>8.4699999999999998E-2</v>
      </c>
      <c r="E18" s="589">
        <v>5.9000000000000004E-2</v>
      </c>
      <c r="F18" s="589">
        <v>0.11700000000000001</v>
      </c>
      <c r="G18" s="589">
        <v>6.6000000000000003E-2</v>
      </c>
      <c r="H18" s="640">
        <v>3.6999999999999998E-2</v>
      </c>
      <c r="I18" s="640">
        <v>3.6000000000000004E-2</v>
      </c>
      <c r="J18" s="640">
        <v>3.6999999999999998E-2</v>
      </c>
      <c r="K18" s="640">
        <v>0.10199999999999999</v>
      </c>
      <c r="L18" s="120"/>
      <c r="M18" s="120"/>
      <c r="N18" s="120"/>
      <c r="O18" s="120"/>
      <c r="P18" s="120"/>
      <c r="Q18" s="120"/>
      <c r="R18" s="120"/>
      <c r="S18" s="120"/>
      <c r="T18" s="120"/>
      <c r="U18" s="120"/>
      <c r="V18" s="120"/>
      <c r="W18" s="120"/>
      <c r="X18" s="120"/>
      <c r="Y18" s="120"/>
      <c r="Z18" s="120"/>
      <c r="AA18" s="120"/>
      <c r="AB18" s="120"/>
      <c r="AC18" s="120"/>
    </row>
    <row r="19" spans="1:29" s="71" customFormat="1" ht="12" x14ac:dyDescent="0.2">
      <c r="A19" s="252" t="s">
        <v>1075</v>
      </c>
      <c r="B19" s="589">
        <v>7.9000000000000001E-2</v>
      </c>
      <c r="C19" s="589">
        <v>0.20800000000000002</v>
      </c>
      <c r="D19" s="589">
        <v>0.13600000000000001</v>
      </c>
      <c r="E19" s="589">
        <v>0.13200000000000001</v>
      </c>
      <c r="F19" s="589">
        <v>0.17400000000000002</v>
      </c>
      <c r="G19" s="589">
        <v>0.13700000000000001</v>
      </c>
      <c r="H19" s="640">
        <v>7.3999999999999996E-2</v>
      </c>
      <c r="I19" s="640">
        <v>4.3000000000000003E-2</v>
      </c>
      <c r="J19" s="640">
        <v>7.2999999999999995E-2</v>
      </c>
      <c r="K19" s="640">
        <v>0.114</v>
      </c>
      <c r="L19" s="120"/>
      <c r="M19" s="120"/>
      <c r="N19" s="120"/>
      <c r="O19" s="120"/>
      <c r="P19" s="120"/>
      <c r="Q19" s="120"/>
      <c r="R19" s="120"/>
      <c r="S19" s="120"/>
      <c r="T19" s="120"/>
      <c r="U19" s="120"/>
      <c r="V19" s="120"/>
      <c r="W19" s="120"/>
      <c r="X19" s="120"/>
      <c r="Y19" s="120"/>
      <c r="Z19" s="120"/>
      <c r="AA19" s="120"/>
      <c r="AB19" s="120"/>
      <c r="AC19" s="120"/>
    </row>
    <row r="20" spans="1:29" s="71" customFormat="1" ht="14.25" thickBot="1" x14ac:dyDescent="0.25">
      <c r="A20" s="257" t="s">
        <v>978</v>
      </c>
      <c r="B20" s="590">
        <v>0.248</v>
      </c>
      <c r="C20" s="590">
        <v>0.254</v>
      </c>
      <c r="D20" s="590">
        <v>0.251</v>
      </c>
      <c r="E20" s="594">
        <v>0.32</v>
      </c>
      <c r="F20" s="594">
        <v>0.26469999999999999</v>
      </c>
      <c r="G20" s="594">
        <v>0.313</v>
      </c>
      <c r="H20" s="641">
        <v>0.307</v>
      </c>
      <c r="I20" s="641">
        <v>0.1346</v>
      </c>
      <c r="J20" s="641">
        <v>0.30399999999999999</v>
      </c>
      <c r="K20" s="641">
        <v>0.39600000000000002</v>
      </c>
      <c r="L20" s="120"/>
      <c r="M20" s="120"/>
      <c r="N20" s="120"/>
      <c r="O20" s="120"/>
      <c r="P20" s="120"/>
      <c r="Q20" s="120"/>
      <c r="R20" s="120"/>
      <c r="S20" s="120"/>
      <c r="T20" s="120"/>
      <c r="U20" s="120"/>
      <c r="V20" s="120"/>
      <c r="W20" s="120"/>
      <c r="X20" s="120"/>
      <c r="Y20" s="120"/>
      <c r="Z20" s="120"/>
      <c r="AA20" s="120"/>
      <c r="AB20" s="120"/>
      <c r="AC20" s="120"/>
    </row>
    <row r="21" spans="1:29" s="71" customFormat="1" ht="12" x14ac:dyDescent="0.2">
      <c r="A21" s="263"/>
      <c r="B21" s="263"/>
      <c r="C21" s="263"/>
      <c r="D21" s="263"/>
      <c r="E21" s="263"/>
      <c r="F21" s="263"/>
      <c r="G21" s="263"/>
      <c r="H21" s="263"/>
    </row>
    <row r="22" spans="1:29" s="71" customFormat="1" ht="14.25" customHeight="1" thickBot="1" x14ac:dyDescent="0.25">
      <c r="A22" s="217" t="s">
        <v>1019</v>
      </c>
      <c r="B22" s="1080" t="s">
        <v>155</v>
      </c>
      <c r="C22" s="1080"/>
      <c r="D22" s="1080"/>
      <c r="E22" s="1080" t="s">
        <v>157</v>
      </c>
      <c r="F22" s="1080"/>
      <c r="G22" s="1080"/>
      <c r="H22" s="553" t="s">
        <v>910</v>
      </c>
      <c r="J22" s="733"/>
    </row>
    <row r="23" spans="1:29" s="71" customFormat="1" ht="14.25" customHeight="1" thickBot="1" x14ac:dyDescent="0.25">
      <c r="A23" s="218" t="s">
        <v>126</v>
      </c>
      <c r="B23" s="152" t="s">
        <v>111</v>
      </c>
      <c r="C23" s="152" t="s">
        <v>1272</v>
      </c>
      <c r="D23" s="152" t="s">
        <v>28</v>
      </c>
      <c r="E23" s="152" t="s">
        <v>111</v>
      </c>
      <c r="F23" s="152" t="s">
        <v>1272</v>
      </c>
      <c r="G23" s="152" t="s">
        <v>28</v>
      </c>
      <c r="H23" s="152" t="s">
        <v>111</v>
      </c>
      <c r="I23" s="720"/>
      <c r="J23" s="727"/>
    </row>
    <row r="24" spans="1:29" s="71" customFormat="1" ht="13.5" customHeight="1" x14ac:dyDescent="0.2">
      <c r="A24" s="251" t="s">
        <v>912</v>
      </c>
      <c r="B24" s="254">
        <v>11</v>
      </c>
      <c r="C24" s="582">
        <v>17</v>
      </c>
      <c r="D24" s="582">
        <v>14</v>
      </c>
      <c r="E24" s="254">
        <v>23</v>
      </c>
      <c r="F24" s="582">
        <v>11</v>
      </c>
      <c r="G24" s="582">
        <v>21</v>
      </c>
      <c r="H24" s="254">
        <v>16</v>
      </c>
      <c r="I24" s="698"/>
      <c r="J24" s="810"/>
      <c r="K24" s="810"/>
      <c r="L24" s="810"/>
      <c r="M24" s="810"/>
      <c r="N24" s="810"/>
      <c r="O24" s="810"/>
      <c r="P24" s="810"/>
    </row>
    <row r="25" spans="1:29" s="71" customFormat="1" ht="13.5" customHeight="1" x14ac:dyDescent="0.2">
      <c r="A25" s="251" t="s">
        <v>913</v>
      </c>
      <c r="B25" s="254">
        <v>57</v>
      </c>
      <c r="C25" s="254">
        <v>57</v>
      </c>
      <c r="D25" s="254">
        <v>57</v>
      </c>
      <c r="E25" s="254">
        <v>66</v>
      </c>
      <c r="F25" s="582">
        <v>51</v>
      </c>
      <c r="G25" s="582">
        <v>65</v>
      </c>
      <c r="H25" s="254">
        <v>61</v>
      </c>
      <c r="I25" s="698"/>
      <c r="J25" s="810"/>
      <c r="K25" s="810"/>
      <c r="L25" s="810"/>
      <c r="M25" s="810"/>
      <c r="N25" s="810"/>
      <c r="O25" s="810"/>
      <c r="P25" s="810"/>
    </row>
    <row r="26" spans="1:29" s="71" customFormat="1" x14ac:dyDescent="0.2">
      <c r="A26" s="251" t="s">
        <v>1230</v>
      </c>
      <c r="B26" s="254">
        <v>76</v>
      </c>
      <c r="C26" s="582">
        <v>78</v>
      </c>
      <c r="D26" s="582">
        <v>77</v>
      </c>
      <c r="E26" s="254">
        <v>93</v>
      </c>
      <c r="F26" s="582">
        <v>86</v>
      </c>
      <c r="G26" s="582">
        <v>92</v>
      </c>
      <c r="H26" s="254">
        <v>76</v>
      </c>
      <c r="I26" s="698"/>
      <c r="J26" s="810"/>
      <c r="K26" s="810"/>
      <c r="L26" s="810"/>
      <c r="M26" s="810"/>
      <c r="N26" s="810"/>
      <c r="O26" s="810"/>
      <c r="P26" s="810"/>
    </row>
    <row r="27" spans="1:29" s="71" customFormat="1" ht="27.75" customHeight="1" x14ac:dyDescent="0.2">
      <c r="A27" s="251" t="s">
        <v>1144</v>
      </c>
      <c r="B27" s="254">
        <v>17</v>
      </c>
      <c r="C27" s="582">
        <v>16</v>
      </c>
      <c r="D27" s="582">
        <v>16</v>
      </c>
      <c r="E27" s="254">
        <v>2</v>
      </c>
      <c r="F27" s="582">
        <v>2</v>
      </c>
      <c r="G27" s="582">
        <v>2</v>
      </c>
      <c r="H27" s="254">
        <v>24</v>
      </c>
      <c r="I27" s="698"/>
      <c r="J27" s="810"/>
      <c r="K27" s="810"/>
      <c r="L27" s="810"/>
      <c r="M27" s="810"/>
      <c r="N27" s="810"/>
      <c r="O27" s="810"/>
      <c r="P27" s="810"/>
    </row>
    <row r="28" spans="1:29" s="71" customFormat="1" ht="29.25" customHeight="1" x14ac:dyDescent="0.2">
      <c r="A28" s="251" t="s">
        <v>1143</v>
      </c>
      <c r="B28" s="254">
        <v>7</v>
      </c>
      <c r="C28" s="582">
        <v>6</v>
      </c>
      <c r="D28" s="582">
        <v>7</v>
      </c>
      <c r="E28" s="254">
        <v>1</v>
      </c>
      <c r="F28" s="582">
        <v>6</v>
      </c>
      <c r="G28" s="582">
        <v>2</v>
      </c>
      <c r="H28" s="254">
        <v>5</v>
      </c>
      <c r="I28" s="698"/>
      <c r="J28" s="810"/>
      <c r="K28" s="810"/>
      <c r="L28" s="810"/>
      <c r="M28" s="810"/>
      <c r="N28" s="810"/>
      <c r="O28" s="810"/>
      <c r="P28" s="810"/>
    </row>
    <row r="29" spans="1:29" s="71" customFormat="1" ht="13.5" x14ac:dyDescent="0.2">
      <c r="A29" s="251" t="s">
        <v>914</v>
      </c>
      <c r="B29" s="254">
        <v>3</v>
      </c>
      <c r="C29" s="254">
        <v>3</v>
      </c>
      <c r="D29" s="254">
        <v>3</v>
      </c>
      <c r="E29" s="254">
        <v>4</v>
      </c>
      <c r="F29" s="254">
        <v>7</v>
      </c>
      <c r="G29" s="254">
        <v>4</v>
      </c>
      <c r="H29" s="254">
        <v>3</v>
      </c>
      <c r="I29" s="698"/>
      <c r="J29" s="810"/>
      <c r="K29" s="810"/>
      <c r="L29" s="810"/>
      <c r="M29" s="810"/>
      <c r="N29" s="810"/>
      <c r="O29" s="810"/>
      <c r="P29" s="810"/>
    </row>
    <row r="30" spans="1:29" s="71" customFormat="1" ht="14.25" customHeight="1" x14ac:dyDescent="0.2">
      <c r="A30" s="251" t="s">
        <v>915</v>
      </c>
      <c r="B30" s="254">
        <v>11</v>
      </c>
      <c r="C30" s="582">
        <v>6</v>
      </c>
      <c r="D30" s="582">
        <v>9</v>
      </c>
      <c r="E30" s="254">
        <v>22</v>
      </c>
      <c r="F30" s="582">
        <v>10</v>
      </c>
      <c r="G30" s="582">
        <v>21</v>
      </c>
      <c r="H30" s="254">
        <v>11</v>
      </c>
      <c r="I30" s="698"/>
      <c r="J30" s="810"/>
      <c r="K30" s="810"/>
      <c r="L30" s="810"/>
      <c r="M30" s="810"/>
      <c r="N30" s="810"/>
      <c r="O30" s="810"/>
      <c r="P30" s="810"/>
    </row>
    <row r="31" spans="1:29" s="71" customFormat="1" ht="14.25" customHeight="1" thickBot="1" x14ac:dyDescent="0.25">
      <c r="A31" s="253" t="s">
        <v>1002</v>
      </c>
      <c r="B31" s="255">
        <v>31</v>
      </c>
      <c r="C31" s="583">
        <v>49</v>
      </c>
      <c r="D31" s="583">
        <v>39</v>
      </c>
      <c r="E31" s="255">
        <v>26</v>
      </c>
      <c r="F31" s="584">
        <v>43</v>
      </c>
      <c r="G31" s="584">
        <v>28</v>
      </c>
      <c r="H31" s="255">
        <v>39</v>
      </c>
      <c r="J31" s="810"/>
      <c r="K31" s="810"/>
      <c r="L31" s="810"/>
      <c r="M31" s="810"/>
      <c r="N31" s="810"/>
      <c r="O31" s="810"/>
      <c r="P31" s="810"/>
    </row>
    <row r="32" spans="1:29" s="71" customFormat="1" ht="14.25" customHeight="1" x14ac:dyDescent="0.2">
      <c r="A32" s="252" t="s">
        <v>980</v>
      </c>
      <c r="B32" s="591">
        <v>0.25954329323734143</v>
      </c>
      <c r="C32" s="141">
        <v>0.40192882886457348</v>
      </c>
      <c r="D32" s="592">
        <v>0.3243052832698084</v>
      </c>
      <c r="E32" s="591">
        <v>0.22077583701610398</v>
      </c>
      <c r="F32" s="141">
        <v>0.36577882686337332</v>
      </c>
      <c r="G32" s="141">
        <v>0.23767523532403034</v>
      </c>
      <c r="H32" s="591">
        <v>0.28266569962062038</v>
      </c>
      <c r="J32" s="811"/>
      <c r="K32" s="811"/>
      <c r="L32" s="811"/>
      <c r="M32" s="811"/>
      <c r="N32" s="811"/>
      <c r="O32" s="811"/>
      <c r="P32" s="811"/>
    </row>
    <row r="33" spans="1:16" s="71" customFormat="1" ht="14.25" customHeight="1" x14ac:dyDescent="0.2">
      <c r="A33" s="252" t="s">
        <v>1145</v>
      </c>
      <c r="B33" s="591">
        <v>4.9203297112790471E-2</v>
      </c>
      <c r="C33" s="591">
        <v>0.15800728355418506</v>
      </c>
      <c r="D33" s="591">
        <v>9.8691207906507039E-2</v>
      </c>
      <c r="E33" s="591">
        <v>6.651033681067052E-2</v>
      </c>
      <c r="F33" s="591">
        <v>9.4941338819012483E-2</v>
      </c>
      <c r="G33" s="591">
        <v>6.9823832813328907E-2</v>
      </c>
      <c r="H33" s="591">
        <v>3.9667484936398129E-2</v>
      </c>
      <c r="J33" s="811"/>
      <c r="K33" s="811"/>
      <c r="L33" s="811"/>
      <c r="M33" s="811"/>
      <c r="N33" s="811"/>
      <c r="O33" s="811"/>
      <c r="P33" s="811"/>
    </row>
    <row r="34" spans="1:16" s="71" customFormat="1" ht="13.5" customHeight="1" x14ac:dyDescent="0.2">
      <c r="A34" s="252" t="s">
        <v>1146</v>
      </c>
      <c r="B34" s="591">
        <v>4.9203297112790471E-2</v>
      </c>
      <c r="C34" s="591">
        <v>0.15800728355418506</v>
      </c>
      <c r="D34" s="591">
        <v>9.8691207906507039E-2</v>
      </c>
      <c r="E34" s="591">
        <v>6.651033681067052E-2</v>
      </c>
      <c r="F34" s="141">
        <v>9.4941338819012483E-2</v>
      </c>
      <c r="G34" s="141">
        <v>6.9823832813328907E-2</v>
      </c>
      <c r="H34" s="591">
        <v>3.9667484936398129E-2</v>
      </c>
      <c r="J34" s="811"/>
      <c r="K34" s="811"/>
      <c r="L34" s="811"/>
      <c r="M34" s="811"/>
      <c r="N34" s="811"/>
      <c r="O34" s="811"/>
      <c r="P34" s="811"/>
    </row>
    <row r="35" spans="1:16" s="71" customFormat="1" ht="13.5" customHeight="1" x14ac:dyDescent="0.2">
      <c r="A35" s="252" t="s">
        <v>974</v>
      </c>
      <c r="B35" s="591">
        <v>2.5980414076823301E-2</v>
      </c>
      <c r="C35" s="591">
        <v>0.18121310927367118</v>
      </c>
      <c r="D35" s="591">
        <v>9.6585747791458551E-2</v>
      </c>
      <c r="E35" s="591">
        <v>3.8471174177514555E-2</v>
      </c>
      <c r="F35" s="591">
        <v>0.10041047059222057</v>
      </c>
      <c r="G35" s="591">
        <v>4.5689900095704665E-2</v>
      </c>
      <c r="H35" s="543">
        <v>1.0628207989288105E-2</v>
      </c>
      <c r="J35" s="811"/>
      <c r="K35" s="811"/>
      <c r="L35" s="811"/>
      <c r="M35" s="811"/>
      <c r="N35" s="811"/>
      <c r="O35" s="811"/>
      <c r="P35" s="811"/>
    </row>
    <row r="36" spans="1:16" s="71" customFormat="1" ht="14.25" thickBot="1" x14ac:dyDescent="0.25">
      <c r="A36" s="384" t="s">
        <v>978</v>
      </c>
      <c r="B36" s="593">
        <v>0.25355125281342694</v>
      </c>
      <c r="C36" s="593">
        <v>0.28798236175205449</v>
      </c>
      <c r="D36" s="593">
        <v>0.26921174194972081</v>
      </c>
      <c r="E36" s="418">
        <v>0.33427532092715628</v>
      </c>
      <c r="F36" s="559">
        <v>0.28292206005981896</v>
      </c>
      <c r="G36" s="559">
        <v>0.3282903463364531</v>
      </c>
      <c r="H36" s="593">
        <v>0.27114483374246817</v>
      </c>
      <c r="J36" s="811"/>
      <c r="K36" s="811"/>
      <c r="L36" s="811"/>
      <c r="M36" s="811"/>
      <c r="N36" s="811"/>
      <c r="O36" s="811"/>
      <c r="P36" s="811"/>
    </row>
    <row r="37" spans="1:16" s="17" customFormat="1" ht="13.5" customHeight="1" x14ac:dyDescent="0.2">
      <c r="B37" s="699"/>
      <c r="F37" s="22"/>
    </row>
    <row r="38" spans="1:16" s="71" customFormat="1" ht="12" x14ac:dyDescent="0.2">
      <c r="A38" s="71" t="s">
        <v>143</v>
      </c>
      <c r="B38" s="120"/>
      <c r="F38" s="120"/>
      <c r="G38" s="120"/>
      <c r="H38" s="120"/>
    </row>
    <row r="39" spans="1:16" s="71" customFormat="1" ht="12" x14ac:dyDescent="0.2">
      <c r="A39" s="718" t="s">
        <v>984</v>
      </c>
      <c r="H39" s="120"/>
    </row>
    <row r="40" spans="1:16" s="71" customFormat="1" ht="13.5" customHeight="1" x14ac:dyDescent="0.2">
      <c r="A40" s="718" t="s">
        <v>985</v>
      </c>
    </row>
    <row r="41" spans="1:16" s="71" customFormat="1" ht="26.25" customHeight="1" x14ac:dyDescent="0.2">
      <c r="A41" s="1079" t="s">
        <v>999</v>
      </c>
      <c r="B41" s="1079"/>
      <c r="C41" s="1079"/>
      <c r="D41" s="1079"/>
      <c r="E41" s="1079"/>
      <c r="F41" s="1079"/>
      <c r="G41" s="1079"/>
      <c r="H41" s="1079"/>
      <c r="I41" s="1079"/>
      <c r="J41" s="1079"/>
      <c r="K41" s="1079"/>
    </row>
    <row r="42" spans="1:16" s="71" customFormat="1" ht="27.75" customHeight="1" x14ac:dyDescent="0.2">
      <c r="A42" s="1079" t="s">
        <v>1000</v>
      </c>
      <c r="B42" s="1079"/>
      <c r="C42" s="1079"/>
      <c r="D42" s="1079"/>
      <c r="E42" s="1079"/>
      <c r="F42" s="1079"/>
      <c r="G42" s="1079"/>
      <c r="H42" s="1079"/>
      <c r="I42" s="1079"/>
      <c r="J42" s="1079"/>
      <c r="K42" s="1079"/>
    </row>
    <row r="43" spans="1:16" s="71" customFormat="1" ht="13.5" customHeight="1" x14ac:dyDescent="0.2">
      <c r="A43" s="718" t="s">
        <v>986</v>
      </c>
      <c r="H43" s="120"/>
    </row>
    <row r="44" spans="1:16" s="71" customFormat="1" ht="12.75" customHeight="1" x14ac:dyDescent="0.2">
      <c r="A44" s="718" t="s">
        <v>987</v>
      </c>
      <c r="H44" s="120"/>
    </row>
    <row r="45" spans="1:16" s="71" customFormat="1" ht="12" x14ac:dyDescent="0.2">
      <c r="A45" s="718" t="s">
        <v>1003</v>
      </c>
      <c r="H45" s="120"/>
    </row>
    <row r="46" spans="1:16" s="71" customFormat="1" ht="12" x14ac:dyDescent="0.2">
      <c r="A46" s="71" t="s">
        <v>44</v>
      </c>
    </row>
    <row r="47" spans="1:16" s="71" customFormat="1" ht="12" x14ac:dyDescent="0.2">
      <c r="A47" s="71" t="s">
        <v>979</v>
      </c>
    </row>
    <row r="48" spans="1:16" s="71" customFormat="1" ht="12" x14ac:dyDescent="0.2">
      <c r="A48" s="71" t="s">
        <v>1228</v>
      </c>
    </row>
    <row r="49" spans="1:11" s="71" customFormat="1" ht="13.5" customHeight="1" x14ac:dyDescent="0.2">
      <c r="A49" s="71" t="s">
        <v>1270</v>
      </c>
      <c r="H49" s="120"/>
    </row>
    <row r="50" spans="1:11" s="71" customFormat="1" ht="25.5" customHeight="1" x14ac:dyDescent="0.2">
      <c r="A50" s="1079" t="s">
        <v>1274</v>
      </c>
      <c r="B50" s="1079"/>
      <c r="C50" s="1079"/>
      <c r="D50" s="1079"/>
      <c r="E50" s="1079"/>
      <c r="F50" s="1079"/>
      <c r="G50" s="1079"/>
      <c r="H50" s="1079"/>
      <c r="I50" s="1079"/>
      <c r="J50" s="1079"/>
      <c r="K50" s="1079"/>
    </row>
    <row r="51" spans="1:11" s="71" customFormat="1" ht="12" x14ac:dyDescent="0.2">
      <c r="A51" s="95"/>
      <c r="B51" s="692"/>
      <c r="C51" s="692"/>
      <c r="D51" s="692"/>
      <c r="E51" s="692"/>
      <c r="F51" s="692"/>
      <c r="G51" s="692"/>
      <c r="H51" s="692"/>
    </row>
    <row r="52" spans="1:11" s="71" customFormat="1" ht="12" x14ac:dyDescent="0.2">
      <c r="A52" s="263" t="s">
        <v>1115</v>
      </c>
    </row>
    <row r="53" spans="1:11" s="71" customFormat="1" ht="13.5" customHeight="1" x14ac:dyDescent="0.2">
      <c r="A53" s="263" t="s">
        <v>1093</v>
      </c>
    </row>
    <row r="54" spans="1:11" s="71" customFormat="1" ht="13.5" customHeight="1" x14ac:dyDescent="0.2">
      <c r="A54" s="263" t="s">
        <v>1276</v>
      </c>
    </row>
    <row r="55" spans="1:11" s="71" customFormat="1" ht="13.5" customHeight="1" x14ac:dyDescent="0.2">
      <c r="A55" s="271"/>
    </row>
    <row r="56" spans="1:11" s="71" customFormat="1" ht="12.75" customHeight="1" x14ac:dyDescent="0.2">
      <c r="A56" s="71" t="s">
        <v>1095</v>
      </c>
    </row>
    <row r="57" spans="1:11" s="71" customFormat="1" ht="12" x14ac:dyDescent="0.2">
      <c r="A57" s="71" t="s">
        <v>1096</v>
      </c>
    </row>
    <row r="58" spans="1:11" s="71" customFormat="1" ht="13.5" customHeight="1" x14ac:dyDescent="0.2"/>
    <row r="59" spans="1:11" s="71" customFormat="1" ht="12" x14ac:dyDescent="0.2">
      <c r="A59" s="666" t="s">
        <v>951</v>
      </c>
    </row>
    <row r="60" spans="1:11" s="71" customFormat="1" ht="12" x14ac:dyDescent="0.2">
      <c r="A60" s="666" t="s">
        <v>952</v>
      </c>
    </row>
    <row r="61" spans="1:11" s="71" customFormat="1" ht="12" x14ac:dyDescent="0.2">
      <c r="A61" s="71" t="s">
        <v>940</v>
      </c>
    </row>
    <row r="62" spans="1:11" s="71" customFormat="1" ht="12" x14ac:dyDescent="0.2">
      <c r="A62" s="71" t="s">
        <v>149</v>
      </c>
      <c r="B62" s="889"/>
      <c r="C62" s="889"/>
      <c r="D62" s="889"/>
      <c r="E62" s="889"/>
      <c r="F62" s="889"/>
      <c r="G62" s="889"/>
      <c r="H62" s="889"/>
    </row>
    <row r="63" spans="1:11" s="164" customFormat="1" ht="13.5" customHeight="1" x14ac:dyDescent="0.2">
      <c r="A63" s="108"/>
      <c r="B63" s="383"/>
    </row>
    <row r="64" spans="1:11" ht="12.75" customHeight="1" x14ac:dyDescent="0.2">
      <c r="B64" s="219"/>
    </row>
    <row r="65" spans="2:8" ht="12.75" customHeight="1" x14ac:dyDescent="0.2">
      <c r="B65" s="219"/>
    </row>
    <row r="66" spans="2:8" x14ac:dyDescent="0.2">
      <c r="B66" s="219"/>
    </row>
    <row r="67" spans="2:8" ht="24" customHeight="1" x14ac:dyDescent="0.2">
      <c r="B67" s="220"/>
    </row>
    <row r="68" spans="2:8" ht="13.5" customHeight="1" x14ac:dyDescent="0.2">
      <c r="B68" s="219"/>
    </row>
    <row r="69" spans="2:8" ht="13.5" customHeight="1" x14ac:dyDescent="0.2">
      <c r="B69" s="219"/>
    </row>
    <row r="70" spans="2:8" ht="12.75" customHeight="1" x14ac:dyDescent="0.2">
      <c r="B70" s="219"/>
    </row>
    <row r="71" spans="2:8" ht="13.5" customHeight="1" x14ac:dyDescent="0.2">
      <c r="B71" s="219"/>
      <c r="C71" s="219"/>
      <c r="D71" s="219"/>
      <c r="E71" s="219"/>
      <c r="F71" s="219"/>
      <c r="G71" s="219"/>
      <c r="H71" s="219"/>
    </row>
    <row r="72" spans="2:8" ht="12.75" customHeight="1" x14ac:dyDescent="0.2">
      <c r="B72" s="219"/>
      <c r="C72" s="219"/>
      <c r="D72" s="219"/>
      <c r="E72" s="219"/>
      <c r="F72" s="219"/>
      <c r="G72" s="219"/>
      <c r="H72" s="219"/>
    </row>
    <row r="73" spans="2:8" ht="12.75" customHeight="1" x14ac:dyDescent="0.2">
      <c r="B73" s="211"/>
      <c r="C73" s="211"/>
      <c r="D73" s="211"/>
      <c r="E73" s="211"/>
      <c r="F73" s="211"/>
      <c r="G73" s="211"/>
      <c r="H73" s="211"/>
    </row>
    <row r="74" spans="2:8" ht="12.75" customHeight="1" x14ac:dyDescent="0.2">
      <c r="B74" s="211"/>
      <c r="C74" s="211"/>
      <c r="D74" s="211"/>
      <c r="E74" s="211"/>
      <c r="F74" s="211"/>
      <c r="G74" s="211"/>
      <c r="H74" s="211"/>
    </row>
    <row r="75" spans="2:8" ht="12.75" customHeight="1" x14ac:dyDescent="0.2">
      <c r="B75" s="211"/>
      <c r="C75" s="211"/>
      <c r="D75" s="211"/>
      <c r="E75" s="211"/>
      <c r="F75" s="211"/>
      <c r="G75" s="211"/>
      <c r="H75" s="211"/>
    </row>
    <row r="76" spans="2:8" ht="13.5" customHeight="1" x14ac:dyDescent="0.2">
      <c r="B76" s="211"/>
      <c r="C76" s="211"/>
      <c r="D76" s="211"/>
      <c r="E76" s="211"/>
      <c r="F76" s="211"/>
      <c r="G76" s="211"/>
      <c r="H76" s="211"/>
    </row>
    <row r="77" spans="2:8" ht="13.5" customHeight="1" x14ac:dyDescent="0.2">
      <c r="B77" s="211"/>
      <c r="C77" s="211"/>
      <c r="D77" s="211"/>
      <c r="E77" s="211"/>
      <c r="F77" s="211"/>
      <c r="G77" s="211"/>
      <c r="H77" s="211"/>
    </row>
    <row r="78" spans="2:8" ht="24.75" customHeight="1" x14ac:dyDescent="0.2">
      <c r="B78" s="221"/>
      <c r="C78" s="221"/>
      <c r="D78" s="221"/>
      <c r="E78" s="221"/>
      <c r="F78" s="221"/>
      <c r="G78" s="221"/>
      <c r="H78" s="221"/>
    </row>
    <row r="79" spans="2:8" ht="12.75" customHeight="1" x14ac:dyDescent="0.2">
      <c r="B79" s="211"/>
      <c r="C79" s="211"/>
      <c r="D79" s="211"/>
      <c r="E79" s="211"/>
      <c r="F79" s="211"/>
      <c r="G79" s="211"/>
      <c r="H79" s="211"/>
    </row>
    <row r="80" spans="2:8" x14ac:dyDescent="0.2">
      <c r="B80" s="211"/>
      <c r="C80" s="211"/>
      <c r="D80" s="211"/>
      <c r="E80" s="211"/>
      <c r="F80" s="211"/>
      <c r="G80" s="211"/>
      <c r="H80" s="211"/>
    </row>
    <row r="81" spans="2:8" ht="13.5" customHeight="1" x14ac:dyDescent="0.2">
      <c r="B81" s="211"/>
      <c r="C81" s="211"/>
      <c r="D81" s="211"/>
      <c r="E81" s="211"/>
      <c r="F81" s="211"/>
      <c r="G81" s="211"/>
      <c r="H81" s="211"/>
    </row>
    <row r="82" spans="2:8" ht="13.5" customHeight="1" x14ac:dyDescent="0.2">
      <c r="B82" s="211"/>
      <c r="C82" s="211"/>
      <c r="D82" s="211"/>
      <c r="E82" s="211"/>
      <c r="F82" s="211"/>
      <c r="G82" s="211"/>
      <c r="H82" s="211"/>
    </row>
    <row r="83" spans="2:8" ht="12.75" customHeight="1" x14ac:dyDescent="0.2">
      <c r="B83" s="211"/>
      <c r="C83" s="211"/>
      <c r="D83" s="211"/>
      <c r="E83" s="211"/>
      <c r="F83" s="211"/>
      <c r="G83" s="211"/>
      <c r="H83" s="211"/>
    </row>
    <row r="84" spans="2:8" x14ac:dyDescent="0.2">
      <c r="B84" s="211"/>
      <c r="C84" s="211"/>
      <c r="D84" s="211"/>
      <c r="E84" s="211"/>
      <c r="F84" s="211"/>
      <c r="G84" s="211"/>
      <c r="H84" s="211"/>
    </row>
    <row r="85" spans="2:8" ht="24.75" customHeight="1" x14ac:dyDescent="0.2">
      <c r="B85" s="211"/>
      <c r="C85" s="211"/>
      <c r="D85" s="211"/>
      <c r="E85" s="211"/>
      <c r="F85" s="211"/>
      <c r="G85" s="211"/>
      <c r="H85" s="211"/>
    </row>
    <row r="86" spans="2:8" x14ac:dyDescent="0.2">
      <c r="B86" s="211"/>
      <c r="C86" s="211"/>
      <c r="D86" s="211"/>
      <c r="E86" s="211"/>
      <c r="F86" s="211"/>
      <c r="G86" s="211"/>
      <c r="H86" s="211"/>
    </row>
    <row r="87" spans="2:8" ht="13.5" customHeight="1" x14ac:dyDescent="0.2">
      <c r="B87" s="211"/>
      <c r="C87" s="211"/>
      <c r="D87" s="211"/>
      <c r="E87" s="211"/>
      <c r="F87" s="211"/>
      <c r="G87" s="211"/>
      <c r="H87" s="211"/>
    </row>
    <row r="88" spans="2:8" ht="13.5" customHeight="1" x14ac:dyDescent="0.2">
      <c r="B88" s="211"/>
      <c r="C88" s="211"/>
      <c r="D88" s="211"/>
      <c r="E88" s="211"/>
      <c r="F88" s="211"/>
      <c r="G88" s="211"/>
      <c r="H88" s="211"/>
    </row>
    <row r="89" spans="2:8" ht="13.5" customHeight="1" x14ac:dyDescent="0.2">
      <c r="B89" s="211"/>
      <c r="C89" s="211"/>
      <c r="D89" s="211"/>
      <c r="E89" s="211"/>
      <c r="F89" s="211"/>
      <c r="G89" s="211"/>
      <c r="H89" s="211"/>
    </row>
    <row r="90" spans="2:8" ht="13.5" customHeight="1" x14ac:dyDescent="0.2">
      <c r="B90" s="211"/>
      <c r="C90" s="211"/>
      <c r="D90" s="211"/>
      <c r="E90" s="211"/>
      <c r="F90" s="211"/>
      <c r="G90" s="211"/>
      <c r="H90" s="211"/>
    </row>
    <row r="91" spans="2:8" ht="13.5" customHeight="1" x14ac:dyDescent="0.2">
      <c r="B91" s="211"/>
      <c r="C91" s="211"/>
      <c r="D91" s="211"/>
      <c r="E91" s="211"/>
      <c r="F91" s="211"/>
      <c r="G91" s="211"/>
      <c r="H91" s="211"/>
    </row>
    <row r="92" spans="2:8" x14ac:dyDescent="0.2">
      <c r="B92" s="219"/>
      <c r="C92" s="219"/>
      <c r="D92" s="219"/>
      <c r="E92" s="219"/>
      <c r="F92" s="219"/>
      <c r="G92" s="219"/>
      <c r="H92" s="219"/>
    </row>
    <row r="93" spans="2:8" ht="13.5" customHeight="1" x14ac:dyDescent="0.2">
      <c r="B93" s="219"/>
      <c r="C93" s="219"/>
      <c r="D93" s="219"/>
      <c r="E93" s="219"/>
      <c r="F93" s="219"/>
      <c r="G93" s="219"/>
      <c r="H93" s="219"/>
    </row>
    <row r="94" spans="2:8" x14ac:dyDescent="0.2">
      <c r="B94" s="219"/>
      <c r="C94" s="219"/>
      <c r="D94" s="219"/>
      <c r="E94" s="219"/>
      <c r="F94" s="219"/>
      <c r="G94" s="219"/>
      <c r="H94" s="219"/>
    </row>
    <row r="95" spans="2:8" x14ac:dyDescent="0.2">
      <c r="B95" s="219"/>
      <c r="C95" s="219"/>
      <c r="D95" s="219"/>
      <c r="E95" s="219"/>
      <c r="F95" s="219"/>
      <c r="G95" s="219"/>
      <c r="H95" s="219"/>
    </row>
    <row r="96" spans="2:8" x14ac:dyDescent="0.2">
      <c r="B96" s="219"/>
      <c r="C96" s="219"/>
      <c r="D96" s="219"/>
      <c r="E96" s="219"/>
      <c r="F96" s="219"/>
      <c r="G96" s="219"/>
      <c r="H96" s="219"/>
    </row>
    <row r="97" spans="2:28" x14ac:dyDescent="0.2">
      <c r="B97" s="219"/>
      <c r="C97" s="219"/>
      <c r="D97" s="219"/>
      <c r="E97" s="219"/>
      <c r="F97" s="219"/>
      <c r="G97" s="219"/>
      <c r="H97" s="219"/>
    </row>
    <row r="98" spans="2:28" x14ac:dyDescent="0.2">
      <c r="B98" s="219"/>
      <c r="C98" s="219"/>
      <c r="D98" s="219"/>
      <c r="E98" s="219"/>
      <c r="F98" s="219"/>
      <c r="G98" s="219"/>
      <c r="H98" s="219"/>
    </row>
    <row r="99" spans="2:28" x14ac:dyDescent="0.2">
      <c r="B99" s="219"/>
      <c r="C99" s="219"/>
      <c r="D99" s="219"/>
      <c r="E99" s="219"/>
      <c r="F99" s="219"/>
      <c r="G99" s="219"/>
      <c r="H99" s="219"/>
      <c r="K99" s="71"/>
      <c r="L99" s="71"/>
      <c r="M99" s="71"/>
      <c r="N99" s="71"/>
      <c r="O99" s="71"/>
      <c r="P99" s="71"/>
      <c r="Q99" s="71"/>
      <c r="R99" s="71"/>
      <c r="S99" s="71"/>
      <c r="T99" s="71"/>
      <c r="U99" s="71"/>
      <c r="V99" s="71"/>
      <c r="W99" s="71"/>
      <c r="X99" s="71"/>
      <c r="Y99" s="71"/>
      <c r="Z99" s="71"/>
      <c r="AA99" s="71"/>
      <c r="AB99" s="71"/>
    </row>
    <row r="100" spans="2:28" x14ac:dyDescent="0.2">
      <c r="K100" s="71"/>
      <c r="L100" s="71"/>
      <c r="M100" s="71"/>
      <c r="N100" s="71"/>
      <c r="O100" s="71"/>
      <c r="P100" s="71"/>
      <c r="Q100" s="71"/>
      <c r="R100" s="71"/>
      <c r="S100" s="71"/>
      <c r="T100" s="71"/>
      <c r="U100" s="71"/>
      <c r="V100" s="71"/>
      <c r="W100" s="71"/>
      <c r="X100" s="71"/>
      <c r="Y100" s="71"/>
      <c r="Z100" s="71"/>
      <c r="AA100" s="71"/>
      <c r="AB100" s="71"/>
    </row>
  </sheetData>
  <mergeCells count="9">
    <mergeCell ref="B3:F3"/>
    <mergeCell ref="B4:D4"/>
    <mergeCell ref="E4:G4"/>
    <mergeCell ref="H4:J4"/>
    <mergeCell ref="A50:K50"/>
    <mergeCell ref="B22:D22"/>
    <mergeCell ref="E22:G22"/>
    <mergeCell ref="A41:K41"/>
    <mergeCell ref="A42:K42"/>
  </mergeCells>
  <phoneticPr fontId="16" type="noConversion"/>
  <pageMargins left="0.7" right="0.7" top="0.75" bottom="0.75" header="0.3" footer="0.3"/>
  <pageSetup paperSize="9" scale="57"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83"/>
  <sheetViews>
    <sheetView zoomScaleNormal="100" workbookViewId="0"/>
  </sheetViews>
  <sheetFormatPr defaultRowHeight="12.75" x14ac:dyDescent="0.2"/>
  <cols>
    <col min="1" max="1" width="57.125" customWidth="1"/>
    <col min="2" max="2" width="10.625" customWidth="1"/>
    <col min="3" max="3" width="9.25" customWidth="1"/>
    <col min="4" max="7" width="10.625" customWidth="1"/>
    <col min="9" max="9" width="28.75" customWidth="1"/>
    <col min="10" max="10" width="18.875" customWidth="1"/>
  </cols>
  <sheetData>
    <row r="1" spans="1:22" s="32" customFormat="1" ht="15.75" x14ac:dyDescent="0.25">
      <c r="A1" s="460" t="s">
        <v>1178</v>
      </c>
      <c r="B1" s="466"/>
      <c r="C1" s="466"/>
      <c r="D1" s="466"/>
      <c r="E1" s="465"/>
      <c r="F1" s="465"/>
      <c r="G1" s="465"/>
      <c r="I1" s="460" t="s">
        <v>1179</v>
      </c>
      <c r="J1" s="595"/>
      <c r="K1" s="595"/>
      <c r="L1" s="595"/>
      <c r="M1" s="596"/>
    </row>
    <row r="2" spans="1:22" s="368" customFormat="1" ht="13.5" customHeight="1" x14ac:dyDescent="0.2">
      <c r="A2" s="468"/>
      <c r="B2" s="468"/>
      <c r="C2" s="468"/>
      <c r="D2" s="468"/>
      <c r="E2" s="469"/>
      <c r="F2" s="469"/>
      <c r="G2" s="469"/>
      <c r="I2" s="468"/>
      <c r="J2" s="469"/>
      <c r="K2" s="469"/>
      <c r="L2" s="469"/>
      <c r="M2" s="597"/>
    </row>
    <row r="3" spans="1:22" s="368" customFormat="1" ht="48.75" customHeight="1" thickBot="1" x14ac:dyDescent="0.25">
      <c r="A3" s="700" t="s">
        <v>1011</v>
      </c>
      <c r="B3" s="1052" t="s">
        <v>155</v>
      </c>
      <c r="C3" s="1052"/>
      <c r="D3" s="1052"/>
      <c r="E3" s="1039" t="s">
        <v>1020</v>
      </c>
      <c r="F3" s="1039"/>
      <c r="G3" s="1039"/>
      <c r="I3" s="656" t="s">
        <v>1011</v>
      </c>
      <c r="J3" s="1052" t="s">
        <v>155</v>
      </c>
      <c r="K3" s="1052"/>
      <c r="L3" s="1052"/>
      <c r="M3" s="1039" t="s">
        <v>1020</v>
      </c>
      <c r="N3" s="1039"/>
      <c r="O3" s="1039"/>
    </row>
    <row r="4" spans="1:22" s="422" customFormat="1" ht="48" customHeight="1" thickBot="1" x14ac:dyDescent="0.25">
      <c r="A4" s="701" t="s">
        <v>140</v>
      </c>
      <c r="B4" s="943" t="s">
        <v>111</v>
      </c>
      <c r="C4" s="943" t="s">
        <v>1058</v>
      </c>
      <c r="D4" s="943" t="s">
        <v>1076</v>
      </c>
      <c r="E4" s="485" t="s">
        <v>111</v>
      </c>
      <c r="F4" s="485" t="s">
        <v>114</v>
      </c>
      <c r="G4" s="485" t="s">
        <v>113</v>
      </c>
      <c r="I4" s="598" t="s">
        <v>901</v>
      </c>
      <c r="J4" s="943" t="s">
        <v>111</v>
      </c>
      <c r="K4" s="943" t="s">
        <v>1058</v>
      </c>
      <c r="L4" s="943" t="s">
        <v>1076</v>
      </c>
      <c r="M4" s="485" t="s">
        <v>111</v>
      </c>
      <c r="N4" s="485" t="s">
        <v>114</v>
      </c>
      <c r="O4" s="485" t="s">
        <v>113</v>
      </c>
    </row>
    <row r="5" spans="1:22" s="71" customFormat="1" ht="13.5" customHeight="1" x14ac:dyDescent="0.2">
      <c r="A5" s="702" t="s">
        <v>882</v>
      </c>
      <c r="B5" s="703">
        <v>1.4139682437953631E-2</v>
      </c>
      <c r="C5" s="703">
        <v>2.1492928721407178E-2</v>
      </c>
      <c r="D5" s="703">
        <v>1.7216993391790364E-2</v>
      </c>
      <c r="E5" s="704">
        <v>6.2243520890137433E-3</v>
      </c>
      <c r="F5" s="704">
        <v>1.7191977077363897E-2</v>
      </c>
      <c r="G5" s="704">
        <v>6.4312157159456323E-3</v>
      </c>
      <c r="H5" s="703"/>
      <c r="I5" s="286" t="s">
        <v>902</v>
      </c>
      <c r="J5" s="703">
        <v>4.175218704104066E-2</v>
      </c>
      <c r="K5" s="703">
        <v>4.8500772669473682E-2</v>
      </c>
      <c r="L5" s="703">
        <v>4.4447813131969438E-2</v>
      </c>
      <c r="M5" s="120">
        <v>2.8985062724289176E-2</v>
      </c>
      <c r="N5" s="120">
        <v>2.8571428571428571E-2</v>
      </c>
      <c r="O5" s="120">
        <v>2.8976794517253816E-2</v>
      </c>
      <c r="Q5" s="678"/>
      <c r="R5" s="678"/>
      <c r="S5" s="678"/>
      <c r="T5" s="678"/>
      <c r="U5" s="678"/>
      <c r="V5" s="678"/>
    </row>
    <row r="6" spans="1:22" s="71" customFormat="1" thickBot="1" x14ac:dyDescent="0.25">
      <c r="A6" s="286" t="s">
        <v>883</v>
      </c>
      <c r="B6" s="703">
        <v>2.4113566083988911E-3</v>
      </c>
      <c r="C6" s="703">
        <v>5.789029036643239E-3</v>
      </c>
      <c r="D6" s="703">
        <v>3.8249021311831883E-3</v>
      </c>
      <c r="E6" s="704">
        <v>2.7541380924839573E-3</v>
      </c>
      <c r="F6" s="704">
        <v>0</v>
      </c>
      <c r="G6" s="704">
        <v>2.7021914772880806E-3</v>
      </c>
      <c r="H6" s="703"/>
      <c r="I6" s="289" t="s">
        <v>903</v>
      </c>
      <c r="J6" s="705">
        <v>0.95824781295895933</v>
      </c>
      <c r="K6" s="705">
        <v>0.95149922733052639</v>
      </c>
      <c r="L6" s="705">
        <v>0.95555218686803045</v>
      </c>
      <c r="M6" s="124">
        <v>0.97101493727571087</v>
      </c>
      <c r="N6" s="124">
        <v>0.97142857142857142</v>
      </c>
      <c r="O6" s="124">
        <v>0.97102320548274623</v>
      </c>
      <c r="Q6" s="678"/>
      <c r="R6" s="678"/>
      <c r="S6" s="678"/>
      <c r="T6" s="678"/>
      <c r="U6" s="678"/>
      <c r="V6" s="678"/>
    </row>
    <row r="7" spans="1:22" s="374" customFormat="1" ht="13.5" x14ac:dyDescent="0.2">
      <c r="A7" s="286" t="s">
        <v>884</v>
      </c>
      <c r="B7" s="703">
        <v>2.5074904266739299E-3</v>
      </c>
      <c r="C7" s="703">
        <v>4.8641310496465983E-3</v>
      </c>
      <c r="D7" s="703">
        <v>3.4937372792576676E-3</v>
      </c>
      <c r="E7" s="704">
        <v>1.5974000936406951E-3</v>
      </c>
      <c r="F7" s="704">
        <v>0</v>
      </c>
      <c r="G7" s="704">
        <v>1.5672710568270867E-3</v>
      </c>
      <c r="H7" s="703"/>
      <c r="I7" s="385" t="s">
        <v>1081</v>
      </c>
      <c r="J7" s="703">
        <v>0.16548925868972764</v>
      </c>
      <c r="K7" s="703">
        <v>0.29086550737446643</v>
      </c>
      <c r="L7" s="703">
        <v>0.22053576288479573</v>
      </c>
      <c r="M7" s="120">
        <v>0.14618305617389027</v>
      </c>
      <c r="N7" s="120">
        <v>8.6538461538461536E-2</v>
      </c>
      <c r="O7" s="120">
        <v>0.14506720119240357</v>
      </c>
      <c r="Q7" s="678"/>
      <c r="R7" s="678"/>
      <c r="S7" s="678"/>
      <c r="T7" s="678"/>
      <c r="U7" s="678"/>
      <c r="V7" s="678"/>
    </row>
    <row r="8" spans="1:22" s="71" customFormat="1" ht="12" x14ac:dyDescent="0.2">
      <c r="A8" s="286" t="s">
        <v>885</v>
      </c>
      <c r="B8" s="703">
        <v>8.3235864323137811E-3</v>
      </c>
      <c r="C8" s="703">
        <v>7.298203429935095E-3</v>
      </c>
      <c r="D8" s="703">
        <v>7.8944667995072913E-3</v>
      </c>
      <c r="E8" s="704">
        <v>1.0438183370514198E-2</v>
      </c>
      <c r="F8" s="704">
        <v>5.7306590257879654E-3</v>
      </c>
      <c r="G8" s="704">
        <v>1.0349393358013348E-2</v>
      </c>
      <c r="H8" s="703"/>
      <c r="Q8" s="678"/>
      <c r="R8" s="678"/>
      <c r="S8" s="678"/>
      <c r="T8" s="678"/>
      <c r="U8" s="678"/>
      <c r="V8" s="678"/>
    </row>
    <row r="9" spans="1:22" s="71" customFormat="1" ht="12" x14ac:dyDescent="0.2">
      <c r="A9" s="286" t="s">
        <v>886</v>
      </c>
      <c r="B9" s="703">
        <v>4.3716853860573918E-2</v>
      </c>
      <c r="C9" s="703">
        <v>4.0524404106587586E-2</v>
      </c>
      <c r="D9" s="703">
        <v>4.2380823457296393E-2</v>
      </c>
      <c r="E9" s="704">
        <v>6.1362196700542562E-2</v>
      </c>
      <c r="F9" s="704">
        <v>6.3037249283667621E-2</v>
      </c>
      <c r="G9" s="704">
        <v>6.1393790363985193E-2</v>
      </c>
      <c r="H9" s="703"/>
      <c r="Q9" s="678"/>
      <c r="R9" s="678"/>
      <c r="S9" s="678"/>
      <c r="T9" s="678"/>
      <c r="U9" s="678"/>
      <c r="V9" s="678"/>
    </row>
    <row r="10" spans="1:22" s="71" customFormat="1" ht="13.5" customHeight="1" x14ac:dyDescent="0.2">
      <c r="A10" s="286" t="s">
        <v>887</v>
      </c>
      <c r="B10" s="703">
        <v>1.9755499655520484E-2</v>
      </c>
      <c r="C10" s="703">
        <v>2.9539295925644915E-2</v>
      </c>
      <c r="D10" s="703">
        <v>2.3849988303331997E-2</v>
      </c>
      <c r="E10" s="704">
        <v>2.627447740229695E-2</v>
      </c>
      <c r="F10" s="704">
        <v>4.0114613180515762E-2</v>
      </c>
      <c r="G10" s="704">
        <v>2.653552030696895E-2</v>
      </c>
      <c r="H10" s="703"/>
      <c r="I10" s="706"/>
      <c r="J10" s="272"/>
      <c r="K10" s="272"/>
      <c r="L10" s="272"/>
      <c r="M10" s="272"/>
      <c r="N10" s="272"/>
      <c r="O10" s="272"/>
      <c r="P10" s="272"/>
      <c r="Q10" s="678"/>
      <c r="R10" s="678"/>
      <c r="S10" s="678"/>
      <c r="T10" s="678"/>
      <c r="U10" s="678"/>
      <c r="V10" s="678"/>
    </row>
    <row r="11" spans="1:22" s="71" customFormat="1" ht="13.5" customHeight="1" x14ac:dyDescent="0.2">
      <c r="A11" s="286" t="s">
        <v>888</v>
      </c>
      <c r="B11" s="703">
        <v>3.197250572797334E-2</v>
      </c>
      <c r="C11" s="703">
        <v>3.6109238197710281E-2</v>
      </c>
      <c r="D11" s="703">
        <v>3.3703715543544781E-2</v>
      </c>
      <c r="E11" s="704">
        <v>3.6024126249690161E-2</v>
      </c>
      <c r="F11" s="704">
        <v>2.865329512893983E-2</v>
      </c>
      <c r="G11" s="704">
        <v>3.5885102818385708E-2</v>
      </c>
      <c r="H11" s="703"/>
      <c r="Q11" s="678"/>
      <c r="R11" s="678"/>
      <c r="S11" s="678"/>
      <c r="T11" s="678"/>
      <c r="U11" s="678"/>
      <c r="V11" s="678"/>
    </row>
    <row r="12" spans="1:22" s="71" customFormat="1" ht="12.75" customHeight="1" x14ac:dyDescent="0.2">
      <c r="A12" s="286" t="s">
        <v>889</v>
      </c>
      <c r="B12" s="703">
        <v>4.6560812651210488E-2</v>
      </c>
      <c r="C12" s="703">
        <v>3.6149863619951005E-2</v>
      </c>
      <c r="D12" s="703">
        <v>4.2203862501753189E-2</v>
      </c>
      <c r="E12" s="704">
        <v>3.7593984962406013E-2</v>
      </c>
      <c r="F12" s="704">
        <v>3.7249283667621778E-2</v>
      </c>
      <c r="G12" s="704">
        <v>3.7587483449077204E-2</v>
      </c>
      <c r="H12" s="703"/>
      <c r="Q12" s="678"/>
      <c r="R12" s="678"/>
      <c r="S12" s="678"/>
      <c r="T12" s="678"/>
      <c r="U12" s="678"/>
      <c r="V12" s="678"/>
    </row>
    <row r="13" spans="1:22" s="71" customFormat="1" ht="12.75" customHeight="1" x14ac:dyDescent="0.2">
      <c r="A13" s="286" t="s">
        <v>890</v>
      </c>
      <c r="B13" s="703">
        <v>7.5689359588547264E-2</v>
      </c>
      <c r="C13" s="703">
        <v>7.7378306148457768E-2</v>
      </c>
      <c r="D13" s="703">
        <v>7.6396178529321401E-2</v>
      </c>
      <c r="E13" s="704">
        <v>6.4694703792448155E-2</v>
      </c>
      <c r="F13" s="704">
        <v>8.882521489971347E-2</v>
      </c>
      <c r="G13" s="704">
        <v>6.5149836517415627E-2</v>
      </c>
      <c r="H13" s="703"/>
      <c r="Q13" s="678"/>
      <c r="R13" s="678"/>
      <c r="S13" s="678"/>
      <c r="T13" s="678"/>
      <c r="U13" s="678"/>
      <c r="V13" s="678"/>
    </row>
    <row r="14" spans="1:22" s="71" customFormat="1" ht="12" x14ac:dyDescent="0.2">
      <c r="A14" s="286" t="s">
        <v>891</v>
      </c>
      <c r="B14" s="703">
        <v>1.4099626680339032E-3</v>
      </c>
      <c r="C14" s="703">
        <v>1.8964461645649714E-3</v>
      </c>
      <c r="D14" s="703">
        <v>1.6135545150940058E-3</v>
      </c>
      <c r="E14" s="704">
        <v>1.9554380456636095E-3</v>
      </c>
      <c r="F14" s="704">
        <v>0</v>
      </c>
      <c r="G14" s="704">
        <v>1.9185559488745373E-3</v>
      </c>
      <c r="H14" s="703"/>
      <c r="Q14" s="678"/>
      <c r="R14" s="678"/>
      <c r="S14" s="678"/>
      <c r="T14" s="678"/>
      <c r="U14" s="678"/>
      <c r="V14" s="678"/>
    </row>
    <row r="15" spans="1:22" s="71" customFormat="1" ht="12" x14ac:dyDescent="0.2">
      <c r="A15" s="286" t="s">
        <v>892</v>
      </c>
      <c r="B15" s="703">
        <v>2.931280342236393E-2</v>
      </c>
      <c r="C15" s="703">
        <v>2.4648281350897278E-2</v>
      </c>
      <c r="D15" s="703">
        <v>2.7360715281753958E-2</v>
      </c>
      <c r="E15" s="704">
        <v>2.3795753119061389E-2</v>
      </c>
      <c r="F15" s="704">
        <v>1.7191977077363897E-2</v>
      </c>
      <c r="G15" s="704">
        <v>2.3671197341043587E-2</v>
      </c>
      <c r="H15" s="703"/>
      <c r="Q15" s="678"/>
      <c r="R15" s="678"/>
      <c r="S15" s="678"/>
      <c r="T15" s="678"/>
      <c r="U15" s="678"/>
      <c r="V15" s="678"/>
    </row>
    <row r="16" spans="1:22" s="71" customFormat="1" ht="13.5" customHeight="1" x14ac:dyDescent="0.2">
      <c r="A16" s="286" t="s">
        <v>893</v>
      </c>
      <c r="B16" s="703">
        <v>0.16051944306474614</v>
      </c>
      <c r="C16" s="703">
        <v>0.14854478083985945</v>
      </c>
      <c r="D16" s="703">
        <v>0.15550808375312306</v>
      </c>
      <c r="E16" s="704">
        <v>0.2263350684403316</v>
      </c>
      <c r="F16" s="704">
        <v>0.24355300859598855</v>
      </c>
      <c r="G16" s="704">
        <v>0.22665982111492419</v>
      </c>
      <c r="H16" s="703"/>
      <c r="Q16" s="678"/>
      <c r="R16" s="678"/>
      <c r="S16" s="678"/>
      <c r="T16" s="678"/>
      <c r="U16" s="678"/>
      <c r="V16" s="678"/>
    </row>
    <row r="17" spans="1:23" s="71" customFormat="1" ht="13.5" customHeight="1" x14ac:dyDescent="0.2">
      <c r="A17" s="286" t="s">
        <v>894</v>
      </c>
      <c r="B17" s="703">
        <v>4.6584846105779246E-2</v>
      </c>
      <c r="C17" s="703">
        <v>5.1395100272417941E-2</v>
      </c>
      <c r="D17" s="703">
        <v>4.8597922680008981E-2</v>
      </c>
      <c r="E17" s="704">
        <v>3.3958522680327188E-2</v>
      </c>
      <c r="F17" s="704">
        <v>3.5816618911174783E-2</v>
      </c>
      <c r="G17" s="704">
        <v>3.3993568784284056E-2</v>
      </c>
      <c r="H17" s="703"/>
      <c r="Q17" s="678"/>
      <c r="R17" s="678"/>
      <c r="S17" s="678"/>
      <c r="T17" s="678"/>
      <c r="U17" s="678"/>
      <c r="V17" s="678"/>
    </row>
    <row r="18" spans="1:23" s="71" customFormat="1" ht="12.75" customHeight="1" x14ac:dyDescent="0.2">
      <c r="A18" s="286" t="s">
        <v>895</v>
      </c>
      <c r="B18" s="703">
        <v>8.1561533654847543E-2</v>
      </c>
      <c r="C18" s="703">
        <v>9.6927782855032313E-2</v>
      </c>
      <c r="D18" s="703">
        <v>8.7992261684389575E-2</v>
      </c>
      <c r="E18" s="704">
        <v>6.7724255694180502E-2</v>
      </c>
      <c r="F18" s="704">
        <v>6.1604584527220632E-2</v>
      </c>
      <c r="G18" s="704">
        <v>6.7608830761747771E-2</v>
      </c>
      <c r="H18" s="703"/>
      <c r="Q18" s="678"/>
      <c r="R18" s="678"/>
      <c r="S18" s="678"/>
      <c r="T18" s="678"/>
      <c r="U18" s="678"/>
      <c r="V18" s="678"/>
    </row>
    <row r="19" spans="1:23" s="71" customFormat="1" ht="12" x14ac:dyDescent="0.2">
      <c r="A19" s="286" t="s">
        <v>896</v>
      </c>
      <c r="B19" s="703">
        <v>4.5527374104753819E-2</v>
      </c>
      <c r="C19" s="703">
        <v>2.5233140920645613E-2</v>
      </c>
      <c r="D19" s="703">
        <v>3.7034299934553504E-2</v>
      </c>
      <c r="E19" s="704">
        <v>4.8885951141590236E-2</v>
      </c>
      <c r="F19" s="704">
        <v>3.4383954154727794E-2</v>
      </c>
      <c r="G19" s="704">
        <v>4.8612424676412573E-2</v>
      </c>
      <c r="H19" s="703"/>
      <c r="Q19" s="678"/>
      <c r="R19" s="678"/>
      <c r="S19" s="678"/>
      <c r="T19" s="678"/>
      <c r="U19" s="678"/>
      <c r="V19" s="678"/>
    </row>
    <row r="20" spans="1:23" s="71" customFormat="1" ht="12" x14ac:dyDescent="0.2">
      <c r="A20" s="286" t="s">
        <v>909</v>
      </c>
      <c r="B20" s="703">
        <v>3.289378815310913E-2</v>
      </c>
      <c r="C20" s="703">
        <v>3.3032323030291452E-2</v>
      </c>
      <c r="D20" s="703">
        <v>3.2951764573131828E-2</v>
      </c>
      <c r="E20" s="704">
        <v>3.2223415682062301E-2</v>
      </c>
      <c r="F20" s="704">
        <v>5.0143266475644696E-2</v>
      </c>
      <c r="G20" s="704">
        <v>3.2561407301321371E-2</v>
      </c>
      <c r="H20" s="703"/>
      <c r="Q20" s="678"/>
      <c r="R20" s="678"/>
      <c r="S20" s="678"/>
      <c r="T20" s="678"/>
      <c r="U20" s="678"/>
      <c r="V20" s="678"/>
    </row>
    <row r="21" spans="1:23" s="71" customFormat="1" ht="12" x14ac:dyDescent="0.2">
      <c r="A21" s="286" t="s">
        <v>897</v>
      </c>
      <c r="B21" s="703">
        <v>5.6190216781760213E-2</v>
      </c>
      <c r="C21" s="703">
        <v>3.4973980143354629E-2</v>
      </c>
      <c r="D21" s="703">
        <v>4.7311287001669526E-2</v>
      </c>
      <c r="E21" s="704">
        <v>4.2303561100553583E-2</v>
      </c>
      <c r="F21" s="704">
        <v>3.7249283667621778E-2</v>
      </c>
      <c r="G21" s="704">
        <v>4.2208230875239817E-2</v>
      </c>
      <c r="H21" s="703"/>
      <c r="Q21" s="678"/>
      <c r="R21" s="678"/>
      <c r="S21" s="678"/>
      <c r="T21" s="678"/>
      <c r="U21" s="678"/>
      <c r="V21" s="678"/>
    </row>
    <row r="22" spans="1:23" s="71" customFormat="1" ht="12" x14ac:dyDescent="0.2">
      <c r="A22" s="286" t="s">
        <v>898</v>
      </c>
      <c r="B22" s="703">
        <v>9.8617275247144028E-3</v>
      </c>
      <c r="C22" s="703">
        <v>5.0395808331235173E-3</v>
      </c>
      <c r="D22" s="703">
        <v>7.8436739653742812E-3</v>
      </c>
      <c r="E22" s="704">
        <v>9.5293177999944915E-3</v>
      </c>
      <c r="F22" s="704">
        <v>5.7306590257879654E-3</v>
      </c>
      <c r="G22" s="704">
        <v>9.4576701705082825E-3</v>
      </c>
      <c r="H22" s="703"/>
      <c r="Q22" s="678"/>
      <c r="R22" s="678"/>
      <c r="S22" s="678"/>
      <c r="T22" s="678"/>
      <c r="U22" s="678"/>
      <c r="V22" s="678"/>
    </row>
    <row r="23" spans="1:23" s="71" customFormat="1" ht="12" x14ac:dyDescent="0.2">
      <c r="A23" s="286" t="s">
        <v>899</v>
      </c>
      <c r="B23" s="703">
        <v>7.5465047345905497E-3</v>
      </c>
      <c r="C23" s="703">
        <v>8.4475633288268043E-3</v>
      </c>
      <c r="D23" s="703">
        <v>7.9235949849654572E-3</v>
      </c>
      <c r="E23" s="704">
        <v>4.048582995951417E-3</v>
      </c>
      <c r="F23" s="704">
        <v>0</v>
      </c>
      <c r="G23" s="704">
        <v>3.9722214716134789E-3</v>
      </c>
      <c r="H23" s="703"/>
      <c r="Q23" s="678"/>
      <c r="R23" s="678"/>
      <c r="S23" s="678"/>
      <c r="T23" s="678"/>
      <c r="U23" s="678"/>
      <c r="V23" s="678"/>
    </row>
    <row r="24" spans="1:23" s="71" customFormat="1" ht="12" x14ac:dyDescent="0.2">
      <c r="A24" s="286" t="s">
        <v>900</v>
      </c>
      <c r="B24" s="703">
        <v>0.15444699021037284</v>
      </c>
      <c r="C24" s="703">
        <v>0.1398062138249094</v>
      </c>
      <c r="D24" s="703">
        <v>0.1483198703225086</v>
      </c>
      <c r="E24" s="704">
        <v>0.12498278663692197</v>
      </c>
      <c r="F24" s="704">
        <v>0.10601719197707736</v>
      </c>
      <c r="G24" s="704">
        <v>0.12462507093252628</v>
      </c>
      <c r="H24" s="703"/>
      <c r="Q24" s="678"/>
      <c r="R24" s="678"/>
      <c r="S24" s="678"/>
      <c r="T24" s="678"/>
      <c r="U24" s="678"/>
      <c r="V24" s="678"/>
    </row>
    <row r="25" spans="1:23" s="71" customFormat="1" thickBot="1" x14ac:dyDescent="0.25">
      <c r="A25" s="289" t="s">
        <v>117</v>
      </c>
      <c r="B25" s="705">
        <v>0.12906766218576257</v>
      </c>
      <c r="C25" s="705">
        <v>0.17090940620009282</v>
      </c>
      <c r="D25" s="705">
        <v>0.14657830336644093</v>
      </c>
      <c r="E25" s="812">
        <v>0.13729378391032526</v>
      </c>
      <c r="F25" s="812">
        <v>0.12750716332378223</v>
      </c>
      <c r="G25" s="812">
        <v>0.13710919555759721</v>
      </c>
      <c r="H25" s="703"/>
      <c r="Q25" s="678"/>
      <c r="R25" s="678"/>
      <c r="S25" s="678"/>
      <c r="T25" s="678"/>
      <c r="U25" s="678"/>
      <c r="V25" s="678"/>
    </row>
    <row r="26" spans="1:23" s="71" customFormat="1" ht="13.5" x14ac:dyDescent="0.2">
      <c r="A26" s="385" t="s">
        <v>1083</v>
      </c>
      <c r="B26" s="934">
        <v>4.9755637094441314E-2</v>
      </c>
      <c r="C26" s="934">
        <v>0.12625470052600696</v>
      </c>
      <c r="D26" s="934">
        <v>8.3342588851915478E-2</v>
      </c>
      <c r="E26" s="934">
        <v>4.912923923006416E-2</v>
      </c>
      <c r="F26" s="934">
        <v>4.1208791208791208E-2</v>
      </c>
      <c r="G26" s="934">
        <v>4.8981060314033868E-2</v>
      </c>
      <c r="Q26" s="678"/>
      <c r="R26" s="678"/>
      <c r="S26" s="678"/>
      <c r="T26" s="678"/>
      <c r="U26" s="678"/>
      <c r="V26" s="678"/>
    </row>
    <row r="27" spans="1:23" s="71" customFormat="1" ht="12" x14ac:dyDescent="0.2">
      <c r="A27" s="708"/>
      <c r="C27" s="130"/>
      <c r="D27" s="130"/>
      <c r="E27" s="130"/>
      <c r="F27" s="130"/>
      <c r="G27" s="130"/>
    </row>
    <row r="28" spans="1:23" s="271" customFormat="1" ht="12" x14ac:dyDescent="0.2">
      <c r="A28" s="71"/>
      <c r="B28" s="71"/>
      <c r="C28" s="71"/>
      <c r="D28" s="71"/>
      <c r="E28" s="71"/>
      <c r="F28" s="71"/>
      <c r="G28" s="71"/>
    </row>
    <row r="29" spans="1:23" s="272" customFormat="1" ht="48.75" thickBot="1" x14ac:dyDescent="0.2">
      <c r="A29" s="311" t="s">
        <v>877</v>
      </c>
      <c r="B29" s="1055" t="s">
        <v>155</v>
      </c>
      <c r="C29" s="1055"/>
      <c r="D29" s="1055"/>
      <c r="E29" s="642" t="s">
        <v>911</v>
      </c>
      <c r="F29" s="642"/>
      <c r="G29" s="642"/>
      <c r="I29" s="315" t="s">
        <v>877</v>
      </c>
      <c r="J29" s="1055" t="s">
        <v>155</v>
      </c>
      <c r="K29" s="1055"/>
      <c r="L29" s="1055"/>
      <c r="M29" s="642" t="s">
        <v>156</v>
      </c>
    </row>
    <row r="30" spans="1:23" s="272" customFormat="1" ht="53.25" customHeight="1" thickBot="1" x14ac:dyDescent="0.2">
      <c r="A30" s="312" t="s">
        <v>140</v>
      </c>
      <c r="B30" s="941" t="s">
        <v>111</v>
      </c>
      <c r="C30" s="941" t="s">
        <v>1032</v>
      </c>
      <c r="D30" s="941" t="s">
        <v>1033</v>
      </c>
      <c r="E30" s="969" t="s">
        <v>111</v>
      </c>
      <c r="F30" s="314"/>
      <c r="G30" s="314"/>
      <c r="I30" s="371" t="s">
        <v>901</v>
      </c>
      <c r="J30" s="944" t="s">
        <v>111</v>
      </c>
      <c r="K30" s="944" t="s">
        <v>1032</v>
      </c>
      <c r="L30" s="944" t="s">
        <v>1033</v>
      </c>
      <c r="M30" s="970" t="s">
        <v>111</v>
      </c>
    </row>
    <row r="31" spans="1:23" s="272" customFormat="1" ht="13.5" customHeight="1" x14ac:dyDescent="0.2">
      <c r="A31" s="702" t="s">
        <v>882</v>
      </c>
      <c r="B31" s="740">
        <v>1.6217783909199202E-2</v>
      </c>
      <c r="C31" s="740">
        <v>2.0130429535003561E-2</v>
      </c>
      <c r="D31" s="740">
        <v>1.7880275871510344E-2</v>
      </c>
      <c r="E31" s="740">
        <v>7.1748097368268173E-3</v>
      </c>
      <c r="F31" s="285"/>
      <c r="G31" s="285"/>
      <c r="I31" s="286" t="s">
        <v>902</v>
      </c>
      <c r="J31" s="285">
        <v>7.8818091839421761E-2</v>
      </c>
      <c r="K31" s="285">
        <v>7.4289093343868129E-2</v>
      </c>
      <c r="L31" s="285">
        <v>7.7059275051597306E-2</v>
      </c>
      <c r="M31" s="285">
        <v>4.8056560127716419E-2</v>
      </c>
      <c r="O31" s="678"/>
      <c r="P31" s="678"/>
      <c r="Q31" s="678"/>
      <c r="R31" s="678"/>
      <c r="S31" s="71"/>
      <c r="T31" s="71"/>
      <c r="U31" s="71"/>
      <c r="V31" s="71"/>
      <c r="W31" s="739"/>
    </row>
    <row r="32" spans="1:23" s="272" customFormat="1" ht="13.5" customHeight="1" thickBot="1" x14ac:dyDescent="0.25">
      <c r="A32" s="286" t="s">
        <v>883</v>
      </c>
      <c r="B32" s="740">
        <v>2.56317802721515E-3</v>
      </c>
      <c r="C32" s="740">
        <v>3.4565307570828875E-3</v>
      </c>
      <c r="D32" s="740">
        <v>2.9427656195896369E-3</v>
      </c>
      <c r="E32" s="740">
        <v>2.1204903270783709E-3</v>
      </c>
      <c r="F32" s="285"/>
      <c r="G32" s="285"/>
      <c r="I32" s="289" t="s">
        <v>903</v>
      </c>
      <c r="J32" s="292">
        <v>0.92118190816057821</v>
      </c>
      <c r="K32" s="292">
        <v>0.92571090665613187</v>
      </c>
      <c r="L32" s="292">
        <v>0.92294072494840274</v>
      </c>
      <c r="M32" s="292">
        <v>0.95194343987228358</v>
      </c>
      <c r="O32" s="678"/>
      <c r="P32" s="678"/>
      <c r="Q32" s="678"/>
      <c r="R32" s="678"/>
      <c r="S32" s="71"/>
      <c r="T32" s="71"/>
      <c r="U32" s="71"/>
      <c r="V32" s="71"/>
      <c r="W32" s="739"/>
    </row>
    <row r="33" spans="1:23" s="272" customFormat="1" ht="13.5" customHeight="1" x14ac:dyDescent="0.2">
      <c r="A33" s="286" t="s">
        <v>884</v>
      </c>
      <c r="B33" s="740">
        <v>2.7826550448360192E-3</v>
      </c>
      <c r="C33" s="740">
        <v>4.3212163790230318E-3</v>
      </c>
      <c r="D33" s="740">
        <v>3.4363932302567614E-3</v>
      </c>
      <c r="E33" s="740">
        <v>1.7719165746819265E-3</v>
      </c>
      <c r="F33" s="285"/>
      <c r="G33" s="285"/>
      <c r="I33" s="385" t="s">
        <v>981</v>
      </c>
      <c r="J33" s="741">
        <v>0.17924697044224835</v>
      </c>
      <c r="K33" s="741">
        <v>0.37540553670511367</v>
      </c>
      <c r="L33" s="741">
        <v>0.26846684138750326</v>
      </c>
      <c r="M33" s="134">
        <v>0.14380160678419995</v>
      </c>
      <c r="O33" s="678"/>
      <c r="P33" s="678"/>
      <c r="Q33" s="678"/>
      <c r="R33" s="678"/>
      <c r="S33" s="71"/>
      <c r="T33" s="71"/>
      <c r="U33" s="71"/>
      <c r="V33" s="71"/>
      <c r="W33" s="739"/>
    </row>
    <row r="34" spans="1:23" s="272" customFormat="1" x14ac:dyDescent="0.2">
      <c r="A34" s="286" t="s">
        <v>885</v>
      </c>
      <c r="B34" s="740">
        <v>8.0736188624819707E-3</v>
      </c>
      <c r="C34" s="740">
        <v>7.4921888343996348E-3</v>
      </c>
      <c r="D34" s="740">
        <v>7.8265679305101806E-3</v>
      </c>
      <c r="E34" s="740">
        <v>9.0048219369081514E-3</v>
      </c>
      <c r="F34" s="285"/>
      <c r="G34" s="285"/>
      <c r="O34" s="678"/>
      <c r="P34" s="678"/>
      <c r="Q34" s="678"/>
      <c r="R34" s="678"/>
      <c r="S34" s="71"/>
      <c r="T34" s="71"/>
      <c r="U34" s="71"/>
      <c r="V34" s="71"/>
      <c r="W34" s="739"/>
    </row>
    <row r="35" spans="1:23" s="272" customFormat="1" ht="13.5" customHeight="1" x14ac:dyDescent="0.2">
      <c r="A35" s="286" t="s">
        <v>886</v>
      </c>
      <c r="B35" s="740">
        <v>3.9419640057691101E-2</v>
      </c>
      <c r="C35" s="740">
        <v>3.5061741702639836E-2</v>
      </c>
      <c r="D35" s="740">
        <v>3.7567959205215079E-2</v>
      </c>
      <c r="E35" s="740">
        <v>5.9751350723290533E-2</v>
      </c>
      <c r="F35" s="285"/>
      <c r="G35" s="285"/>
      <c r="O35" s="678"/>
      <c r="P35" s="678"/>
      <c r="Q35" s="678"/>
      <c r="R35" s="678"/>
      <c r="S35" s="71"/>
      <c r="T35" s="71"/>
      <c r="U35" s="71"/>
      <c r="V35" s="71"/>
      <c r="W35" s="739"/>
    </row>
    <row r="36" spans="1:23" s="272" customFormat="1" x14ac:dyDescent="0.2">
      <c r="A36" s="286" t="s">
        <v>887</v>
      </c>
      <c r="B36" s="740">
        <v>1.8232269392362201E-2</v>
      </c>
      <c r="C36" s="740">
        <v>2.7823293066932396E-2</v>
      </c>
      <c r="D36" s="740">
        <v>2.2307517011044175E-2</v>
      </c>
      <c r="E36" s="740">
        <v>2.5068262359844305E-2</v>
      </c>
      <c r="F36" s="285"/>
      <c r="G36" s="285"/>
      <c r="O36" s="678"/>
      <c r="P36" s="678"/>
      <c r="Q36" s="678"/>
      <c r="R36" s="678"/>
      <c r="S36" s="71"/>
      <c r="T36" s="71"/>
      <c r="U36" s="71"/>
      <c r="V36" s="71"/>
      <c r="W36" s="739"/>
    </row>
    <row r="37" spans="1:23" s="272" customFormat="1" x14ac:dyDescent="0.2">
      <c r="A37" s="286" t="s">
        <v>888</v>
      </c>
      <c r="B37" s="740">
        <v>2.9856712861353232E-2</v>
      </c>
      <c r="C37" s="740">
        <v>2.7197488581694684E-2</v>
      </c>
      <c r="D37" s="740">
        <v>2.872680245961716E-2</v>
      </c>
      <c r="E37" s="740">
        <v>3.3811653982455121E-2</v>
      </c>
      <c r="F37" s="285"/>
      <c r="G37" s="285"/>
      <c r="I37" s="706"/>
      <c r="O37" s="678"/>
      <c r="P37" s="678"/>
      <c r="Q37" s="678"/>
      <c r="R37" s="678"/>
      <c r="S37" s="71"/>
      <c r="T37" s="71"/>
      <c r="U37" s="71"/>
      <c r="V37" s="71"/>
      <c r="W37" s="739"/>
    </row>
    <row r="38" spans="1:23" s="272" customFormat="1" ht="13.5" customHeight="1" x14ac:dyDescent="0.2">
      <c r="A38" s="286" t="s">
        <v>889</v>
      </c>
      <c r="B38" s="740">
        <v>4.2923433874709975E-2</v>
      </c>
      <c r="C38" s="740">
        <v>3.212267445899776E-2</v>
      </c>
      <c r="D38" s="740">
        <v>3.8334166807682764E-2</v>
      </c>
      <c r="E38" s="740">
        <v>3.9766455585894381E-2</v>
      </c>
      <c r="F38" s="285"/>
      <c r="G38" s="285"/>
      <c r="I38" s="706"/>
      <c r="J38" s="71"/>
      <c r="K38" s="707"/>
      <c r="L38" s="71"/>
      <c r="M38" s="71"/>
      <c r="N38" s="71"/>
      <c r="O38" s="678"/>
      <c r="P38" s="678"/>
      <c r="Q38" s="678"/>
      <c r="R38" s="678"/>
      <c r="W38" s="739"/>
    </row>
    <row r="39" spans="1:23" s="272" customFormat="1" ht="12.75" customHeight="1" x14ac:dyDescent="0.2">
      <c r="A39" s="286" t="s">
        <v>890</v>
      </c>
      <c r="B39" s="740">
        <v>7.056186116510943E-2</v>
      </c>
      <c r="C39" s="740">
        <v>7.2532925300524506E-2</v>
      </c>
      <c r="D39" s="740">
        <v>7.1399370767499817E-2</v>
      </c>
      <c r="E39" s="740">
        <v>6.5212339510834841E-2</v>
      </c>
      <c r="F39" s="285"/>
      <c r="G39" s="285"/>
      <c r="I39" s="706"/>
      <c r="O39" s="678"/>
      <c r="P39" s="678"/>
      <c r="Q39" s="678"/>
      <c r="R39" s="678"/>
      <c r="S39" s="71"/>
      <c r="T39" s="71"/>
      <c r="U39" s="71"/>
      <c r="V39" s="71"/>
      <c r="W39" s="739"/>
    </row>
    <row r="40" spans="1:23" s="272" customFormat="1" x14ac:dyDescent="0.2">
      <c r="A40" s="286" t="s">
        <v>891</v>
      </c>
      <c r="B40" s="740">
        <v>1.6774314918166426E-3</v>
      </c>
      <c r="C40" s="740">
        <v>1.7636033756331057E-3</v>
      </c>
      <c r="D40" s="740">
        <v>1.7140461198518798E-3</v>
      </c>
      <c r="E40" s="740">
        <v>1.9462034508801486E-3</v>
      </c>
      <c r="F40" s="285"/>
      <c r="G40" s="285"/>
      <c r="H40"/>
      <c r="I40"/>
      <c r="J40"/>
      <c r="K40"/>
      <c r="L40"/>
      <c r="M40"/>
      <c r="N40"/>
      <c r="O40" s="678"/>
      <c r="P40" s="678"/>
      <c r="Q40" s="678"/>
      <c r="R40" s="678"/>
      <c r="S40" s="71"/>
      <c r="T40" s="71"/>
      <c r="U40" s="71"/>
      <c r="V40" s="71"/>
    </row>
    <row r="41" spans="1:23" s="272" customFormat="1" ht="13.5" customHeight="1" x14ac:dyDescent="0.2">
      <c r="A41" s="286" t="s">
        <v>892</v>
      </c>
      <c r="B41" s="740">
        <v>2.9049350975105036E-2</v>
      </c>
      <c r="C41" s="740">
        <v>2.3830679633132922E-2</v>
      </c>
      <c r="D41" s="740">
        <v>2.6831925736606938E-2</v>
      </c>
      <c r="E41" s="740">
        <v>2.5097310172544008E-2</v>
      </c>
      <c r="F41" s="285"/>
      <c r="G41" s="285"/>
      <c r="H41"/>
      <c r="I41"/>
      <c r="J41"/>
      <c r="K41"/>
      <c r="L41"/>
      <c r="M41"/>
      <c r="N41"/>
      <c r="O41" s="678"/>
      <c r="P41" s="678"/>
      <c r="Q41" s="678"/>
      <c r="R41" s="678"/>
      <c r="S41" s="71"/>
      <c r="T41" s="71"/>
      <c r="U41" s="71"/>
      <c r="V41" s="71"/>
    </row>
    <row r="42" spans="1:23" s="272" customFormat="1" x14ac:dyDescent="0.2">
      <c r="A42" s="286" t="s">
        <v>893</v>
      </c>
      <c r="B42" s="740">
        <v>0.16668495641813508</v>
      </c>
      <c r="C42" s="740">
        <v>0.15895979704990224</v>
      </c>
      <c r="D42" s="740">
        <v>0.16340251875688372</v>
      </c>
      <c r="E42" s="740">
        <v>0.23650729100098764</v>
      </c>
      <c r="F42" s="285"/>
      <c r="G42" s="285"/>
      <c r="H42"/>
      <c r="I42"/>
      <c r="J42"/>
      <c r="K42"/>
      <c r="L42"/>
      <c r="M42"/>
      <c r="N42"/>
      <c r="O42" s="678"/>
      <c r="P42" s="678"/>
      <c r="Q42" s="678"/>
      <c r="R42" s="678"/>
      <c r="S42" s="71"/>
      <c r="T42" s="71"/>
      <c r="U42" s="71"/>
      <c r="V42" s="71"/>
    </row>
    <row r="43" spans="1:23" s="272" customFormat="1" ht="12.75" customHeight="1" x14ac:dyDescent="0.2">
      <c r="A43" s="286" t="s">
        <v>894</v>
      </c>
      <c r="B43" s="740">
        <v>7.1094876779331531E-2</v>
      </c>
      <c r="C43" s="740">
        <v>6.3940144646664032E-2</v>
      </c>
      <c r="D43" s="740">
        <v>6.8054814938678432E-2</v>
      </c>
      <c r="E43" s="740">
        <v>4.5343635624237502E-2</v>
      </c>
      <c r="F43" s="285"/>
      <c r="G43" s="285"/>
      <c r="H43"/>
      <c r="I43"/>
      <c r="J43"/>
      <c r="K43"/>
      <c r="L43"/>
      <c r="M43"/>
      <c r="N43"/>
      <c r="O43" s="678"/>
      <c r="P43" s="678"/>
      <c r="Q43" s="678"/>
      <c r="R43" s="678"/>
      <c r="S43" s="271"/>
      <c r="T43" s="271"/>
      <c r="U43" s="271"/>
      <c r="V43" s="271"/>
    </row>
    <row r="44" spans="1:23" s="272" customFormat="1" x14ac:dyDescent="0.2">
      <c r="A44" s="709" t="s">
        <v>895</v>
      </c>
      <c r="B44" s="717">
        <v>7.7012917790179977E-2</v>
      </c>
      <c r="C44" s="717">
        <v>8.4660425202509521E-2</v>
      </c>
      <c r="D44" s="717">
        <v>8.0262360960009049E-2</v>
      </c>
      <c r="E44" s="740">
        <v>6.5183291698135137E-2</v>
      </c>
      <c r="F44" s="285"/>
      <c r="G44" s="285"/>
      <c r="H44"/>
      <c r="I44"/>
      <c r="J44"/>
      <c r="K44"/>
      <c r="L44"/>
      <c r="M44"/>
      <c r="N44"/>
      <c r="O44" s="678"/>
      <c r="P44" s="678"/>
      <c r="Q44" s="678"/>
      <c r="R44" s="678"/>
    </row>
    <row r="45" spans="1:23" s="272" customFormat="1" x14ac:dyDescent="0.2">
      <c r="A45" s="286" t="s">
        <v>896</v>
      </c>
      <c r="B45" s="740">
        <v>4.5964758261742018E-2</v>
      </c>
      <c r="C45" s="740">
        <v>2.8873577190505158E-2</v>
      </c>
      <c r="D45" s="740">
        <v>3.8702676827657628E-2</v>
      </c>
      <c r="E45" s="740">
        <v>4.6098878754429792E-2</v>
      </c>
      <c r="F45" s="285"/>
      <c r="G45" s="285"/>
      <c r="H45"/>
      <c r="I45"/>
      <c r="J45"/>
      <c r="K45"/>
      <c r="L45"/>
      <c r="M45"/>
      <c r="N45"/>
      <c r="O45" s="678"/>
      <c r="P45" s="678"/>
      <c r="Q45" s="678"/>
      <c r="R45" s="678"/>
      <c r="S45"/>
      <c r="T45"/>
      <c r="U45"/>
      <c r="V45"/>
    </row>
    <row r="46" spans="1:23" s="272" customFormat="1" x14ac:dyDescent="0.2">
      <c r="A46" s="286" t="s">
        <v>909</v>
      </c>
      <c r="B46" s="740">
        <v>3.9819401768357687E-2</v>
      </c>
      <c r="C46" s="740">
        <v>4.028304811073441E-2</v>
      </c>
      <c r="D46" s="740">
        <v>4.0016406146287063E-2</v>
      </c>
      <c r="E46" s="740">
        <v>3.898216464300238E-2</v>
      </c>
      <c r="F46" s="285"/>
      <c r="G46" s="285"/>
      <c r="H46"/>
      <c r="I46"/>
      <c r="J46"/>
      <c r="K46"/>
      <c r="L46"/>
      <c r="M46"/>
      <c r="N46"/>
      <c r="O46" s="678"/>
      <c r="P46" s="678"/>
      <c r="Q46" s="678"/>
      <c r="R46" s="678"/>
      <c r="S46"/>
      <c r="T46"/>
      <c r="U46"/>
      <c r="V46"/>
    </row>
    <row r="47" spans="1:23" s="272" customFormat="1" x14ac:dyDescent="0.2">
      <c r="A47" s="286" t="s">
        <v>897</v>
      </c>
      <c r="B47" s="740">
        <v>5.4877092870132316E-2</v>
      </c>
      <c r="C47" s="740">
        <v>3.463058598073078E-2</v>
      </c>
      <c r="D47" s="740">
        <v>4.6274306370257395E-2</v>
      </c>
      <c r="E47" s="740">
        <v>4.435600999244757E-2</v>
      </c>
      <c r="F47" s="285"/>
      <c r="G47" s="285"/>
      <c r="H47"/>
      <c r="I47"/>
      <c r="J47"/>
      <c r="K47"/>
      <c r="L47"/>
      <c r="M47"/>
      <c r="N47"/>
      <c r="O47" s="678"/>
      <c r="P47" s="678"/>
      <c r="Q47" s="678"/>
      <c r="R47" s="678"/>
      <c r="S47"/>
      <c r="T47"/>
      <c r="U47"/>
      <c r="V47"/>
    </row>
    <row r="48" spans="1:23" s="272" customFormat="1" x14ac:dyDescent="0.2">
      <c r="A48" s="286" t="s">
        <v>898</v>
      </c>
      <c r="B48" s="740">
        <v>8.5439267573838348E-3</v>
      </c>
      <c r="C48" s="740">
        <v>4.579688837547901E-3</v>
      </c>
      <c r="D48" s="740">
        <v>6.8595131128298629E-3</v>
      </c>
      <c r="E48" s="740">
        <v>7.7848138035205945E-3</v>
      </c>
      <c r="F48" s="285"/>
      <c r="G48" s="285"/>
      <c r="H48"/>
      <c r="I48"/>
      <c r="J48"/>
      <c r="K48"/>
      <c r="L48"/>
      <c r="M48"/>
      <c r="N48"/>
      <c r="O48" s="678"/>
      <c r="P48" s="678"/>
      <c r="Q48" s="678"/>
      <c r="R48" s="678"/>
      <c r="S48"/>
      <c r="T48"/>
      <c r="U48"/>
      <c r="V48"/>
    </row>
    <row r="49" spans="1:22" s="272" customFormat="1" x14ac:dyDescent="0.2">
      <c r="A49" s="286" t="s">
        <v>899</v>
      </c>
      <c r="B49" s="740">
        <v>7.5249263184297985E-3</v>
      </c>
      <c r="C49" s="740">
        <v>8.6259874375768132E-3</v>
      </c>
      <c r="D49" s="740">
        <v>7.9927696744761193E-3</v>
      </c>
      <c r="E49" s="740">
        <v>3.3695462731656305E-3</v>
      </c>
      <c r="F49" s="285"/>
      <c r="G49" s="285"/>
      <c r="H49"/>
      <c r="I49"/>
      <c r="J49"/>
      <c r="K49"/>
      <c r="L49"/>
      <c r="M49"/>
      <c r="N49"/>
      <c r="O49" s="678"/>
      <c r="P49" s="678"/>
      <c r="Q49" s="678"/>
      <c r="R49" s="678"/>
      <c r="S49"/>
      <c r="T49"/>
      <c r="U49"/>
      <c r="V49"/>
    </row>
    <row r="50" spans="1:22" s="272" customFormat="1" x14ac:dyDescent="0.2">
      <c r="A50" s="286" t="s">
        <v>900</v>
      </c>
      <c r="B50" s="740">
        <v>0.14746504044647896</v>
      </c>
      <c r="C50" s="740">
        <v>0.14441527952859903</v>
      </c>
      <c r="D50" s="740">
        <v>0.1461691901451907</v>
      </c>
      <c r="E50" s="740">
        <v>0.12432463835473188</v>
      </c>
      <c r="F50" s="285"/>
      <c r="G50" s="285"/>
      <c r="H50"/>
      <c r="I50"/>
      <c r="J50"/>
      <c r="K50"/>
      <c r="L50"/>
      <c r="M50"/>
      <c r="N50"/>
      <c r="O50" s="678"/>
      <c r="P50" s="678"/>
      <c r="Q50" s="678"/>
      <c r="R50" s="678"/>
      <c r="S50"/>
      <c r="T50"/>
      <c r="U50"/>
      <c r="V50"/>
    </row>
    <row r="51" spans="1:22" s="272" customFormat="1" ht="13.5" thickBot="1" x14ac:dyDescent="0.25">
      <c r="A51" s="289" t="s">
        <v>117</v>
      </c>
      <c r="B51" s="813">
        <v>0.11965416692794884</v>
      </c>
      <c r="C51" s="813">
        <v>0.17529869439016577</v>
      </c>
      <c r="D51" s="813">
        <v>0.14329765230834524</v>
      </c>
      <c r="E51" s="813">
        <v>0.11732411549410329</v>
      </c>
      <c r="F51" s="285"/>
      <c r="G51" s="285"/>
      <c r="H51"/>
      <c r="I51"/>
      <c r="J51"/>
      <c r="K51"/>
      <c r="L51"/>
      <c r="M51"/>
      <c r="N51"/>
      <c r="O51" s="678"/>
      <c r="P51" s="678"/>
      <c r="Q51" s="678"/>
      <c r="R51" s="678"/>
      <c r="S51"/>
      <c r="T51"/>
      <c r="U51"/>
      <c r="V51"/>
    </row>
    <row r="52" spans="1:22" s="272" customFormat="1" ht="13.5" x14ac:dyDescent="0.2">
      <c r="A52" s="385" t="s">
        <v>1147</v>
      </c>
      <c r="B52" s="134">
        <v>4.9203297112790471E-2</v>
      </c>
      <c r="C52" s="134">
        <v>0.15800728355418506</v>
      </c>
      <c r="D52" s="134">
        <v>9.8691207906507039E-2</v>
      </c>
      <c r="E52" s="134">
        <v>3.9667484936398129E-2</v>
      </c>
      <c r="F52" s="120"/>
      <c r="G52" s="120"/>
      <c r="H52"/>
      <c r="I52"/>
      <c r="J52"/>
      <c r="K52"/>
      <c r="L52"/>
      <c r="M52"/>
      <c r="N52"/>
      <c r="O52" s="678"/>
      <c r="P52" s="678"/>
      <c r="Q52" s="678"/>
      <c r="R52" s="678"/>
      <c r="S52"/>
      <c r="T52"/>
      <c r="U52"/>
      <c r="V52"/>
    </row>
    <row r="53" spans="1:22" s="272" customFormat="1" x14ac:dyDescent="0.2">
      <c r="B53" s="17"/>
      <c r="C53" s="17"/>
      <c r="D53" s="17"/>
      <c r="E53" s="17"/>
      <c r="F53" s="17"/>
      <c r="G53" s="17"/>
      <c r="H53"/>
      <c r="I53"/>
      <c r="J53"/>
      <c r="K53"/>
      <c r="L53"/>
      <c r="M53"/>
      <c r="N53"/>
      <c r="O53"/>
      <c r="P53"/>
      <c r="Q53"/>
      <c r="R53"/>
      <c r="S53"/>
      <c r="T53"/>
      <c r="U53"/>
      <c r="V53"/>
    </row>
    <row r="54" spans="1:22" s="271" customFormat="1" x14ac:dyDescent="0.2">
      <c r="A54" s="71"/>
      <c r="B54" s="71"/>
      <c r="C54" s="71"/>
      <c r="D54" s="71"/>
      <c r="E54" s="71"/>
      <c r="F54" s="71"/>
      <c r="G54" s="71"/>
      <c r="H54"/>
      <c r="I54"/>
      <c r="J54"/>
      <c r="K54"/>
      <c r="L54"/>
      <c r="M54"/>
      <c r="N54"/>
      <c r="O54"/>
      <c r="P54"/>
      <c r="Q54"/>
      <c r="R54"/>
      <c r="S54"/>
      <c r="T54"/>
      <c r="U54"/>
      <c r="V54"/>
    </row>
    <row r="55" spans="1:22" s="71" customFormat="1" x14ac:dyDescent="0.2">
      <c r="A55" s="71" t="s">
        <v>143</v>
      </c>
      <c r="H55"/>
      <c r="I55"/>
      <c r="J55"/>
      <c r="K55"/>
      <c r="L55"/>
      <c r="M55"/>
      <c r="N55"/>
      <c r="O55"/>
      <c r="P55"/>
      <c r="Q55"/>
      <c r="R55"/>
      <c r="S55"/>
      <c r="T55"/>
      <c r="U55"/>
      <c r="V55"/>
    </row>
    <row r="56" spans="1:22" s="71" customFormat="1" x14ac:dyDescent="0.2">
      <c r="A56" s="71" t="s">
        <v>1267</v>
      </c>
      <c r="H56"/>
      <c r="I56"/>
      <c r="J56"/>
      <c r="K56"/>
      <c r="L56"/>
      <c r="M56"/>
      <c r="N56"/>
      <c r="O56"/>
      <c r="P56"/>
      <c r="Q56"/>
      <c r="R56"/>
      <c r="S56"/>
      <c r="T56"/>
      <c r="U56"/>
      <c r="V56"/>
    </row>
    <row r="57" spans="1:22" s="71" customFormat="1" x14ac:dyDescent="0.2">
      <c r="A57" s="71" t="s">
        <v>982</v>
      </c>
      <c r="H57"/>
      <c r="I57"/>
      <c r="J57"/>
      <c r="K57"/>
      <c r="L57"/>
      <c r="M57"/>
      <c r="N57"/>
      <c r="O57"/>
      <c r="P57"/>
      <c r="Q57"/>
      <c r="R57"/>
      <c r="S57"/>
      <c r="T57"/>
      <c r="U57"/>
      <c r="V57"/>
    </row>
    <row r="58" spans="1:22" s="71" customFormat="1" x14ac:dyDescent="0.2">
      <c r="H58"/>
      <c r="I58"/>
      <c r="J58"/>
      <c r="K58"/>
      <c r="L58"/>
      <c r="M58"/>
      <c r="N58"/>
      <c r="O58"/>
      <c r="P58"/>
      <c r="Q58"/>
      <c r="R58"/>
      <c r="S58"/>
      <c r="T58"/>
      <c r="U58"/>
      <c r="V58"/>
    </row>
    <row r="59" spans="1:22" s="71" customFormat="1" x14ac:dyDescent="0.2">
      <c r="A59" s="263" t="s">
        <v>1115</v>
      </c>
      <c r="H59"/>
      <c r="I59"/>
      <c r="J59"/>
      <c r="K59"/>
      <c r="L59"/>
      <c r="M59"/>
      <c r="N59"/>
      <c r="O59"/>
      <c r="P59"/>
      <c r="Q59"/>
      <c r="R59"/>
      <c r="S59"/>
      <c r="T59"/>
      <c r="U59"/>
      <c r="V59"/>
    </row>
    <row r="60" spans="1:22" s="71" customFormat="1" ht="13.5" customHeight="1" x14ac:dyDescent="0.2">
      <c r="A60" s="263" t="s">
        <v>1093</v>
      </c>
      <c r="C60" s="272"/>
      <c r="D60" s="272"/>
      <c r="E60" s="272"/>
      <c r="F60" s="272"/>
      <c r="G60" s="272"/>
      <c r="H60"/>
      <c r="I60"/>
      <c r="J60"/>
      <c r="K60"/>
      <c r="L60"/>
      <c r="M60"/>
      <c r="N60"/>
      <c r="O60"/>
      <c r="P60"/>
      <c r="Q60"/>
      <c r="R60"/>
      <c r="S60"/>
      <c r="T60"/>
      <c r="U60"/>
      <c r="V60"/>
    </row>
    <row r="61" spans="1:22" s="71" customFormat="1" ht="13.5" customHeight="1" x14ac:dyDescent="0.2">
      <c r="A61" s="271"/>
      <c r="C61" s="272"/>
      <c r="D61" s="272"/>
      <c r="E61" s="272"/>
      <c r="F61" s="272"/>
      <c r="G61" s="272"/>
      <c r="H61"/>
      <c r="I61"/>
      <c r="J61"/>
      <c r="K61"/>
      <c r="L61"/>
      <c r="M61"/>
      <c r="N61"/>
      <c r="O61"/>
      <c r="P61"/>
      <c r="Q61"/>
      <c r="R61"/>
      <c r="S61"/>
      <c r="T61"/>
      <c r="U61"/>
      <c r="V61"/>
    </row>
    <row r="62" spans="1:22" s="71" customFormat="1" ht="12.75" customHeight="1" x14ac:dyDescent="0.2">
      <c r="A62" s="71" t="s">
        <v>1095</v>
      </c>
      <c r="C62" s="272"/>
      <c r="D62" s="272"/>
      <c r="E62" s="272"/>
      <c r="F62" s="272"/>
      <c r="G62" s="272"/>
      <c r="H62"/>
      <c r="I62"/>
      <c r="J62"/>
      <c r="K62"/>
      <c r="L62"/>
      <c r="M62"/>
      <c r="N62"/>
      <c r="O62"/>
      <c r="P62"/>
      <c r="Q62"/>
      <c r="R62"/>
      <c r="S62"/>
      <c r="T62"/>
      <c r="U62"/>
      <c r="V62"/>
    </row>
    <row r="63" spans="1:22" s="71" customFormat="1" x14ac:dyDescent="0.2">
      <c r="A63" s="71" t="s">
        <v>1096</v>
      </c>
      <c r="B63" s="125"/>
      <c r="C63" s="272"/>
      <c r="D63" s="272"/>
      <c r="E63" s="272"/>
      <c r="F63" s="272"/>
      <c r="G63" s="272"/>
      <c r="H63"/>
      <c r="I63"/>
      <c r="J63"/>
      <c r="K63"/>
      <c r="L63"/>
      <c r="M63"/>
      <c r="N63"/>
      <c r="O63"/>
      <c r="P63"/>
      <c r="Q63"/>
      <c r="R63"/>
      <c r="S63"/>
      <c r="T63"/>
      <c r="U63"/>
      <c r="V63"/>
    </row>
    <row r="64" spans="1:22" s="71" customFormat="1" x14ac:dyDescent="0.2">
      <c r="C64" s="272"/>
      <c r="D64" s="272"/>
      <c r="E64" s="272"/>
      <c r="F64" s="272"/>
      <c r="G64" s="272"/>
      <c r="H64"/>
      <c r="I64"/>
      <c r="J64"/>
      <c r="K64"/>
      <c r="L64"/>
      <c r="M64"/>
      <c r="N64"/>
      <c r="O64"/>
      <c r="P64"/>
      <c r="Q64"/>
      <c r="R64"/>
      <c r="S64"/>
      <c r="T64"/>
      <c r="U64"/>
      <c r="V64"/>
    </row>
    <row r="65" spans="1:22" s="71" customFormat="1" x14ac:dyDescent="0.2">
      <c r="A65" s="666" t="s">
        <v>951</v>
      </c>
      <c r="C65" s="272"/>
      <c r="D65" s="272"/>
      <c r="E65" s="272"/>
      <c r="F65" s="272"/>
      <c r="G65" s="272"/>
      <c r="H65"/>
      <c r="I65"/>
      <c r="J65"/>
      <c r="K65"/>
      <c r="L65"/>
      <c r="M65"/>
      <c r="N65"/>
      <c r="O65"/>
      <c r="P65"/>
      <c r="Q65"/>
      <c r="R65"/>
      <c r="S65"/>
      <c r="T65"/>
      <c r="U65"/>
      <c r="V65"/>
    </row>
    <row r="66" spans="1:22" s="271" customFormat="1" x14ac:dyDescent="0.2">
      <c r="A66" s="666" t="s">
        <v>952</v>
      </c>
      <c r="B66" s="71"/>
      <c r="C66" s="272"/>
      <c r="D66" s="272"/>
      <c r="E66" s="272"/>
      <c r="F66" s="272"/>
      <c r="G66" s="272"/>
      <c r="H66"/>
      <c r="I66"/>
      <c r="J66"/>
      <c r="K66"/>
      <c r="L66"/>
      <c r="M66"/>
      <c r="N66"/>
      <c r="O66"/>
      <c r="P66"/>
      <c r="Q66"/>
      <c r="R66"/>
      <c r="S66"/>
      <c r="T66"/>
      <c r="U66"/>
      <c r="V66"/>
    </row>
    <row r="67" spans="1:22" s="271" customFormat="1" x14ac:dyDescent="0.2">
      <c r="A67" s="71" t="s">
        <v>940</v>
      </c>
      <c r="C67" s="272"/>
      <c r="D67" s="272"/>
      <c r="E67" s="272"/>
      <c r="F67" s="272"/>
      <c r="G67" s="272"/>
      <c r="H67"/>
      <c r="I67"/>
      <c r="J67"/>
      <c r="K67"/>
      <c r="L67"/>
      <c r="M67"/>
      <c r="N67"/>
      <c r="O67"/>
      <c r="P67"/>
      <c r="Q67"/>
      <c r="R67"/>
      <c r="S67"/>
      <c r="T67"/>
      <c r="U67"/>
      <c r="V67"/>
    </row>
    <row r="68" spans="1:22" x14ac:dyDescent="0.2">
      <c r="A68" s="71" t="s">
        <v>149</v>
      </c>
    </row>
    <row r="69" spans="1:22" ht="51" customHeight="1" x14ac:dyDescent="0.2"/>
    <row r="70" spans="1:22" ht="51" customHeight="1" x14ac:dyDescent="0.2"/>
    <row r="71" spans="1:22" ht="25.5" customHeight="1" x14ac:dyDescent="0.2"/>
    <row r="75" spans="1:22" ht="72" customHeight="1" x14ac:dyDescent="0.2"/>
    <row r="76" spans="1:22" ht="36" customHeight="1" x14ac:dyDescent="0.2"/>
    <row r="80" spans="1:22" ht="60" customHeight="1" x14ac:dyDescent="0.2"/>
    <row r="83" ht="48" customHeight="1" x14ac:dyDescent="0.2"/>
  </sheetData>
  <mergeCells count="6">
    <mergeCell ref="M3:O3"/>
    <mergeCell ref="B3:D3"/>
    <mergeCell ref="B29:D29"/>
    <mergeCell ref="J3:L3"/>
    <mergeCell ref="E3:G3"/>
    <mergeCell ref="J29:L29"/>
  </mergeCells>
  <pageMargins left="0.7" right="0.7" top="0.75" bottom="0.75" header="0.3" footer="0.3"/>
  <pageSetup paperSize="9" scale="46"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7"/>
  <sheetViews>
    <sheetView zoomScaleNormal="100" workbookViewId="0"/>
  </sheetViews>
  <sheetFormatPr defaultRowHeight="12.75" x14ac:dyDescent="0.2"/>
  <cols>
    <col min="1" max="1" width="34.375" style="564" bestFit="1" customWidth="1"/>
    <col min="2" max="4" width="9" style="564"/>
    <col min="5" max="10" width="9" style="564" customWidth="1"/>
    <col min="11" max="16384" width="9" style="564"/>
  </cols>
  <sheetData>
    <row r="1" spans="1:26" ht="15.75" x14ac:dyDescent="0.25">
      <c r="A1" s="464" t="s">
        <v>1180</v>
      </c>
    </row>
    <row r="2" spans="1:26" s="422" customFormat="1" ht="12" x14ac:dyDescent="0.2"/>
    <row r="3" spans="1:26" s="422" customFormat="1" ht="12" x14ac:dyDescent="0.2"/>
    <row r="4" spans="1:26" s="422" customFormat="1" ht="27" customHeight="1" thickBot="1" x14ac:dyDescent="0.25">
      <c r="A4" s="1082" t="s">
        <v>1155</v>
      </c>
      <c r="B4" s="1054" t="s">
        <v>155</v>
      </c>
      <c r="C4" s="1054"/>
      <c r="D4" s="1054"/>
      <c r="E4" s="1054" t="s">
        <v>157</v>
      </c>
      <c r="F4" s="1054"/>
      <c r="G4" s="1054"/>
      <c r="H4" s="1054" t="s">
        <v>1020</v>
      </c>
      <c r="I4" s="1054"/>
      <c r="J4" s="1054"/>
      <c r="K4" s="1054" t="s">
        <v>1021</v>
      </c>
      <c r="L4" s="1054"/>
      <c r="M4" s="1054"/>
    </row>
    <row r="5" spans="1:26" s="422" customFormat="1" ht="14.25" customHeight="1" thickBot="1" x14ac:dyDescent="0.25">
      <c r="A5" s="1083"/>
      <c r="B5" s="601" t="s">
        <v>111</v>
      </c>
      <c r="C5" s="601" t="s">
        <v>1077</v>
      </c>
      <c r="D5" s="601" t="s">
        <v>1050</v>
      </c>
      <c r="E5" s="600" t="s">
        <v>111</v>
      </c>
      <c r="F5" s="600" t="s">
        <v>1077</v>
      </c>
      <c r="G5" s="600" t="s">
        <v>1050</v>
      </c>
      <c r="H5" s="600" t="s">
        <v>111</v>
      </c>
      <c r="I5" s="600" t="s">
        <v>114</v>
      </c>
      <c r="J5" s="600" t="s">
        <v>113</v>
      </c>
      <c r="K5" s="600" t="s">
        <v>111</v>
      </c>
      <c r="L5" s="600" t="s">
        <v>114</v>
      </c>
      <c r="M5" s="600" t="s">
        <v>113</v>
      </c>
    </row>
    <row r="6" spans="1:26" s="422" customFormat="1" ht="13.5" x14ac:dyDescent="0.2">
      <c r="A6" s="415" t="s">
        <v>1150</v>
      </c>
      <c r="B6" s="721">
        <v>0.10876052435255248</v>
      </c>
      <c r="C6" s="721">
        <v>0.19633165459347698</v>
      </c>
      <c r="D6" s="721">
        <v>0.14720688556682665</v>
      </c>
      <c r="E6" s="721">
        <v>9.9852555701179554E-2</v>
      </c>
      <c r="F6" s="721">
        <v>0.23319396380455132</v>
      </c>
      <c r="G6" s="721">
        <v>0.11551791476356014</v>
      </c>
      <c r="H6" s="721">
        <v>6.5339793112478728E-2</v>
      </c>
      <c r="I6" s="721">
        <v>0.14835164835164835</v>
      </c>
      <c r="J6" s="721">
        <v>6.6892812170739863E-2</v>
      </c>
      <c r="K6" s="721">
        <v>0.13465160075329569</v>
      </c>
      <c r="L6" s="721">
        <v>0.19444444444444442</v>
      </c>
      <c r="M6" s="721">
        <v>0.13661202185792351</v>
      </c>
      <c r="O6" s="794"/>
      <c r="P6" s="794"/>
      <c r="Q6" s="794"/>
      <c r="R6" s="794"/>
      <c r="S6" s="794"/>
      <c r="T6" s="794"/>
      <c r="U6" s="794"/>
      <c r="V6" s="794"/>
      <c r="W6" s="794"/>
      <c r="X6" s="794"/>
      <c r="Y6" s="794"/>
      <c r="Z6" s="794"/>
    </row>
    <row r="7" spans="1:26" s="422" customFormat="1" ht="13.5" x14ac:dyDescent="0.2">
      <c r="A7" s="415" t="s">
        <v>1151</v>
      </c>
      <c r="B7" s="721">
        <v>0.38343661028303466</v>
      </c>
      <c r="C7" s="721">
        <v>0.73241107555032325</v>
      </c>
      <c r="D7" s="721">
        <v>0.53664690126972636</v>
      </c>
      <c r="E7" s="721">
        <v>0.21756225425950196</v>
      </c>
      <c r="F7" s="721">
        <v>0.6181808860593937</v>
      </c>
      <c r="G7" s="721">
        <v>0.26462816426815805</v>
      </c>
      <c r="H7" s="721">
        <v>0.25017677098337043</v>
      </c>
      <c r="I7" s="721">
        <v>0.83241758241758246</v>
      </c>
      <c r="J7" s="721">
        <v>0.26106956544085524</v>
      </c>
      <c r="K7" s="721">
        <v>0.33050847457627119</v>
      </c>
      <c r="L7" s="721">
        <v>0.80555555555555558</v>
      </c>
      <c r="M7" s="721">
        <v>0.3460837887067395</v>
      </c>
      <c r="O7" s="794"/>
      <c r="P7" s="794"/>
      <c r="Q7" s="794"/>
      <c r="R7" s="794"/>
      <c r="S7" s="794"/>
      <c r="T7" s="794"/>
      <c r="U7" s="794"/>
      <c r="V7" s="794"/>
      <c r="W7" s="794"/>
      <c r="X7" s="794"/>
      <c r="Y7" s="794"/>
      <c r="Z7" s="794"/>
    </row>
    <row r="8" spans="1:26" s="422" customFormat="1" ht="13.5" x14ac:dyDescent="0.2">
      <c r="A8" s="415" t="s">
        <v>1152</v>
      </c>
      <c r="B8" s="721">
        <v>0.46113792420943656</v>
      </c>
      <c r="C8" s="721">
        <v>6.1479489579427111E-4</v>
      </c>
      <c r="D8" s="721">
        <v>0.25895441317753498</v>
      </c>
      <c r="E8" s="721">
        <v>0.30640768348623854</v>
      </c>
      <c r="F8" s="721">
        <v>2.5498354037870971E-2</v>
      </c>
      <c r="G8" s="721">
        <v>0.27340559079521792</v>
      </c>
      <c r="H8" s="721">
        <v>0.63805159093885033</v>
      </c>
      <c r="I8" s="721">
        <v>0</v>
      </c>
      <c r="J8" s="721">
        <v>0.62611466604990618</v>
      </c>
      <c r="K8" s="721">
        <v>0.32203389830508478</v>
      </c>
      <c r="L8" s="721">
        <v>0</v>
      </c>
      <c r="M8" s="721">
        <v>0.31147540983606559</v>
      </c>
      <c r="O8" s="794"/>
      <c r="P8" s="794"/>
      <c r="Q8" s="794"/>
      <c r="R8" s="794"/>
      <c r="S8" s="794"/>
      <c r="T8" s="794"/>
      <c r="U8" s="794"/>
      <c r="V8" s="794"/>
      <c r="W8" s="794"/>
      <c r="X8" s="794"/>
      <c r="Y8" s="794"/>
      <c r="Z8" s="794"/>
    </row>
    <row r="9" spans="1:26" s="422" customFormat="1" ht="14.25" thickBot="1" x14ac:dyDescent="0.25">
      <c r="A9" s="417" t="s">
        <v>1153</v>
      </c>
      <c r="B9" s="722">
        <v>4.6664941154976332E-2</v>
      </c>
      <c r="C9" s="722">
        <v>7.0642474960405599E-2</v>
      </c>
      <c r="D9" s="722">
        <v>5.7191799985912041E-2</v>
      </c>
      <c r="E9" s="722">
        <v>0.37617750655307991</v>
      </c>
      <c r="F9" s="722">
        <v>0.12312679609812814</v>
      </c>
      <c r="G9" s="722">
        <v>0.34644833017305876</v>
      </c>
      <c r="H9" s="722">
        <v>4.6431844965300513E-2</v>
      </c>
      <c r="I9" s="722">
        <v>1.9230769230769232E-2</v>
      </c>
      <c r="J9" s="722">
        <v>4.5922956338498702E-2</v>
      </c>
      <c r="K9" s="722">
        <v>0.2128060263653484</v>
      </c>
      <c r="L9" s="722">
        <v>0</v>
      </c>
      <c r="M9" s="722">
        <v>0.20582877959927137</v>
      </c>
      <c r="O9" s="794"/>
      <c r="P9" s="794"/>
      <c r="Q9" s="794"/>
      <c r="R9" s="794"/>
      <c r="S9" s="794"/>
      <c r="T9" s="794"/>
      <c r="U9" s="794"/>
      <c r="V9" s="794"/>
      <c r="W9" s="794"/>
      <c r="X9" s="794"/>
      <c r="Y9" s="794"/>
      <c r="Z9" s="794"/>
    </row>
    <row r="10" spans="1:26" s="422" customFormat="1" ht="13.5" x14ac:dyDescent="0.2">
      <c r="A10" s="467" t="s">
        <v>1154</v>
      </c>
      <c r="C10" s="896">
        <v>8.2851845758222811E-5</v>
      </c>
      <c r="D10" s="896">
        <v>3.6376143990198209E-5</v>
      </c>
      <c r="E10" s="710"/>
      <c r="P10" s="794"/>
      <c r="Q10" s="794"/>
    </row>
    <row r="11" spans="1:26" s="422" customFormat="1" ht="12" x14ac:dyDescent="0.2">
      <c r="H11" s="415"/>
    </row>
    <row r="12" spans="1:26" s="422" customFormat="1" ht="48.75" thickBot="1" x14ac:dyDescent="0.25">
      <c r="A12" s="1082" t="s">
        <v>1160</v>
      </c>
      <c r="B12" s="1054" t="s">
        <v>155</v>
      </c>
      <c r="C12" s="1054"/>
      <c r="D12" s="1054"/>
      <c r="E12" s="1054" t="s">
        <v>157</v>
      </c>
      <c r="F12" s="1054"/>
      <c r="G12" s="1054"/>
      <c r="H12" s="719" t="s">
        <v>953</v>
      </c>
    </row>
    <row r="13" spans="1:26" s="422" customFormat="1" ht="13.5" customHeight="1" thickBot="1" x14ac:dyDescent="0.25">
      <c r="A13" s="1083"/>
      <c r="B13" s="600" t="s">
        <v>111</v>
      </c>
      <c r="C13" s="600" t="s">
        <v>114</v>
      </c>
      <c r="D13" s="600" t="s">
        <v>113</v>
      </c>
      <c r="E13" s="600" t="s">
        <v>111</v>
      </c>
      <c r="F13" s="600" t="s">
        <v>114</v>
      </c>
      <c r="G13" s="600" t="s">
        <v>113</v>
      </c>
      <c r="H13" s="601" t="s">
        <v>111</v>
      </c>
      <c r="R13" s="723"/>
    </row>
    <row r="14" spans="1:26" s="422" customFormat="1" ht="13.5" customHeight="1" x14ac:dyDescent="0.2">
      <c r="A14" s="415" t="s">
        <v>1150</v>
      </c>
      <c r="B14" s="721">
        <v>0.12652595805571704</v>
      </c>
      <c r="C14" s="721">
        <v>0.19335774494606439</v>
      </c>
      <c r="D14" s="721">
        <v>0.15692342432485007</v>
      </c>
      <c r="E14" s="721">
        <v>0.10522201845894838</v>
      </c>
      <c r="F14" s="721">
        <v>0.25437387191414745</v>
      </c>
      <c r="G14" s="721">
        <v>0.12260494678726654</v>
      </c>
      <c r="H14" s="721">
        <v>8.1901361303280518E-2</v>
      </c>
      <c r="J14" s="794"/>
      <c r="K14" s="794"/>
      <c r="L14" s="794"/>
      <c r="M14" s="794"/>
      <c r="N14" s="794"/>
      <c r="O14" s="794"/>
      <c r="P14" s="794"/>
      <c r="R14" s="723"/>
    </row>
    <row r="15" spans="1:26" s="422" customFormat="1" ht="13.5" customHeight="1" x14ac:dyDescent="0.2">
      <c r="A15" s="415" t="s">
        <v>1151</v>
      </c>
      <c r="B15" s="721">
        <v>0.36845831656456346</v>
      </c>
      <c r="C15" s="721">
        <v>0.71577043511905425</v>
      </c>
      <c r="D15" s="721">
        <v>0.5264281824008763</v>
      </c>
      <c r="E15" s="721">
        <v>0.23574742707112006</v>
      </c>
      <c r="F15" s="721">
        <v>0.60804866526568102</v>
      </c>
      <c r="G15" s="721">
        <v>0.27913733869578566</v>
      </c>
      <c r="H15" s="721">
        <v>0.26313880830171837</v>
      </c>
      <c r="J15" s="794"/>
      <c r="K15" s="794"/>
      <c r="L15" s="794"/>
      <c r="M15" s="794"/>
      <c r="N15" s="794"/>
      <c r="O15" s="794"/>
      <c r="P15" s="794"/>
      <c r="R15" s="723"/>
    </row>
    <row r="16" spans="1:26" s="422" customFormat="1" ht="12.75" customHeight="1" x14ac:dyDescent="0.2">
      <c r="A16" s="415" t="s">
        <v>1152</v>
      </c>
      <c r="B16" s="721">
        <v>0.45545469451027742</v>
      </c>
      <c r="C16" s="721">
        <v>2.3238685041305726E-3</v>
      </c>
      <c r="D16" s="721">
        <v>0.24935472861006044</v>
      </c>
      <c r="E16" s="721">
        <v>0.29042279209131266</v>
      </c>
      <c r="F16" s="721">
        <v>2.4594037623531882E-2</v>
      </c>
      <c r="G16" s="721">
        <v>0.25944173433389195</v>
      </c>
      <c r="H16" s="721">
        <v>0.61618500334746706</v>
      </c>
      <c r="J16" s="794"/>
      <c r="K16" s="794"/>
      <c r="L16" s="794"/>
      <c r="M16" s="794"/>
      <c r="N16" s="794"/>
      <c r="O16" s="794"/>
      <c r="P16" s="794"/>
      <c r="R16" s="723"/>
    </row>
    <row r="17" spans="1:18" s="422" customFormat="1" ht="13.5" customHeight="1" thickBot="1" x14ac:dyDescent="0.25">
      <c r="A17" s="417" t="s">
        <v>1153</v>
      </c>
      <c r="B17" s="722">
        <v>4.9561030869442087E-2</v>
      </c>
      <c r="C17" s="722">
        <v>8.8547951430207342E-2</v>
      </c>
      <c r="D17" s="722">
        <v>6.7293664662860103E-2</v>
      </c>
      <c r="E17" s="722">
        <v>0.36860776237861892</v>
      </c>
      <c r="F17" s="722">
        <v>0.11298342519658811</v>
      </c>
      <c r="G17" s="722">
        <v>0.33881598018298448</v>
      </c>
      <c r="H17" s="722">
        <v>3.877482704753403E-2</v>
      </c>
      <c r="J17" s="794"/>
      <c r="K17" s="794"/>
      <c r="L17" s="794"/>
      <c r="M17" s="794"/>
      <c r="N17" s="794"/>
      <c r="O17" s="794"/>
      <c r="P17" s="794"/>
      <c r="R17" s="723"/>
    </row>
    <row r="18" spans="1:18" s="422" customFormat="1" ht="24.75" customHeight="1" x14ac:dyDescent="0.2">
      <c r="J18" s="794"/>
      <c r="K18" s="794"/>
      <c r="L18" s="794"/>
      <c r="M18" s="794"/>
      <c r="N18" s="794"/>
      <c r="O18" s="794"/>
      <c r="P18" s="794"/>
      <c r="R18" s="723"/>
    </row>
    <row r="19" spans="1:18" s="422" customFormat="1" ht="48.75" thickBot="1" x14ac:dyDescent="0.25">
      <c r="A19" s="1082" t="s">
        <v>1161</v>
      </c>
      <c r="B19" s="1054" t="s">
        <v>155</v>
      </c>
      <c r="C19" s="1054"/>
      <c r="D19" s="1054"/>
      <c r="E19" s="1054" t="s">
        <v>157</v>
      </c>
      <c r="F19" s="1054"/>
      <c r="G19" s="1054"/>
      <c r="H19" s="719" t="s">
        <v>953</v>
      </c>
      <c r="J19" s="794"/>
      <c r="K19" s="794"/>
      <c r="L19" s="794"/>
      <c r="M19" s="794"/>
      <c r="N19" s="794"/>
      <c r="O19" s="794"/>
      <c r="P19" s="794"/>
      <c r="R19" s="723"/>
    </row>
    <row r="20" spans="1:18" s="422" customFormat="1" ht="13.5" thickBot="1" x14ac:dyDescent="0.25">
      <c r="A20" s="1083"/>
      <c r="B20" s="600" t="s">
        <v>111</v>
      </c>
      <c r="C20" s="600" t="s">
        <v>114</v>
      </c>
      <c r="D20" s="600" t="s">
        <v>113</v>
      </c>
      <c r="E20" s="600" t="s">
        <v>111</v>
      </c>
      <c r="F20" s="600" t="s">
        <v>114</v>
      </c>
      <c r="G20" s="600" t="s">
        <v>113</v>
      </c>
      <c r="H20" s="601" t="s">
        <v>111</v>
      </c>
      <c r="J20" s="794"/>
      <c r="K20" s="794"/>
      <c r="L20" s="794"/>
      <c r="M20" s="794"/>
      <c r="N20" s="794"/>
      <c r="O20" s="794"/>
      <c r="P20" s="794"/>
      <c r="R20" s="723"/>
    </row>
    <row r="21" spans="1:18" s="422" customFormat="1" ht="13.5" x14ac:dyDescent="0.2">
      <c r="A21" s="415" t="s">
        <v>1150</v>
      </c>
      <c r="B21" s="721">
        <v>0.12022043707897151</v>
      </c>
      <c r="C21" s="721">
        <v>0.16807495363967331</v>
      </c>
      <c r="D21" s="721">
        <v>0.14206865664452156</v>
      </c>
      <c r="E21" s="721">
        <v>0.1081595561507557</v>
      </c>
      <c r="F21" s="721">
        <v>0.24173494333951337</v>
      </c>
      <c r="G21" s="721">
        <v>0.1227959785372473</v>
      </c>
      <c r="H21" s="721">
        <v>7.6991445394956115E-2</v>
      </c>
      <c r="J21" s="794"/>
      <c r="K21" s="794"/>
      <c r="L21" s="794"/>
      <c r="M21" s="794"/>
      <c r="N21" s="794"/>
      <c r="O21" s="794"/>
      <c r="P21" s="794"/>
      <c r="R21" s="723"/>
    </row>
    <row r="22" spans="1:18" s="422" customFormat="1" ht="13.5" x14ac:dyDescent="0.2">
      <c r="A22" s="415" t="s">
        <v>1151</v>
      </c>
      <c r="B22" s="721">
        <v>0.32733483032353966</v>
      </c>
      <c r="C22" s="721">
        <v>0.71400290023264035</v>
      </c>
      <c r="D22" s="721">
        <v>0.50387007709912057</v>
      </c>
      <c r="E22" s="721">
        <v>0.24064472929022382</v>
      </c>
      <c r="F22" s="721">
        <v>0.60904792779858308</v>
      </c>
      <c r="G22" s="721">
        <v>0.28101223213176096</v>
      </c>
      <c r="H22" s="721">
        <v>0.26426693330370699</v>
      </c>
      <c r="J22" s="794"/>
      <c r="K22" s="794"/>
      <c r="L22" s="794"/>
      <c r="M22" s="794"/>
      <c r="N22" s="794"/>
      <c r="O22" s="794"/>
      <c r="P22" s="794"/>
      <c r="R22" s="723"/>
    </row>
    <row r="23" spans="1:18" s="422" customFormat="1" ht="13.5" x14ac:dyDescent="0.2">
      <c r="A23" s="415" t="s">
        <v>1152</v>
      </c>
      <c r="B23" s="721">
        <v>0.49650526582118348</v>
      </c>
      <c r="C23" s="721">
        <v>2.2554050990230136E-3</v>
      </c>
      <c r="D23" s="721">
        <v>0.27085301283850255</v>
      </c>
      <c r="E23" s="721">
        <v>0.29002295771953324</v>
      </c>
      <c r="F23" s="721">
        <v>1.4278769240428838E-2</v>
      </c>
      <c r="G23" s="721">
        <v>0.25980849607253559</v>
      </c>
      <c r="H23" s="721">
        <v>0.62400474021405028</v>
      </c>
      <c r="J23" s="794"/>
      <c r="K23" s="794"/>
      <c r="L23" s="794"/>
      <c r="M23" s="794"/>
      <c r="N23" s="794"/>
      <c r="O23" s="794"/>
      <c r="P23" s="794"/>
    </row>
    <row r="24" spans="1:18" s="422" customFormat="1" ht="14.25" thickBot="1" x14ac:dyDescent="0.25">
      <c r="A24" s="417" t="s">
        <v>1153</v>
      </c>
      <c r="B24" s="722">
        <v>5.5939466776305381E-2</v>
      </c>
      <c r="C24" s="722">
        <v>0.11566674102860604</v>
      </c>
      <c r="D24" s="722">
        <v>8.3208253417633632E-2</v>
      </c>
      <c r="E24" s="722">
        <v>0.36117275683948724</v>
      </c>
      <c r="F24" s="722">
        <v>0.13493835962141573</v>
      </c>
      <c r="G24" s="722">
        <v>0.33638329325848476</v>
      </c>
      <c r="H24" s="722">
        <v>3.4736881087286599E-2</v>
      </c>
      <c r="J24" s="794"/>
      <c r="K24" s="794"/>
      <c r="L24" s="794"/>
      <c r="M24" s="794"/>
      <c r="N24" s="794"/>
      <c r="O24" s="794"/>
      <c r="P24" s="794"/>
    </row>
    <row r="25" spans="1:18" s="422" customFormat="1" ht="12" x14ac:dyDescent="0.2">
      <c r="J25" s="794"/>
      <c r="K25" s="794"/>
      <c r="L25" s="794"/>
      <c r="M25" s="794"/>
      <c r="N25" s="794"/>
      <c r="O25" s="794"/>
      <c r="P25" s="794"/>
    </row>
    <row r="26" spans="1:18" s="422" customFormat="1" ht="52.5" customHeight="1" thickBot="1" x14ac:dyDescent="0.25">
      <c r="A26" s="1082" t="s">
        <v>1162</v>
      </c>
      <c r="B26" s="1054" t="s">
        <v>155</v>
      </c>
      <c r="C26" s="1054"/>
      <c r="D26" s="1054"/>
      <c r="E26" s="1054" t="s">
        <v>157</v>
      </c>
      <c r="F26" s="1054"/>
      <c r="G26" s="1054"/>
      <c r="H26" s="719" t="s">
        <v>953</v>
      </c>
      <c r="J26" s="794"/>
      <c r="K26" s="794"/>
      <c r="L26" s="794"/>
      <c r="M26" s="794"/>
      <c r="N26" s="794"/>
      <c r="O26" s="794"/>
      <c r="P26" s="794"/>
    </row>
    <row r="27" spans="1:18" s="422" customFormat="1" thickBot="1" x14ac:dyDescent="0.25">
      <c r="A27" s="1083"/>
      <c r="B27" s="600" t="s">
        <v>111</v>
      </c>
      <c r="C27" s="600" t="s">
        <v>114</v>
      </c>
      <c r="D27" s="600" t="s">
        <v>113</v>
      </c>
      <c r="E27" s="600" t="s">
        <v>111</v>
      </c>
      <c r="F27" s="600" t="s">
        <v>114</v>
      </c>
      <c r="G27" s="600" t="s">
        <v>113</v>
      </c>
      <c r="H27" s="601" t="s">
        <v>111</v>
      </c>
      <c r="J27" s="794"/>
      <c r="K27" s="794"/>
      <c r="L27" s="794"/>
      <c r="M27" s="794"/>
      <c r="N27" s="794"/>
      <c r="O27" s="794"/>
      <c r="P27" s="794"/>
    </row>
    <row r="28" spans="1:18" s="422" customFormat="1" ht="13.5" x14ac:dyDescent="0.2">
      <c r="A28" s="415" t="s">
        <v>1150</v>
      </c>
      <c r="B28" s="721">
        <v>0.11458707977217292</v>
      </c>
      <c r="C28" s="721">
        <v>0.17938733478776311</v>
      </c>
      <c r="D28" s="721">
        <v>0.14214302086063932</v>
      </c>
      <c r="E28" s="721">
        <v>0.10646509251487173</v>
      </c>
      <c r="F28" s="721">
        <v>0.22405610643998103</v>
      </c>
      <c r="G28" s="721">
        <v>0.11989770828697308</v>
      </c>
      <c r="H28" s="721">
        <v>5.9843885516045095E-2</v>
      </c>
      <c r="J28" s="794"/>
      <c r="K28" s="794"/>
      <c r="L28" s="794"/>
      <c r="M28" s="794"/>
      <c r="N28" s="794"/>
      <c r="O28" s="794"/>
      <c r="P28" s="794"/>
    </row>
    <row r="29" spans="1:18" s="422" customFormat="1" ht="13.5" x14ac:dyDescent="0.2">
      <c r="A29" s="415" t="s">
        <v>1151</v>
      </c>
      <c r="B29" s="721">
        <v>0.30699763933482865</v>
      </c>
      <c r="C29" s="721">
        <v>0.75256857687739309</v>
      </c>
      <c r="D29" s="721">
        <v>0.49647415455353494</v>
      </c>
      <c r="E29" s="721">
        <v>0.24852195175358563</v>
      </c>
      <c r="F29" s="721">
        <v>0.63584037276895333</v>
      </c>
      <c r="G29" s="721">
        <v>0.29276597480685101</v>
      </c>
      <c r="H29" s="721">
        <v>0.2842584562012142</v>
      </c>
      <c r="J29" s="794"/>
      <c r="K29" s="794"/>
      <c r="L29" s="794"/>
      <c r="M29" s="794"/>
      <c r="N29" s="794"/>
      <c r="O29" s="794"/>
      <c r="P29" s="794"/>
    </row>
    <row r="30" spans="1:18" s="422" customFormat="1" ht="13.5" x14ac:dyDescent="0.2">
      <c r="A30" s="415" t="s">
        <v>1152</v>
      </c>
      <c r="B30" s="721">
        <v>0.53424272346213453</v>
      </c>
      <c r="C30" s="721">
        <v>9.2012117217650459E-4</v>
      </c>
      <c r="D30" s="721">
        <v>0.3074503102797802</v>
      </c>
      <c r="E30" s="721">
        <v>0.29072844056786251</v>
      </c>
      <c r="F30" s="721">
        <v>1.054224437819065E-2</v>
      </c>
      <c r="G30" s="721">
        <v>0.25872230853076306</v>
      </c>
      <c r="H30" s="721">
        <v>0.62792714657415438</v>
      </c>
      <c r="J30" s="794"/>
      <c r="K30" s="794"/>
      <c r="L30" s="794"/>
      <c r="M30" s="794"/>
      <c r="N30" s="794"/>
      <c r="O30" s="794"/>
      <c r="P30" s="794"/>
    </row>
    <row r="31" spans="1:18" s="422" customFormat="1" ht="14.25" thickBot="1" x14ac:dyDescent="0.25">
      <c r="A31" s="417" t="s">
        <v>1153</v>
      </c>
      <c r="B31" s="722">
        <v>4.4172557430863894E-2</v>
      </c>
      <c r="C31" s="722">
        <v>6.7123967162821388E-2</v>
      </c>
      <c r="D31" s="722">
        <v>5.3932514306324723E-2</v>
      </c>
      <c r="E31" s="722">
        <v>0.35428451516368015</v>
      </c>
      <c r="F31" s="722">
        <v>0.12956127641286025</v>
      </c>
      <c r="G31" s="722">
        <v>0.32861400837542293</v>
      </c>
      <c r="H31" s="722">
        <v>2.7970511708586297E-2</v>
      </c>
      <c r="J31" s="794"/>
      <c r="K31" s="794"/>
      <c r="L31" s="794"/>
      <c r="M31" s="794"/>
      <c r="N31" s="794"/>
      <c r="O31" s="794"/>
      <c r="P31" s="794"/>
    </row>
    <row r="32" spans="1:18" s="422" customFormat="1" ht="12" x14ac:dyDescent="0.2">
      <c r="J32" s="794"/>
      <c r="K32" s="794"/>
      <c r="L32" s="794"/>
      <c r="M32" s="794"/>
      <c r="N32" s="794"/>
      <c r="O32" s="794"/>
      <c r="P32" s="794"/>
    </row>
    <row r="33" spans="1:18" s="422" customFormat="1" ht="27" customHeight="1" thickBot="1" x14ac:dyDescent="0.25">
      <c r="A33" s="1082" t="s">
        <v>128</v>
      </c>
      <c r="B33" s="1054" t="s">
        <v>155</v>
      </c>
      <c r="C33" s="1054"/>
      <c r="D33" s="1054"/>
      <c r="E33" s="1054" t="s">
        <v>157</v>
      </c>
      <c r="F33" s="1054"/>
      <c r="G33" s="1054"/>
      <c r="H33" s="724"/>
      <c r="I33" s="723"/>
      <c r="J33" s="794"/>
      <c r="K33" s="794"/>
      <c r="L33" s="794"/>
      <c r="M33" s="794"/>
      <c r="N33" s="794"/>
      <c r="O33" s="794"/>
      <c r="P33" s="794"/>
    </row>
    <row r="34" spans="1:18" s="422" customFormat="1" ht="13.5" customHeight="1" thickBot="1" x14ac:dyDescent="0.25">
      <c r="A34" s="1083"/>
      <c r="B34" s="600" t="s">
        <v>111</v>
      </c>
      <c r="C34" s="600" t="s">
        <v>114</v>
      </c>
      <c r="D34" s="600" t="s">
        <v>113</v>
      </c>
      <c r="E34" s="600" t="s">
        <v>111</v>
      </c>
      <c r="F34" s="600" t="s">
        <v>114</v>
      </c>
      <c r="G34" s="600" t="s">
        <v>113</v>
      </c>
      <c r="H34" s="724"/>
      <c r="I34" s="723"/>
      <c r="J34" s="794"/>
      <c r="K34" s="794"/>
      <c r="L34" s="794"/>
      <c r="M34" s="794"/>
      <c r="N34" s="794"/>
      <c r="O34" s="794"/>
      <c r="P34" s="794"/>
    </row>
    <row r="35" spans="1:18" s="422" customFormat="1" ht="12.75" customHeight="1" x14ac:dyDescent="0.2">
      <c r="A35" s="415" t="s">
        <v>1150</v>
      </c>
      <c r="B35" s="721">
        <v>0.11865370251637594</v>
      </c>
      <c r="C35" s="721">
        <v>0.16135507333201626</v>
      </c>
      <c r="D35" s="721">
        <v>0.13735599600092749</v>
      </c>
      <c r="E35" s="721">
        <v>0.10937168084379299</v>
      </c>
      <c r="F35" s="721">
        <v>0.22896709255331793</v>
      </c>
      <c r="G35" s="721">
        <v>0.12490736635224631</v>
      </c>
      <c r="H35" s="599"/>
      <c r="I35" s="723"/>
      <c r="J35" s="794"/>
      <c r="K35" s="794"/>
      <c r="L35" s="794"/>
      <c r="M35" s="794"/>
      <c r="N35" s="794"/>
      <c r="O35" s="794"/>
      <c r="P35" s="794"/>
    </row>
    <row r="36" spans="1:18" s="422" customFormat="1" ht="13.5" x14ac:dyDescent="0.2">
      <c r="A36" s="415" t="s">
        <v>1151</v>
      </c>
      <c r="B36" s="721">
        <v>0.2831666545485792</v>
      </c>
      <c r="C36" s="721">
        <v>0.7572897774531806</v>
      </c>
      <c r="D36" s="721">
        <v>0.490822512498509</v>
      </c>
      <c r="E36" s="721">
        <v>0.24273826346365207</v>
      </c>
      <c r="F36" s="721">
        <v>0.63097146007695248</v>
      </c>
      <c r="G36" s="721">
        <v>0.29317053975512658</v>
      </c>
      <c r="H36" s="599"/>
      <c r="I36" s="723"/>
      <c r="J36" s="794"/>
      <c r="K36" s="794"/>
      <c r="L36" s="794"/>
      <c r="M36" s="794"/>
      <c r="N36" s="794"/>
      <c r="O36" s="794"/>
      <c r="P36" s="794"/>
    </row>
    <row r="37" spans="1:18" s="422" customFormat="1" ht="13.5" x14ac:dyDescent="0.2">
      <c r="A37" s="415" t="s">
        <v>1152</v>
      </c>
      <c r="B37" s="721">
        <v>0.55413810653781836</v>
      </c>
      <c r="C37" s="721">
        <v>3.3627824626475218E-3</v>
      </c>
      <c r="D37" s="721">
        <v>0.31291021248861595</v>
      </c>
      <c r="E37" s="721">
        <v>0.27776084527075079</v>
      </c>
      <c r="F37" s="721">
        <v>4.1127298205045574E-3</v>
      </c>
      <c r="G37" s="721">
        <v>0.24221340243117684</v>
      </c>
      <c r="H37" s="599"/>
      <c r="I37" s="723"/>
      <c r="J37" s="794"/>
      <c r="K37" s="794"/>
      <c r="L37" s="794"/>
      <c r="M37" s="794"/>
      <c r="N37" s="794"/>
      <c r="O37" s="794"/>
      <c r="P37" s="794"/>
    </row>
    <row r="38" spans="1:18" s="422" customFormat="1" ht="14.25" thickBot="1" x14ac:dyDescent="0.25">
      <c r="A38" s="417" t="s">
        <v>1153</v>
      </c>
      <c r="B38" s="722">
        <v>4.4041536397226501E-2</v>
      </c>
      <c r="C38" s="722">
        <v>7.7992366752034026E-2</v>
      </c>
      <c r="D38" s="722">
        <v>5.8911279012294371E-2</v>
      </c>
      <c r="E38" s="722">
        <v>0.37012921042180413</v>
      </c>
      <c r="F38" s="722">
        <v>0.13594871754925567</v>
      </c>
      <c r="G38" s="722">
        <v>0.33970869146140759</v>
      </c>
      <c r="H38" s="599"/>
      <c r="I38" s="723"/>
      <c r="J38" s="794"/>
      <c r="K38" s="794"/>
      <c r="L38" s="794"/>
      <c r="M38" s="794"/>
      <c r="N38" s="794"/>
      <c r="O38" s="794"/>
      <c r="P38" s="794"/>
    </row>
    <row r="39" spans="1:18" s="422" customFormat="1" ht="22.5" customHeight="1" x14ac:dyDescent="0.2">
      <c r="I39" s="723"/>
      <c r="J39" s="794"/>
      <c r="K39" s="794"/>
      <c r="L39" s="794"/>
      <c r="M39" s="794"/>
      <c r="N39" s="794"/>
      <c r="O39" s="794"/>
      <c r="P39" s="794"/>
    </row>
    <row r="40" spans="1:18" s="422" customFormat="1" ht="30" customHeight="1" thickBot="1" x14ac:dyDescent="0.25">
      <c r="A40" s="1082" t="s">
        <v>33</v>
      </c>
      <c r="B40" s="1054" t="s">
        <v>155</v>
      </c>
      <c r="C40" s="1054"/>
      <c r="D40" s="1054"/>
      <c r="E40" s="1054" t="s">
        <v>157</v>
      </c>
      <c r="F40" s="1054"/>
      <c r="G40" s="1054"/>
      <c r="I40" s="723"/>
      <c r="J40" s="794"/>
      <c r="K40" s="794"/>
      <c r="L40" s="794"/>
      <c r="M40" s="794"/>
      <c r="N40" s="794"/>
      <c r="O40" s="794"/>
      <c r="P40" s="794"/>
    </row>
    <row r="41" spans="1:18" s="422" customFormat="1" ht="13.5" customHeight="1" thickBot="1" x14ac:dyDescent="0.25">
      <c r="A41" s="1083"/>
      <c r="B41" s="600" t="s">
        <v>111</v>
      </c>
      <c r="C41" s="600" t="s">
        <v>114</v>
      </c>
      <c r="D41" s="600" t="s">
        <v>113</v>
      </c>
      <c r="E41" s="600" t="s">
        <v>111</v>
      </c>
      <c r="F41" s="600" t="s">
        <v>114</v>
      </c>
      <c r="G41" s="600" t="s">
        <v>113</v>
      </c>
      <c r="I41" s="723"/>
      <c r="J41" s="794"/>
      <c r="K41" s="794"/>
      <c r="L41" s="794"/>
      <c r="M41" s="794"/>
      <c r="N41" s="794"/>
      <c r="O41" s="794"/>
      <c r="P41" s="794"/>
      <c r="Q41" s="564"/>
      <c r="R41" s="564"/>
    </row>
    <row r="42" spans="1:18" s="422" customFormat="1" ht="13.5" customHeight="1" x14ac:dyDescent="0.2">
      <c r="A42" s="415" t="s">
        <v>1150</v>
      </c>
      <c r="B42" s="721">
        <v>0.12764568020374548</v>
      </c>
      <c r="C42" s="721">
        <v>0.16752299338916035</v>
      </c>
      <c r="D42" s="721">
        <v>0.14640420009110991</v>
      </c>
      <c r="E42" s="721">
        <v>0.12037130915768246</v>
      </c>
      <c r="F42" s="721">
        <v>0.26303256273072256</v>
      </c>
      <c r="G42" s="721">
        <v>0.14525393332263342</v>
      </c>
      <c r="I42" s="723"/>
      <c r="J42" s="794"/>
      <c r="K42" s="794"/>
      <c r="L42" s="794"/>
      <c r="M42" s="794"/>
      <c r="N42" s="794"/>
      <c r="O42" s="794"/>
      <c r="P42" s="794"/>
      <c r="Q42" s="564"/>
      <c r="R42" s="564"/>
    </row>
    <row r="43" spans="1:18" s="422" customFormat="1" ht="12.75" customHeight="1" x14ac:dyDescent="0.2">
      <c r="A43" s="415" t="s">
        <v>1151</v>
      </c>
      <c r="B43" s="721">
        <v>0.27678331724943583</v>
      </c>
      <c r="C43" s="721">
        <v>0.74978613014349049</v>
      </c>
      <c r="D43" s="721">
        <v>0.49928658950328314</v>
      </c>
      <c r="E43" s="721">
        <v>0.2360111302623723</v>
      </c>
      <c r="F43" s="721">
        <v>0.63469245435633137</v>
      </c>
      <c r="G43" s="721">
        <v>0.30554814399629426</v>
      </c>
      <c r="J43" s="794"/>
      <c r="K43" s="794"/>
      <c r="L43" s="794"/>
      <c r="M43" s="794"/>
      <c r="N43" s="794"/>
      <c r="O43" s="794"/>
      <c r="P43" s="794"/>
      <c r="Q43" s="564"/>
      <c r="R43" s="564"/>
    </row>
    <row r="44" spans="1:18" s="422" customFormat="1" ht="13.5" x14ac:dyDescent="0.2">
      <c r="A44" s="415" t="s">
        <v>1152</v>
      </c>
      <c r="B44" s="721">
        <v>0.55968335280331449</v>
      </c>
      <c r="C44" s="721">
        <v>5.6219538504100964E-3</v>
      </c>
      <c r="D44" s="721">
        <v>0.29904965055912242</v>
      </c>
      <c r="E44" s="721">
        <v>0.28940935257471806</v>
      </c>
      <c r="F44" s="721">
        <v>1.1962257311613138E-3</v>
      </c>
      <c r="G44" s="721">
        <v>0.23913992948304025</v>
      </c>
      <c r="J44" s="794"/>
      <c r="K44" s="794"/>
      <c r="L44" s="794"/>
      <c r="M44" s="794"/>
      <c r="N44" s="794"/>
      <c r="O44" s="794"/>
      <c r="P44" s="794"/>
      <c r="Q44" s="564"/>
      <c r="R44" s="564"/>
    </row>
    <row r="45" spans="1:18" s="422" customFormat="1" ht="13.5" customHeight="1" thickBot="1" x14ac:dyDescent="0.25">
      <c r="A45" s="417" t="s">
        <v>1153</v>
      </c>
      <c r="B45" s="722">
        <v>3.5887649743504162E-2</v>
      </c>
      <c r="C45" s="722">
        <v>7.7068922617001018E-2</v>
      </c>
      <c r="D45" s="722">
        <v>5.5259559846684618E-2</v>
      </c>
      <c r="E45" s="722">
        <v>0.35420820800522718</v>
      </c>
      <c r="F45" s="722">
        <v>0.10107875718179582</v>
      </c>
      <c r="G45" s="722">
        <v>0.31005799319799743</v>
      </c>
      <c r="J45" s="794"/>
      <c r="K45" s="794"/>
      <c r="L45" s="794"/>
      <c r="M45" s="794"/>
      <c r="N45" s="794"/>
      <c r="O45" s="794"/>
      <c r="P45" s="794"/>
      <c r="Q45" s="564"/>
      <c r="R45" s="725"/>
    </row>
    <row r="46" spans="1:18" s="422" customFormat="1" ht="13.5" customHeight="1" x14ac:dyDescent="0.2">
      <c r="J46" s="794"/>
      <c r="K46" s="794"/>
      <c r="L46" s="794"/>
      <c r="M46" s="794"/>
      <c r="N46" s="794"/>
      <c r="O46" s="794"/>
      <c r="P46" s="794"/>
      <c r="Q46" s="564"/>
      <c r="R46" s="725"/>
    </row>
    <row r="47" spans="1:18" s="422" customFormat="1" ht="23.25" customHeight="1" thickBot="1" x14ac:dyDescent="0.25">
      <c r="A47" s="1082" t="s">
        <v>27</v>
      </c>
      <c r="B47" s="1054" t="s">
        <v>155</v>
      </c>
      <c r="C47" s="1054"/>
      <c r="D47" s="1054"/>
      <c r="E47" s="1054" t="s">
        <v>157</v>
      </c>
      <c r="F47" s="1054"/>
      <c r="G47" s="1054"/>
      <c r="J47" s="794"/>
      <c r="K47" s="794"/>
      <c r="L47" s="794"/>
      <c r="M47" s="794"/>
      <c r="N47" s="794"/>
      <c r="O47" s="794"/>
      <c r="P47" s="794"/>
      <c r="Q47" s="564"/>
      <c r="R47" s="725"/>
    </row>
    <row r="48" spans="1:18" s="422" customFormat="1" ht="13.5" thickBot="1" x14ac:dyDescent="0.25">
      <c r="A48" s="1083"/>
      <c r="B48" s="600" t="s">
        <v>111</v>
      </c>
      <c r="C48" s="600" t="s">
        <v>114</v>
      </c>
      <c r="D48" s="600" t="s">
        <v>113</v>
      </c>
      <c r="E48" s="600" t="s">
        <v>111</v>
      </c>
      <c r="F48" s="600" t="s">
        <v>114</v>
      </c>
      <c r="G48" s="600" t="s">
        <v>113</v>
      </c>
      <c r="J48" s="794"/>
      <c r="K48" s="794"/>
      <c r="L48" s="794"/>
      <c r="M48" s="794"/>
      <c r="N48" s="794"/>
      <c r="O48" s="794"/>
      <c r="P48" s="794"/>
      <c r="Q48" s="564"/>
      <c r="R48" s="725"/>
    </row>
    <row r="49" spans="1:18" s="422" customFormat="1" ht="13.5" x14ac:dyDescent="0.2">
      <c r="A49" s="415" t="s">
        <v>1150</v>
      </c>
      <c r="B49" s="721">
        <v>0.14062172399815495</v>
      </c>
      <c r="C49" s="721">
        <v>0.1647770753409751</v>
      </c>
      <c r="D49" s="721">
        <v>0.15172410258875005</v>
      </c>
      <c r="E49" s="721">
        <v>0.1155927354148526</v>
      </c>
      <c r="F49" s="721">
        <v>0.25751185956923023</v>
      </c>
      <c r="G49" s="721">
        <v>0.13772555014604346</v>
      </c>
      <c r="J49" s="794"/>
      <c r="K49" s="794"/>
      <c r="L49" s="794"/>
      <c r="M49" s="794"/>
      <c r="N49" s="794"/>
      <c r="O49" s="794"/>
      <c r="P49" s="794"/>
      <c r="Q49" s="564"/>
      <c r="R49" s="725"/>
    </row>
    <row r="50" spans="1:18" s="422" customFormat="1" ht="13.5" x14ac:dyDescent="0.2">
      <c r="A50" s="415" t="s">
        <v>1151</v>
      </c>
      <c r="B50" s="721">
        <v>0.26456117300085263</v>
      </c>
      <c r="C50" s="721">
        <v>0.75030624472128626</v>
      </c>
      <c r="D50" s="721">
        <v>0.48782125347900773</v>
      </c>
      <c r="E50" s="721">
        <v>0.22976531077663057</v>
      </c>
      <c r="F50" s="721">
        <v>0.63566955053611929</v>
      </c>
      <c r="G50" s="721">
        <v>0.2930675851581438</v>
      </c>
      <c r="I50" s="564"/>
      <c r="J50" s="794"/>
      <c r="K50" s="794"/>
      <c r="L50" s="794"/>
      <c r="M50" s="794"/>
      <c r="N50" s="794"/>
      <c r="O50" s="794"/>
      <c r="P50" s="794"/>
      <c r="Q50" s="564"/>
      <c r="R50" s="725"/>
    </row>
    <row r="51" spans="1:18" s="422" customFormat="1" ht="13.5" customHeight="1" x14ac:dyDescent="0.2">
      <c r="A51" s="415" t="s">
        <v>1152</v>
      </c>
      <c r="B51" s="721">
        <v>0.55644158058789817</v>
      </c>
      <c r="C51" s="721">
        <v>0</v>
      </c>
      <c r="D51" s="721">
        <v>0.30068768971700666</v>
      </c>
      <c r="E51" s="721">
        <v>0.29280175809594888</v>
      </c>
      <c r="F51" s="721">
        <v>6.9993302684188995E-4</v>
      </c>
      <c r="G51" s="721">
        <v>0.24724739313338925</v>
      </c>
      <c r="I51" s="564"/>
      <c r="J51" s="794"/>
      <c r="K51" s="794"/>
      <c r="L51" s="794"/>
      <c r="M51" s="794"/>
      <c r="N51" s="794"/>
      <c r="O51" s="794"/>
      <c r="P51" s="794"/>
      <c r="Q51" s="564"/>
      <c r="R51" s="725"/>
    </row>
    <row r="52" spans="1:18" s="422" customFormat="1" ht="13.5" customHeight="1" thickBot="1" x14ac:dyDescent="0.25">
      <c r="A52" s="417" t="s">
        <v>1153</v>
      </c>
      <c r="B52" s="722">
        <v>3.8375522413094221E-2</v>
      </c>
      <c r="C52" s="722">
        <v>8.4916679937961245E-2</v>
      </c>
      <c r="D52" s="722">
        <v>5.9766954214458413E-2</v>
      </c>
      <c r="E52" s="722">
        <v>0.36184019571256792</v>
      </c>
      <c r="F52" s="722">
        <v>0.10611865686785149</v>
      </c>
      <c r="G52" s="722">
        <v>0.32195947156249571</v>
      </c>
      <c r="I52" s="564"/>
      <c r="J52" s="794"/>
      <c r="K52" s="794"/>
      <c r="L52" s="794"/>
      <c r="M52" s="794"/>
      <c r="N52" s="794"/>
      <c r="O52" s="794"/>
      <c r="P52" s="794"/>
      <c r="Q52" s="564"/>
      <c r="R52" s="725"/>
    </row>
    <row r="53" spans="1:18" s="422" customFormat="1" ht="12.75" customHeight="1" x14ac:dyDescent="0.2">
      <c r="I53" s="564"/>
      <c r="J53" s="794"/>
      <c r="K53" s="794"/>
      <c r="L53" s="794"/>
      <c r="M53" s="794"/>
      <c r="N53" s="794"/>
      <c r="O53" s="794"/>
      <c r="P53" s="794"/>
      <c r="Q53" s="564"/>
      <c r="R53" s="725"/>
    </row>
    <row r="54" spans="1:18" s="422" customFormat="1" ht="29.25" customHeight="1" thickBot="1" x14ac:dyDescent="0.25">
      <c r="A54" s="1082" t="s">
        <v>26</v>
      </c>
      <c r="B54" s="1054" t="s">
        <v>155</v>
      </c>
      <c r="C54" s="1054"/>
      <c r="D54" s="1054"/>
      <c r="E54" s="1054" t="s">
        <v>157</v>
      </c>
      <c r="F54" s="1054"/>
      <c r="G54" s="1054"/>
      <c r="I54" s="564"/>
      <c r="J54" s="794"/>
      <c r="K54" s="794"/>
      <c r="L54" s="794"/>
      <c r="M54" s="794"/>
      <c r="N54" s="794"/>
      <c r="O54" s="794"/>
      <c r="P54" s="794"/>
      <c r="Q54" s="564"/>
      <c r="R54" s="725"/>
    </row>
    <row r="55" spans="1:18" s="422" customFormat="1" ht="24.75" customHeight="1" thickBot="1" x14ac:dyDescent="0.25">
      <c r="A55" s="1083"/>
      <c r="B55" s="600" t="s">
        <v>111</v>
      </c>
      <c r="C55" s="600" t="s">
        <v>114</v>
      </c>
      <c r="D55" s="600" t="s">
        <v>113</v>
      </c>
      <c r="E55" s="600" t="s">
        <v>111</v>
      </c>
      <c r="F55" s="600" t="s">
        <v>114</v>
      </c>
      <c r="G55" s="600" t="s">
        <v>113</v>
      </c>
      <c r="I55" s="564"/>
      <c r="J55" s="794"/>
      <c r="K55" s="794"/>
      <c r="L55" s="794"/>
      <c r="M55" s="794"/>
      <c r="N55" s="794"/>
      <c r="O55" s="794"/>
      <c r="P55" s="794"/>
      <c r="Q55" s="564"/>
      <c r="R55" s="564"/>
    </row>
    <row r="56" spans="1:18" s="422" customFormat="1" ht="12.75" customHeight="1" x14ac:dyDescent="0.2">
      <c r="A56" s="415" t="s">
        <v>1150</v>
      </c>
      <c r="B56" s="721">
        <v>0.15554246209443004</v>
      </c>
      <c r="C56" s="721">
        <v>0.17846971690409988</v>
      </c>
      <c r="D56" s="721">
        <v>0.16688865809253828</v>
      </c>
      <c r="E56" s="721">
        <v>0.11847822622626877</v>
      </c>
      <c r="F56" s="721">
        <v>0.2541736764184836</v>
      </c>
      <c r="G56" s="721">
        <v>0.14293481021228438</v>
      </c>
      <c r="I56" s="564"/>
      <c r="J56" s="794"/>
      <c r="K56" s="794"/>
      <c r="L56" s="794"/>
      <c r="M56" s="794"/>
      <c r="N56" s="794"/>
      <c r="O56" s="794"/>
      <c r="P56" s="794"/>
      <c r="Q56" s="564"/>
      <c r="R56" s="564"/>
    </row>
    <row r="57" spans="1:18" s="422" customFormat="1" ht="13.5" x14ac:dyDescent="0.2">
      <c r="A57" s="415" t="s">
        <v>1151</v>
      </c>
      <c r="B57" s="721">
        <v>0.27770445439547492</v>
      </c>
      <c r="C57" s="721">
        <v>0.70945838236780545</v>
      </c>
      <c r="D57" s="721">
        <v>0.49137001228180888</v>
      </c>
      <c r="E57" s="721">
        <v>0.24009051600497203</v>
      </c>
      <c r="F57" s="721">
        <v>0.6218791723182856</v>
      </c>
      <c r="G57" s="721">
        <v>0.30890082854530143</v>
      </c>
      <c r="I57" s="564"/>
      <c r="J57" s="794"/>
      <c r="K57" s="794"/>
      <c r="L57" s="794"/>
      <c r="M57" s="794"/>
      <c r="N57" s="794"/>
      <c r="O57" s="794"/>
      <c r="P57" s="794"/>
      <c r="Q57" s="564"/>
      <c r="R57" s="564"/>
    </row>
    <row r="58" spans="1:18" s="422" customFormat="1" ht="13.5" x14ac:dyDescent="0.2">
      <c r="A58" s="415" t="s">
        <v>1152</v>
      </c>
      <c r="B58" s="721">
        <v>0.53016733443318409</v>
      </c>
      <c r="C58" s="721">
        <v>1.4680500291098918E-5</v>
      </c>
      <c r="D58" s="721">
        <v>0.26780640328998556</v>
      </c>
      <c r="E58" s="721">
        <v>0.2691682514050166</v>
      </c>
      <c r="F58" s="721">
        <v>1.6533964620850062E-3</v>
      </c>
      <c r="G58" s="721">
        <v>0.22095366861578372</v>
      </c>
      <c r="I58" s="564"/>
      <c r="J58" s="794"/>
      <c r="K58" s="794"/>
      <c r="L58" s="794"/>
      <c r="M58" s="794"/>
      <c r="N58" s="794"/>
      <c r="O58" s="794"/>
      <c r="P58" s="794"/>
      <c r="Q58" s="564"/>
      <c r="R58" s="564"/>
    </row>
    <row r="59" spans="1:18" s="422" customFormat="1" ht="14.25" thickBot="1" x14ac:dyDescent="0.25">
      <c r="A59" s="417" t="s">
        <v>1153</v>
      </c>
      <c r="B59" s="722">
        <v>3.6585749076910992E-2</v>
      </c>
      <c r="C59" s="722">
        <v>0.11205722022799268</v>
      </c>
      <c r="D59" s="722">
        <v>7.3934926335685366E-2</v>
      </c>
      <c r="E59" s="722">
        <v>0.3722630063637426</v>
      </c>
      <c r="F59" s="722">
        <v>0.12229375480121536</v>
      </c>
      <c r="G59" s="722">
        <v>0.32721069262663954</v>
      </c>
      <c r="I59" s="564"/>
      <c r="J59" s="794"/>
      <c r="K59" s="794"/>
      <c r="L59" s="794"/>
      <c r="M59" s="794"/>
      <c r="N59" s="794"/>
      <c r="O59" s="794"/>
      <c r="P59" s="794"/>
      <c r="Q59" s="564"/>
      <c r="R59" s="564"/>
    </row>
    <row r="60" spans="1:18" s="422" customFormat="1" x14ac:dyDescent="0.2">
      <c r="I60" s="564"/>
      <c r="J60" s="564"/>
      <c r="K60" s="564"/>
      <c r="L60" s="564"/>
      <c r="M60" s="564"/>
      <c r="N60" s="564"/>
      <c r="O60" s="564"/>
      <c r="P60" s="564"/>
      <c r="Q60" s="564"/>
      <c r="R60" s="564"/>
    </row>
    <row r="61" spans="1:18" x14ac:dyDescent="0.2">
      <c r="A61" s="422" t="s">
        <v>143</v>
      </c>
    </row>
    <row r="62" spans="1:18" ht="13.5" customHeight="1" x14ac:dyDescent="0.2">
      <c r="A62" s="422" t="s">
        <v>1156</v>
      </c>
    </row>
    <row r="63" spans="1:18" ht="13.5" customHeight="1" x14ac:dyDescent="0.2">
      <c r="A63" s="422" t="s">
        <v>1157</v>
      </c>
    </row>
    <row r="64" spans="1:18" ht="12.75" customHeight="1" x14ac:dyDescent="0.2">
      <c r="A64" s="422" t="s">
        <v>1158</v>
      </c>
    </row>
    <row r="65" spans="1:13" ht="26.25" customHeight="1" x14ac:dyDescent="0.2">
      <c r="A65" s="1081" t="s">
        <v>1159</v>
      </c>
      <c r="B65" s="1081"/>
      <c r="C65" s="1081"/>
      <c r="D65" s="1081"/>
      <c r="E65" s="1081"/>
      <c r="F65" s="1081"/>
      <c r="G65" s="1081"/>
      <c r="H65" s="1081"/>
      <c r="I65" s="1081"/>
      <c r="J65" s="1081"/>
      <c r="K65" s="1081"/>
      <c r="L65" s="1081"/>
      <c r="M65" s="1081"/>
    </row>
    <row r="66" spans="1:13" x14ac:dyDescent="0.2">
      <c r="A66" s="415" t="s">
        <v>1163</v>
      </c>
    </row>
    <row r="67" spans="1:13" x14ac:dyDescent="0.2">
      <c r="A67" s="415" t="s">
        <v>1164</v>
      </c>
    </row>
    <row r="69" spans="1:13" x14ac:dyDescent="0.2">
      <c r="A69" s="263" t="s">
        <v>1093</v>
      </c>
    </row>
    <row r="70" spans="1:13" x14ac:dyDescent="0.2">
      <c r="A70" s="271"/>
    </row>
    <row r="71" spans="1:13" x14ac:dyDescent="0.2">
      <c r="A71" s="71" t="s">
        <v>1095</v>
      </c>
    </row>
    <row r="72" spans="1:13" x14ac:dyDescent="0.2">
      <c r="A72" s="71" t="s">
        <v>1096</v>
      </c>
    </row>
    <row r="73" spans="1:13" x14ac:dyDescent="0.2">
      <c r="A73" s="71"/>
    </row>
    <row r="74" spans="1:13" x14ac:dyDescent="0.2">
      <c r="A74" s="666" t="s">
        <v>951</v>
      </c>
    </row>
    <row r="75" spans="1:13" x14ac:dyDescent="0.2">
      <c r="A75" s="666" t="s">
        <v>952</v>
      </c>
    </row>
    <row r="76" spans="1:13" x14ac:dyDescent="0.2">
      <c r="A76" s="71" t="s">
        <v>940</v>
      </c>
    </row>
    <row r="77" spans="1:13" x14ac:dyDescent="0.2">
      <c r="A77" s="71" t="s">
        <v>149</v>
      </c>
    </row>
  </sheetData>
  <mergeCells count="27">
    <mergeCell ref="H4:J4"/>
    <mergeCell ref="K4:M4"/>
    <mergeCell ref="A12:A13"/>
    <mergeCell ref="B12:D12"/>
    <mergeCell ref="E12:G12"/>
    <mergeCell ref="A4:A5"/>
    <mergeCell ref="B4:D4"/>
    <mergeCell ref="E4:G4"/>
    <mergeCell ref="A19:A20"/>
    <mergeCell ref="B19:D19"/>
    <mergeCell ref="E19:G19"/>
    <mergeCell ref="A26:A27"/>
    <mergeCell ref="B26:D26"/>
    <mergeCell ref="E26:G26"/>
    <mergeCell ref="A33:A34"/>
    <mergeCell ref="B33:D33"/>
    <mergeCell ref="E33:G33"/>
    <mergeCell ref="A40:A41"/>
    <mergeCell ref="B40:D40"/>
    <mergeCell ref="E40:G40"/>
    <mergeCell ref="A65:M65"/>
    <mergeCell ref="A47:A48"/>
    <mergeCell ref="B47:D47"/>
    <mergeCell ref="E47:G47"/>
    <mergeCell ref="A54:A55"/>
    <mergeCell ref="B54:D54"/>
    <mergeCell ref="E54:G54"/>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4"/>
  <sheetViews>
    <sheetView zoomScaleNormal="100" workbookViewId="0"/>
  </sheetViews>
  <sheetFormatPr defaultRowHeight="12.75" x14ac:dyDescent="0.2"/>
  <cols>
    <col min="1" max="1" width="25.5" style="3" customWidth="1"/>
    <col min="2" max="3" width="10.25" style="3" customWidth="1"/>
    <col min="4" max="4" width="1" style="3" customWidth="1"/>
    <col min="5" max="6" width="10.25" style="76" customWidth="1"/>
    <col min="7" max="7" width="1" style="76" customWidth="1"/>
    <col min="8" max="9" width="10.25" style="76" customWidth="1"/>
    <col min="10" max="10" width="1" style="76" customWidth="1"/>
    <col min="11" max="12" width="10.25" style="76" customWidth="1"/>
    <col min="13" max="13" width="1" style="76" customWidth="1"/>
    <col min="14" max="15" width="10.25" style="76" customWidth="1"/>
    <col min="16" max="20" width="9" style="76"/>
    <col min="21" max="16384" width="9" style="3"/>
  </cols>
  <sheetData>
    <row r="1" spans="1:20" ht="15.75" x14ac:dyDescent="0.25">
      <c r="A1" s="296" t="s">
        <v>541</v>
      </c>
      <c r="B1" s="390"/>
      <c r="C1" s="390"/>
      <c r="D1" s="390"/>
      <c r="Q1" s="71"/>
    </row>
    <row r="2" spans="1:20" s="17" customFormat="1" ht="12" x14ac:dyDescent="0.2">
      <c r="A2" s="677"/>
      <c r="B2" s="677"/>
      <c r="C2" s="677"/>
      <c r="D2" s="677"/>
      <c r="E2" s="95"/>
      <c r="F2" s="95"/>
      <c r="G2" s="95"/>
      <c r="H2" s="95"/>
      <c r="I2" s="95"/>
      <c r="J2" s="95"/>
      <c r="K2" s="71"/>
      <c r="L2" s="71"/>
      <c r="M2" s="71"/>
      <c r="N2" s="71"/>
      <c r="O2" s="71"/>
      <c r="P2" s="71"/>
      <c r="Q2" s="71"/>
      <c r="R2" s="71"/>
      <c r="S2" s="71"/>
      <c r="T2" s="71"/>
    </row>
    <row r="3" spans="1:20" s="17" customFormat="1" ht="12" x14ac:dyDescent="0.2">
      <c r="A3" s="72" t="s">
        <v>133</v>
      </c>
      <c r="B3" s="1085" t="s">
        <v>1011</v>
      </c>
      <c r="C3" s="1086"/>
      <c r="D3" s="657"/>
      <c r="E3" s="1085" t="s">
        <v>877</v>
      </c>
      <c r="F3" s="1086"/>
      <c r="G3" s="657"/>
      <c r="H3" s="1085" t="s">
        <v>153</v>
      </c>
      <c r="I3" s="1086"/>
      <c r="J3" s="657"/>
      <c r="K3" s="1085" t="s">
        <v>125</v>
      </c>
      <c r="L3" s="1086"/>
      <c r="M3" s="657"/>
      <c r="N3" s="1085" t="s">
        <v>128</v>
      </c>
      <c r="O3" s="1086"/>
      <c r="P3" s="71"/>
      <c r="Q3" s="71"/>
      <c r="R3" s="71"/>
      <c r="S3" s="71"/>
      <c r="T3" s="71"/>
    </row>
    <row r="4" spans="1:20" s="17" customFormat="1" ht="26.25" thickBot="1" x14ac:dyDescent="0.25">
      <c r="A4" s="96" t="s">
        <v>45</v>
      </c>
      <c r="B4" s="97" t="s">
        <v>145</v>
      </c>
      <c r="C4" s="97" t="s">
        <v>531</v>
      </c>
      <c r="D4" s="97"/>
      <c r="E4" s="97" t="s">
        <v>145</v>
      </c>
      <c r="F4" s="97" t="s">
        <v>531</v>
      </c>
      <c r="G4" s="97"/>
      <c r="H4" s="97" t="s">
        <v>145</v>
      </c>
      <c r="I4" s="97" t="s">
        <v>531</v>
      </c>
      <c r="J4" s="97"/>
      <c r="K4" s="97" t="s">
        <v>145</v>
      </c>
      <c r="L4" s="97" t="s">
        <v>531</v>
      </c>
      <c r="M4" s="97"/>
      <c r="N4" s="97" t="s">
        <v>145</v>
      </c>
      <c r="O4" s="97" t="s">
        <v>531</v>
      </c>
      <c r="P4" s="71"/>
      <c r="Q4" s="71"/>
      <c r="R4" s="71"/>
      <c r="S4" s="71"/>
      <c r="T4" s="71"/>
    </row>
    <row r="5" spans="1:20" s="17" customFormat="1" ht="12" x14ac:dyDescent="0.2">
      <c r="A5" s="72" t="s">
        <v>129</v>
      </c>
      <c r="B5" s="73">
        <v>127</v>
      </c>
      <c r="C5" s="112">
        <v>85748</v>
      </c>
      <c r="D5" s="74"/>
      <c r="E5" s="890">
        <v>114</v>
      </c>
      <c r="F5" s="892">
        <v>81819</v>
      </c>
      <c r="G5" s="74"/>
      <c r="H5" s="890">
        <v>96</v>
      </c>
      <c r="I5" s="892">
        <v>64112</v>
      </c>
      <c r="J5" s="74"/>
      <c r="K5" s="890">
        <v>104</v>
      </c>
      <c r="L5" s="891">
        <v>65596</v>
      </c>
      <c r="M5" s="74"/>
      <c r="N5" s="890">
        <v>71</v>
      </c>
      <c r="O5" s="891">
        <v>47292</v>
      </c>
      <c r="P5" s="71"/>
      <c r="Q5" s="71"/>
      <c r="R5" s="71"/>
      <c r="S5" s="71"/>
      <c r="T5" s="71"/>
    </row>
    <row r="6" spans="1:20" s="17" customFormat="1" ht="12" x14ac:dyDescent="0.2">
      <c r="A6" s="72" t="s">
        <v>130</v>
      </c>
      <c r="B6" s="73">
        <v>32</v>
      </c>
      <c r="C6" s="112">
        <v>19836</v>
      </c>
      <c r="D6" s="74"/>
      <c r="E6" s="890">
        <v>37</v>
      </c>
      <c r="F6" s="892">
        <v>26879</v>
      </c>
      <c r="G6" s="74"/>
      <c r="H6" s="890">
        <v>35</v>
      </c>
      <c r="I6" s="892">
        <v>23286</v>
      </c>
      <c r="J6" s="74"/>
      <c r="K6" s="890">
        <v>39</v>
      </c>
      <c r="L6" s="891">
        <v>28166</v>
      </c>
      <c r="M6" s="74"/>
      <c r="N6" s="890">
        <v>51</v>
      </c>
      <c r="O6" s="891">
        <v>32221</v>
      </c>
      <c r="P6" s="71"/>
      <c r="Q6" s="71"/>
      <c r="R6" s="71"/>
      <c r="S6" s="71"/>
      <c r="T6" s="71"/>
    </row>
    <row r="7" spans="1:20" s="17" customFormat="1" ht="12" x14ac:dyDescent="0.2">
      <c r="A7" s="72" t="s">
        <v>131</v>
      </c>
      <c r="B7" s="73">
        <v>8</v>
      </c>
      <c r="C7" s="112">
        <v>2920</v>
      </c>
      <c r="D7" s="74"/>
      <c r="E7" s="890">
        <v>17</v>
      </c>
      <c r="F7" s="892">
        <v>5752</v>
      </c>
      <c r="G7" s="74"/>
      <c r="H7" s="890">
        <v>20</v>
      </c>
      <c r="I7" s="892">
        <v>10234</v>
      </c>
      <c r="J7" s="74"/>
      <c r="K7" s="890">
        <v>14</v>
      </c>
      <c r="L7" s="891">
        <v>4434</v>
      </c>
      <c r="M7" s="74"/>
      <c r="N7" s="890">
        <v>26</v>
      </c>
      <c r="O7" s="891">
        <v>13022</v>
      </c>
      <c r="P7" s="71"/>
      <c r="Q7" s="71"/>
      <c r="R7" s="71"/>
      <c r="S7" s="71"/>
      <c r="T7" s="71"/>
    </row>
    <row r="8" spans="1:20" s="17" customFormat="1" ht="12" x14ac:dyDescent="0.2">
      <c r="A8" s="72" t="s">
        <v>132</v>
      </c>
      <c r="B8" s="73">
        <v>1</v>
      </c>
      <c r="C8" s="112">
        <v>147</v>
      </c>
      <c r="D8" s="74"/>
      <c r="E8" s="890">
        <v>2</v>
      </c>
      <c r="F8" s="892">
        <v>462</v>
      </c>
      <c r="G8" s="74"/>
      <c r="H8" s="890">
        <v>3</v>
      </c>
      <c r="I8" s="892">
        <v>1071</v>
      </c>
      <c r="J8" s="74"/>
      <c r="K8" s="890">
        <v>5</v>
      </c>
      <c r="L8" s="891">
        <v>1455</v>
      </c>
      <c r="M8" s="74"/>
      <c r="N8" s="890">
        <v>6</v>
      </c>
      <c r="O8" s="891">
        <v>2041</v>
      </c>
      <c r="P8" s="71"/>
      <c r="Q8" s="71"/>
      <c r="R8" s="71"/>
      <c r="S8" s="71"/>
      <c r="T8" s="71"/>
    </row>
    <row r="9" spans="1:20" s="17" customFormat="1" ht="12" x14ac:dyDescent="0.2">
      <c r="A9" s="72" t="s">
        <v>135</v>
      </c>
      <c r="B9" s="73">
        <v>0</v>
      </c>
      <c r="C9" s="892" t="s">
        <v>146</v>
      </c>
      <c r="D9" s="74"/>
      <c r="E9" s="890">
        <v>0</v>
      </c>
      <c r="F9" s="892" t="s">
        <v>146</v>
      </c>
      <c r="G9" s="74"/>
      <c r="H9" s="890">
        <v>2</v>
      </c>
      <c r="I9" s="892">
        <v>22</v>
      </c>
      <c r="J9" s="74"/>
      <c r="K9" s="890">
        <v>2</v>
      </c>
      <c r="L9" s="891">
        <v>180</v>
      </c>
      <c r="M9" s="74"/>
      <c r="N9" s="890">
        <v>4</v>
      </c>
      <c r="O9" s="891">
        <v>268</v>
      </c>
      <c r="P9" s="71"/>
      <c r="Q9" s="71"/>
      <c r="R9" s="71"/>
      <c r="S9" s="71"/>
      <c r="T9" s="71"/>
    </row>
    <row r="10" spans="1:20" s="17" customFormat="1" ht="12" x14ac:dyDescent="0.2">
      <c r="A10" s="72" t="s">
        <v>134</v>
      </c>
      <c r="B10" s="73">
        <v>0</v>
      </c>
      <c r="C10" s="112" t="s">
        <v>146</v>
      </c>
      <c r="D10" s="74"/>
      <c r="E10" s="890">
        <v>0</v>
      </c>
      <c r="F10" s="892" t="s">
        <v>146</v>
      </c>
      <c r="G10" s="74"/>
      <c r="H10" s="890">
        <v>1</v>
      </c>
      <c r="I10" s="892" t="s">
        <v>146</v>
      </c>
      <c r="J10" s="74"/>
      <c r="K10" s="890">
        <v>6</v>
      </c>
      <c r="L10" s="891" t="s">
        <v>146</v>
      </c>
      <c r="M10" s="74"/>
      <c r="N10" s="890">
        <v>12</v>
      </c>
      <c r="O10" s="891" t="s">
        <v>146</v>
      </c>
      <c r="P10" s="71"/>
      <c r="Q10" s="71"/>
      <c r="R10" s="71"/>
      <c r="S10" s="71"/>
      <c r="T10" s="71"/>
    </row>
    <row r="11" spans="1:20" s="17" customFormat="1" ht="12" x14ac:dyDescent="0.2">
      <c r="A11" s="72" t="s">
        <v>191</v>
      </c>
      <c r="B11" s="890" t="s">
        <v>146</v>
      </c>
      <c r="C11" s="112" t="s">
        <v>146</v>
      </c>
      <c r="D11" s="74"/>
      <c r="E11" s="890" t="s">
        <v>146</v>
      </c>
      <c r="F11" s="892" t="s">
        <v>146</v>
      </c>
      <c r="G11" s="74"/>
      <c r="H11" s="890">
        <v>11</v>
      </c>
      <c r="I11" s="892">
        <v>5991</v>
      </c>
      <c r="J11" s="74"/>
      <c r="K11" s="890">
        <v>1</v>
      </c>
      <c r="L11" s="891">
        <v>181</v>
      </c>
      <c r="M11" s="74"/>
      <c r="N11" s="890">
        <v>4</v>
      </c>
      <c r="O11" s="891">
        <v>1187</v>
      </c>
      <c r="P11" s="71"/>
      <c r="Q11" s="71"/>
      <c r="R11" s="71"/>
      <c r="S11" s="71"/>
      <c r="T11" s="71"/>
    </row>
    <row r="12" spans="1:20" s="17" customFormat="1" thickBot="1" x14ac:dyDescent="0.25">
      <c r="A12" s="96" t="s">
        <v>113</v>
      </c>
      <c r="B12" s="98">
        <f>SUM(B5:B11)</f>
        <v>168</v>
      </c>
      <c r="C12" s="75">
        <f>SUM(C5:C11)</f>
        <v>108651</v>
      </c>
      <c r="D12" s="75"/>
      <c r="E12" s="98">
        <f>SUM(E5:E11)</f>
        <v>170</v>
      </c>
      <c r="F12" s="75">
        <f>SUM(F5:F11)</f>
        <v>114912</v>
      </c>
      <c r="G12" s="75"/>
      <c r="H12" s="98">
        <f t="shared" ref="H12:O12" si="0">SUM(H5:H11)</f>
        <v>168</v>
      </c>
      <c r="I12" s="75">
        <f>SUM(I5:I11)</f>
        <v>104716</v>
      </c>
      <c r="J12" s="75"/>
      <c r="K12" s="98">
        <f t="shared" si="0"/>
        <v>171</v>
      </c>
      <c r="L12" s="75">
        <f>SUM(L5:L11)</f>
        <v>100012</v>
      </c>
      <c r="M12" s="75"/>
      <c r="N12" s="98">
        <f t="shared" si="0"/>
        <v>174</v>
      </c>
      <c r="O12" s="75">
        <f t="shared" si="0"/>
        <v>96031</v>
      </c>
      <c r="P12" s="71"/>
      <c r="Q12" s="71"/>
      <c r="R12" s="71"/>
      <c r="S12" s="71"/>
      <c r="T12" s="71"/>
    </row>
    <row r="13" spans="1:20" s="71" customFormat="1" ht="12" x14ac:dyDescent="0.2"/>
    <row r="14" spans="1:20" s="71" customFormat="1" ht="12" x14ac:dyDescent="0.2">
      <c r="A14" s="71" t="s">
        <v>143</v>
      </c>
    </row>
    <row r="15" spans="1:20" s="71" customFormat="1" ht="23.25" customHeight="1" x14ac:dyDescent="0.2">
      <c r="A15" s="1041" t="s">
        <v>1148</v>
      </c>
      <c r="B15" s="1041"/>
      <c r="C15" s="1041"/>
      <c r="D15" s="1041"/>
      <c r="E15" s="1041"/>
      <c r="F15" s="1041"/>
      <c r="G15" s="1041"/>
      <c r="H15" s="1041"/>
      <c r="I15" s="1041"/>
      <c r="J15" s="1041"/>
      <c r="K15" s="1041"/>
      <c r="L15" s="1084"/>
      <c r="M15" s="1084"/>
      <c r="N15" s="1084"/>
      <c r="O15" s="1084"/>
    </row>
    <row r="16" spans="1:20" s="71" customFormat="1" ht="26.25" customHeight="1" x14ac:dyDescent="0.2">
      <c r="A16" s="1041" t="s">
        <v>988</v>
      </c>
      <c r="B16" s="1041"/>
      <c r="C16" s="1041"/>
      <c r="D16" s="1041"/>
      <c r="E16" s="1041"/>
      <c r="F16" s="1041"/>
      <c r="G16" s="1041"/>
      <c r="H16" s="1041"/>
      <c r="I16" s="1041"/>
      <c r="J16" s="1041"/>
      <c r="K16" s="1041"/>
      <c r="L16" s="1084"/>
      <c r="M16" s="1084"/>
      <c r="N16" s="1084"/>
      <c r="O16" s="1084"/>
    </row>
    <row r="17" spans="1:4" s="71" customFormat="1" ht="12" x14ac:dyDescent="0.2">
      <c r="A17" s="385"/>
      <c r="B17" s="385"/>
      <c r="C17" s="385"/>
      <c r="D17" s="385"/>
    </row>
    <row r="18" spans="1:4" s="71" customFormat="1" ht="12" x14ac:dyDescent="0.2">
      <c r="A18" s="71" t="s">
        <v>1095</v>
      </c>
      <c r="B18" s="666"/>
      <c r="C18" s="666"/>
      <c r="D18" s="666"/>
    </row>
    <row r="19" spans="1:4" s="71" customFormat="1" ht="12" x14ac:dyDescent="0.2">
      <c r="A19" s="71" t="s">
        <v>1096</v>
      </c>
      <c r="B19" s="666"/>
      <c r="C19" s="666"/>
      <c r="D19" s="666"/>
    </row>
    <row r="20" spans="1:4" s="71" customFormat="1" ht="12" x14ac:dyDescent="0.2"/>
    <row r="21" spans="1:4" s="71" customFormat="1" ht="12" x14ac:dyDescent="0.2">
      <c r="A21" s="666" t="s">
        <v>951</v>
      </c>
    </row>
    <row r="22" spans="1:4" s="71" customFormat="1" ht="12" x14ac:dyDescent="0.2">
      <c r="A22" s="666" t="s">
        <v>952</v>
      </c>
      <c r="B22" s="95"/>
      <c r="C22" s="95"/>
      <c r="D22" s="95"/>
    </row>
    <row r="23" spans="1:4" s="71" customFormat="1" ht="12" x14ac:dyDescent="0.2">
      <c r="A23" s="71" t="s">
        <v>940</v>
      </c>
      <c r="B23" s="95"/>
      <c r="C23" s="95"/>
      <c r="D23" s="95"/>
    </row>
    <row r="24" spans="1:4" s="71" customFormat="1" ht="12" x14ac:dyDescent="0.2">
      <c r="A24" s="71" t="s">
        <v>149</v>
      </c>
      <c r="B24" s="95"/>
      <c r="C24" s="95"/>
      <c r="D24" s="95"/>
    </row>
  </sheetData>
  <mergeCells count="7">
    <mergeCell ref="A16:O16"/>
    <mergeCell ref="N3:O3"/>
    <mergeCell ref="H3:I3"/>
    <mergeCell ref="K3:L3"/>
    <mergeCell ref="A15:O15"/>
    <mergeCell ref="E3:F3"/>
    <mergeCell ref="B3:C3"/>
  </mergeCells>
  <phoneticPr fontId="16" type="noConversion"/>
  <pageMargins left="0.7" right="0.7" top="0.75" bottom="0.75" header="0.3" footer="0.3"/>
  <pageSetup paperSize="9" scale="88"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6"/>
  <sheetViews>
    <sheetView zoomScaleNormal="100" workbookViewId="0"/>
  </sheetViews>
  <sheetFormatPr defaultRowHeight="12" x14ac:dyDescent="0.2"/>
  <cols>
    <col min="1" max="1" width="20.625" style="1" customWidth="1"/>
    <col min="2" max="2" width="9.75" style="1" customWidth="1"/>
    <col min="3" max="3" width="8.75" style="1" bestFit="1" customWidth="1"/>
    <col min="4" max="4" width="8.75" style="1" customWidth="1"/>
    <col min="5" max="6" width="9.125" style="1" bestFit="1" customWidth="1"/>
    <col min="7" max="7" width="10.375" style="1" bestFit="1" customWidth="1"/>
    <col min="8" max="9" width="9.125" style="1" bestFit="1" customWidth="1"/>
    <col min="10" max="15" width="9" style="1"/>
    <col min="16" max="16" width="10.625" style="1" bestFit="1" customWidth="1"/>
    <col min="17" max="17" width="9" style="1"/>
    <col min="18" max="18" width="21.375" style="1" bestFit="1" customWidth="1"/>
    <col min="19" max="16384" width="9" style="1"/>
  </cols>
  <sheetData>
    <row r="1" spans="1:26" s="368" customFormat="1" ht="19.5" customHeight="1" x14ac:dyDescent="0.25">
      <c r="A1" s="617" t="s">
        <v>1181</v>
      </c>
      <c r="B1" s="618"/>
      <c r="C1" s="618"/>
      <c r="H1" s="422"/>
      <c r="I1" s="619"/>
      <c r="J1" s="619"/>
    </row>
    <row r="2" spans="1:26" s="368" customFormat="1" ht="9.75" customHeight="1" x14ac:dyDescent="0.2">
      <c r="A2" s="711"/>
      <c r="B2" s="711"/>
      <c r="C2" s="711"/>
      <c r="H2" s="422"/>
      <c r="I2" s="422"/>
      <c r="J2" s="422"/>
      <c r="K2" s="422"/>
      <c r="L2" s="422"/>
      <c r="M2" s="422"/>
      <c r="N2" s="422"/>
      <c r="O2" s="422"/>
      <c r="P2" s="728"/>
    </row>
    <row r="3" spans="1:26" s="368" customFormat="1" ht="15" customHeight="1" thickBot="1" x14ac:dyDescent="0.25">
      <c r="A3" s="713" t="s">
        <v>136</v>
      </c>
      <c r="B3" s="458" t="s">
        <v>128</v>
      </c>
      <c r="C3" s="458" t="s">
        <v>125</v>
      </c>
      <c r="D3" s="458" t="s">
        <v>153</v>
      </c>
      <c r="E3" s="458" t="s">
        <v>1084</v>
      </c>
      <c r="F3" s="458" t="s">
        <v>1071</v>
      </c>
      <c r="H3" s="415"/>
      <c r="I3" s="422"/>
      <c r="J3" s="422"/>
      <c r="K3" s="422"/>
      <c r="L3" s="422"/>
      <c r="M3" s="422"/>
      <c r="N3" s="422"/>
      <c r="O3" s="422"/>
      <c r="P3" s="728"/>
      <c r="Z3" s="422"/>
    </row>
    <row r="4" spans="1:26" s="422" customFormat="1" ht="12.75" customHeight="1" x14ac:dyDescent="0.2">
      <c r="A4" s="422" t="s">
        <v>147</v>
      </c>
      <c r="B4" s="602">
        <v>0.34</v>
      </c>
      <c r="C4" s="602">
        <v>0.4</v>
      </c>
      <c r="D4" s="620">
        <v>0.37</v>
      </c>
      <c r="E4" s="620">
        <v>0.36</v>
      </c>
      <c r="F4" s="620">
        <v>0.37</v>
      </c>
      <c r="G4" s="429"/>
      <c r="H4" s="429"/>
      <c r="I4" s="429"/>
      <c r="J4" s="429"/>
      <c r="K4" s="429"/>
      <c r="L4" s="814"/>
      <c r="P4" s="728"/>
    </row>
    <row r="5" spans="1:26" s="422" customFormat="1" ht="12.75" customHeight="1" x14ac:dyDescent="0.2">
      <c r="A5" s="422" t="s">
        <v>538</v>
      </c>
      <c r="B5" s="602">
        <v>0.56000000000000005</v>
      </c>
      <c r="C5" s="602">
        <v>0.65</v>
      </c>
      <c r="D5" s="620">
        <v>0.65</v>
      </c>
      <c r="E5" s="620">
        <v>0.64</v>
      </c>
      <c r="F5" s="620">
        <v>0.57999999999999996</v>
      </c>
      <c r="G5" s="429"/>
      <c r="H5" s="429"/>
      <c r="I5" s="429"/>
      <c r="J5" s="429"/>
      <c r="K5" s="429"/>
      <c r="L5" s="814"/>
      <c r="M5" s="71"/>
      <c r="N5" s="71"/>
      <c r="O5" s="71"/>
      <c r="P5" s="728"/>
    </row>
    <row r="6" spans="1:26" s="422" customFormat="1" ht="13.5" customHeight="1" x14ac:dyDescent="0.2">
      <c r="A6" s="422" t="s">
        <v>148</v>
      </c>
      <c r="B6" s="620">
        <v>0.41000000000000003</v>
      </c>
      <c r="C6" s="620">
        <v>0.46</v>
      </c>
      <c r="D6" s="620">
        <v>0.45</v>
      </c>
      <c r="E6" s="620">
        <v>0.46</v>
      </c>
      <c r="F6" s="620">
        <v>0.47000000000000003</v>
      </c>
      <c r="G6" s="429"/>
      <c r="H6" s="429"/>
      <c r="I6" s="429"/>
      <c r="J6" s="429"/>
      <c r="K6" s="429"/>
      <c r="L6" s="814"/>
      <c r="M6" s="71"/>
      <c r="N6" s="71"/>
      <c r="O6" s="71"/>
      <c r="P6" s="728"/>
    </row>
    <row r="7" spans="1:26" s="422" customFormat="1" ht="13.5" thickBot="1" x14ac:dyDescent="0.25">
      <c r="A7" s="417" t="s">
        <v>539</v>
      </c>
      <c r="B7" s="621">
        <v>0.54</v>
      </c>
      <c r="C7" s="621">
        <v>0.63</v>
      </c>
      <c r="D7" s="621">
        <v>0.63</v>
      </c>
      <c r="E7" s="621">
        <v>0.64</v>
      </c>
      <c r="F7" s="621">
        <v>0.61</v>
      </c>
      <c r="G7" s="429"/>
      <c r="H7" s="429"/>
      <c r="I7" s="429"/>
      <c r="J7" s="429"/>
      <c r="K7" s="429"/>
      <c r="L7" s="814"/>
      <c r="M7" s="71"/>
      <c r="N7" s="71"/>
      <c r="O7" s="71"/>
      <c r="P7" s="728"/>
    </row>
    <row r="8" spans="1:26" s="422" customFormat="1" x14ac:dyDescent="0.2">
      <c r="G8" s="415"/>
      <c r="H8" s="71"/>
      <c r="I8" s="71"/>
      <c r="J8" s="71"/>
      <c r="K8" s="71"/>
      <c r="L8" s="71"/>
      <c r="M8" s="71"/>
      <c r="N8" s="71"/>
      <c r="O8" s="71"/>
    </row>
    <row r="9" spans="1:26" s="422" customFormat="1" ht="15.75" x14ac:dyDescent="0.25">
      <c r="A9" s="617" t="s">
        <v>1182</v>
      </c>
      <c r="B9" s="714"/>
      <c r="C9" s="714"/>
      <c r="H9" s="71"/>
      <c r="I9" s="71"/>
      <c r="J9" s="71"/>
      <c r="K9" s="71"/>
      <c r="L9" s="71"/>
      <c r="M9" s="71"/>
      <c r="N9" s="71"/>
      <c r="O9" s="71"/>
    </row>
    <row r="10" spans="1:26" s="422" customFormat="1" ht="16.5" customHeight="1" x14ac:dyDescent="0.2">
      <c r="A10" s="715"/>
      <c r="B10" s="715"/>
      <c r="C10" s="715"/>
      <c r="H10" s="71"/>
      <c r="I10" s="71"/>
      <c r="J10" s="71"/>
      <c r="K10" s="71"/>
      <c r="L10" s="71"/>
      <c r="M10" s="71"/>
      <c r="N10" s="71"/>
      <c r="O10" s="71"/>
      <c r="P10" s="712"/>
    </row>
    <row r="11" spans="1:26" s="422" customFormat="1" ht="15" customHeight="1" thickBot="1" x14ac:dyDescent="0.25">
      <c r="A11" s="566" t="s">
        <v>136</v>
      </c>
      <c r="B11" s="716" t="s">
        <v>128</v>
      </c>
      <c r="C11" s="716" t="s">
        <v>125</v>
      </c>
      <c r="D11" s="716" t="s">
        <v>153</v>
      </c>
      <c r="E11" s="893" t="s">
        <v>1084</v>
      </c>
      <c r="F11" s="458" t="s">
        <v>1268</v>
      </c>
      <c r="G11" s="71"/>
    </row>
    <row r="12" spans="1:26" s="71" customFormat="1" ht="13.5" customHeight="1" x14ac:dyDescent="0.2">
      <c r="A12" s="71" t="s">
        <v>147</v>
      </c>
      <c r="B12" s="386">
        <v>0.06</v>
      </c>
      <c r="C12" s="386">
        <v>0.05</v>
      </c>
      <c r="D12" s="935">
        <v>0.05</v>
      </c>
      <c r="E12" s="936">
        <v>0.05</v>
      </c>
      <c r="F12" s="935">
        <v>0.05</v>
      </c>
      <c r="J12" s="678"/>
      <c r="K12" s="678"/>
      <c r="L12" s="678"/>
    </row>
    <row r="13" spans="1:26" s="71" customFormat="1" ht="12.75" customHeight="1" x14ac:dyDescent="0.2">
      <c r="A13" s="71" t="s">
        <v>538</v>
      </c>
      <c r="B13" s="386">
        <v>0.27</v>
      </c>
      <c r="C13" s="386">
        <v>0.24</v>
      </c>
      <c r="D13" s="935">
        <v>0.28999999999999998</v>
      </c>
      <c r="E13" s="937">
        <v>0.22</v>
      </c>
      <c r="F13" s="935">
        <v>0.13</v>
      </c>
      <c r="J13" s="678"/>
      <c r="K13" s="678"/>
      <c r="L13" s="678"/>
    </row>
    <row r="14" spans="1:26" s="71" customFormat="1" x14ac:dyDescent="0.2">
      <c r="A14" s="71" t="s">
        <v>148</v>
      </c>
      <c r="B14" s="386">
        <v>0.08</v>
      </c>
      <c r="C14" s="386">
        <v>7.0000000000000007E-2</v>
      </c>
      <c r="D14" s="386">
        <v>0.08</v>
      </c>
      <c r="E14" s="894">
        <v>7.0000000000000007E-2</v>
      </c>
      <c r="F14" s="386">
        <v>0.06</v>
      </c>
      <c r="H14" s="678"/>
      <c r="I14" s="678"/>
      <c r="J14" s="678"/>
      <c r="K14" s="678"/>
      <c r="L14" s="678"/>
    </row>
    <row r="15" spans="1:26" s="71" customFormat="1" ht="12.75" thickBot="1" x14ac:dyDescent="0.25">
      <c r="A15" s="131" t="s">
        <v>539</v>
      </c>
      <c r="B15" s="387">
        <v>0.17</v>
      </c>
      <c r="C15" s="387">
        <v>0.21</v>
      </c>
      <c r="D15" s="387">
        <v>0.2</v>
      </c>
      <c r="E15" s="895">
        <v>0.13</v>
      </c>
      <c r="F15" s="387">
        <v>0.08</v>
      </c>
      <c r="H15" s="678"/>
      <c r="I15" s="678"/>
      <c r="J15" s="678"/>
      <c r="K15" s="678"/>
      <c r="L15" s="678"/>
    </row>
    <row r="16" spans="1:26" s="71" customFormat="1" x14ac:dyDescent="0.2"/>
    <row r="17" spans="1:25" s="71" customFormat="1" x14ac:dyDescent="0.2"/>
    <row r="18" spans="1:25" s="71" customFormat="1" ht="15.75" x14ac:dyDescent="0.25">
      <c r="A18" s="617" t="s">
        <v>1183</v>
      </c>
    </row>
    <row r="19" spans="1:25" s="71" customFormat="1" ht="13.5" customHeight="1" x14ac:dyDescent="0.2">
      <c r="B19" s="1088" t="s">
        <v>125</v>
      </c>
      <c r="C19" s="1088"/>
      <c r="D19" s="1088"/>
      <c r="E19" s="1088"/>
      <c r="F19" s="1088" t="s">
        <v>153</v>
      </c>
      <c r="G19" s="1088"/>
      <c r="H19" s="1088"/>
      <c r="I19" s="1088"/>
      <c r="J19" s="1089" t="s">
        <v>877</v>
      </c>
      <c r="K19" s="1089"/>
      <c r="L19" s="1089"/>
      <c r="M19" s="1089"/>
      <c r="N19" s="1087" t="s">
        <v>1011</v>
      </c>
      <c r="O19" s="1087"/>
      <c r="P19" s="1087"/>
      <c r="Q19" s="1087"/>
    </row>
    <row r="20" spans="1:25" s="71" customFormat="1" ht="13.5" customHeight="1" x14ac:dyDescent="0.2">
      <c r="B20" s="1088" t="s">
        <v>108</v>
      </c>
      <c r="C20" s="1088"/>
      <c r="D20" s="1088" t="s">
        <v>109</v>
      </c>
      <c r="E20" s="1088"/>
      <c r="F20" s="1088" t="s">
        <v>108</v>
      </c>
      <c r="G20" s="1088"/>
      <c r="H20" s="1088" t="s">
        <v>109</v>
      </c>
      <c r="I20" s="1088"/>
      <c r="J20" s="1089" t="s">
        <v>108</v>
      </c>
      <c r="K20" s="1089"/>
      <c r="L20" s="1089" t="s">
        <v>109</v>
      </c>
      <c r="M20" s="1089"/>
      <c r="N20" s="1088" t="s">
        <v>108</v>
      </c>
      <c r="O20" s="1088"/>
      <c r="P20" s="1088" t="s">
        <v>109</v>
      </c>
      <c r="Q20" s="1088"/>
    </row>
    <row r="21" spans="1:25" s="71" customFormat="1" ht="14.25" thickBot="1" x14ac:dyDescent="0.25">
      <c r="B21" s="363" t="s">
        <v>111</v>
      </c>
      <c r="C21" s="363" t="s">
        <v>114</v>
      </c>
      <c r="D21" s="363" t="s">
        <v>111</v>
      </c>
      <c r="E21" s="363" t="s">
        <v>114</v>
      </c>
      <c r="F21" s="363" t="s">
        <v>111</v>
      </c>
      <c r="G21" s="363" t="s">
        <v>114</v>
      </c>
      <c r="H21" s="363" t="s">
        <v>111</v>
      </c>
      <c r="I21" s="363" t="s">
        <v>114</v>
      </c>
      <c r="J21" s="363" t="s">
        <v>111</v>
      </c>
      <c r="K21" s="363" t="s">
        <v>1034</v>
      </c>
      <c r="L21" s="363" t="s">
        <v>111</v>
      </c>
      <c r="M21" s="363" t="s">
        <v>1034</v>
      </c>
      <c r="N21" s="363" t="s">
        <v>111</v>
      </c>
      <c r="O21" s="363" t="s">
        <v>1035</v>
      </c>
      <c r="P21" s="363" t="s">
        <v>111</v>
      </c>
      <c r="Q21" s="363" t="s">
        <v>1035</v>
      </c>
    </row>
    <row r="22" spans="1:25" s="71" customFormat="1" ht="13.5" customHeight="1" x14ac:dyDescent="0.2">
      <c r="A22" s="388" t="s">
        <v>533</v>
      </c>
      <c r="B22" s="134">
        <v>2.4E-2</v>
      </c>
      <c r="C22" s="134">
        <v>0.108</v>
      </c>
      <c r="D22" s="134">
        <v>3.3000000000000002E-2</v>
      </c>
      <c r="E22" s="134">
        <v>0.10299999999999999</v>
      </c>
      <c r="F22" s="134">
        <v>2.1000000000000001E-2</v>
      </c>
      <c r="G22" s="134">
        <v>9.2999999999999999E-2</v>
      </c>
      <c r="H22" s="134">
        <v>2.5999999999999999E-2</v>
      </c>
      <c r="I22" s="134">
        <v>8.5000000000000006E-2</v>
      </c>
      <c r="J22" s="134">
        <v>2.5000000000000001E-2</v>
      </c>
      <c r="K22" s="134">
        <v>6.4691905025637361E-2</v>
      </c>
      <c r="L22" s="134">
        <v>2.1000000000000001E-2</v>
      </c>
      <c r="M22" s="134">
        <v>5.3175326648435099E-2</v>
      </c>
      <c r="N22" s="134">
        <v>4.0000000000000001E-3</v>
      </c>
      <c r="O22" s="134">
        <v>2.5239262371615313E-2</v>
      </c>
      <c r="P22" s="134">
        <v>3.2000000000000001E-2</v>
      </c>
      <c r="Q22" s="134">
        <v>2.5228828551649873E-2</v>
      </c>
      <c r="R22" s="717"/>
      <c r="S22" s="717"/>
      <c r="U22" s="120"/>
      <c r="W22" s="120"/>
      <c r="Y22" s="120"/>
    </row>
    <row r="23" spans="1:25" s="71" customFormat="1" ht="13.5" x14ac:dyDescent="0.2">
      <c r="A23" s="71" t="s">
        <v>534</v>
      </c>
      <c r="B23" s="134">
        <v>2.3E-2</v>
      </c>
      <c r="C23" s="134">
        <v>8.3000000000000004E-2</v>
      </c>
      <c r="D23" s="134">
        <v>2.1999999999999999E-2</v>
      </c>
      <c r="E23" s="134">
        <v>8.6999999999999994E-2</v>
      </c>
      <c r="F23" s="134">
        <v>1.9E-2</v>
      </c>
      <c r="G23" s="134">
        <v>9.0999999999999998E-2</v>
      </c>
      <c r="H23" s="134">
        <v>3.1E-2</v>
      </c>
      <c r="I23" s="134">
        <v>8.3000000000000004E-2</v>
      </c>
      <c r="J23" s="134">
        <v>2.5000000000000001E-2</v>
      </c>
      <c r="K23" s="134">
        <v>6.5281474996873493E-2</v>
      </c>
      <c r="L23" s="134">
        <v>2.3E-2</v>
      </c>
      <c r="M23" s="134">
        <v>5.2719538134305702E-2</v>
      </c>
      <c r="N23" s="134">
        <v>1.2E-2</v>
      </c>
      <c r="O23" s="134">
        <v>2.6134064737005917E-2</v>
      </c>
      <c r="P23" s="134">
        <v>3.4000000000000002E-2</v>
      </c>
      <c r="Q23" s="134">
        <v>3.3997384816552574E-2</v>
      </c>
      <c r="R23" s="717"/>
      <c r="S23" s="717"/>
      <c r="U23" s="120"/>
      <c r="W23" s="120"/>
      <c r="Y23" s="120"/>
    </row>
    <row r="24" spans="1:25" s="71" customFormat="1" ht="13.5" x14ac:dyDescent="0.2">
      <c r="A24" s="71" t="s">
        <v>535</v>
      </c>
      <c r="B24" s="134">
        <v>2.4E-2</v>
      </c>
      <c r="C24" s="134">
        <v>0.152</v>
      </c>
      <c r="D24" s="134">
        <v>3.5000000000000003E-2</v>
      </c>
      <c r="E24" s="134">
        <v>0.127</v>
      </c>
      <c r="F24" s="134">
        <v>2.4E-2</v>
      </c>
      <c r="G24" s="134">
        <v>0.219</v>
      </c>
      <c r="H24" s="134">
        <v>3.5999999999999997E-2</v>
      </c>
      <c r="I24" s="134">
        <v>0.115</v>
      </c>
      <c r="J24" s="134">
        <v>2.5999999999999999E-2</v>
      </c>
      <c r="K24" s="134">
        <v>0.14330251462771898</v>
      </c>
      <c r="L24" s="134">
        <v>3.7999999999999999E-2</v>
      </c>
      <c r="M24" s="134">
        <v>8.1054390762686113E-2</v>
      </c>
      <c r="N24" s="134">
        <v>3.6999999999999998E-2</v>
      </c>
      <c r="O24" s="134">
        <v>0.10487667289137878</v>
      </c>
      <c r="P24" s="134">
        <v>4.7E-2</v>
      </c>
      <c r="Q24" s="134">
        <v>6.8456272594415821E-2</v>
      </c>
      <c r="R24" s="717"/>
      <c r="S24" s="717"/>
      <c r="U24" s="120"/>
      <c r="W24" s="120"/>
      <c r="Y24" s="120"/>
    </row>
    <row r="25" spans="1:25" s="71" customFormat="1" ht="13.5" x14ac:dyDescent="0.2">
      <c r="A25" s="71" t="s">
        <v>536</v>
      </c>
      <c r="B25" s="134">
        <v>4.1000000000000002E-2</v>
      </c>
      <c r="C25" s="134">
        <v>0.13200000000000001</v>
      </c>
      <c r="D25" s="134">
        <v>3.9E-2</v>
      </c>
      <c r="E25" s="134">
        <v>0.114</v>
      </c>
      <c r="F25" s="134">
        <v>3.6999999999999998E-2</v>
      </c>
      <c r="G25" s="134">
        <v>0.122</v>
      </c>
      <c r="H25" s="134">
        <v>3.7999999999999999E-2</v>
      </c>
      <c r="I25" s="134">
        <v>0.105</v>
      </c>
      <c r="J25" s="134">
        <v>4.1000000000000002E-2</v>
      </c>
      <c r="K25" s="134">
        <v>9.5644328515534269E-2</v>
      </c>
      <c r="L25" s="134">
        <v>3.4000000000000002E-2</v>
      </c>
      <c r="M25" s="134">
        <v>6.5785475539349741E-2</v>
      </c>
      <c r="N25" s="134">
        <v>3.5000000000000003E-2</v>
      </c>
      <c r="O25" s="134">
        <v>8.3070728291316523E-2</v>
      </c>
      <c r="P25" s="134">
        <v>3.5999999999999997E-2</v>
      </c>
      <c r="Q25" s="134">
        <v>4.1916628211044457E-2</v>
      </c>
      <c r="R25" s="717"/>
      <c r="S25" s="717"/>
      <c r="U25" s="120"/>
      <c r="W25" s="120"/>
      <c r="Y25" s="120"/>
    </row>
    <row r="26" spans="1:25" s="71" customFormat="1" ht="14.25" thickBot="1" x14ac:dyDescent="0.25">
      <c r="A26" s="131" t="s">
        <v>537</v>
      </c>
      <c r="B26" s="124">
        <v>4.2999999999999997E-2</v>
      </c>
      <c r="C26" s="124">
        <v>0.187</v>
      </c>
      <c r="D26" s="124">
        <v>5.5E-2</v>
      </c>
      <c r="E26" s="124">
        <v>0.158</v>
      </c>
      <c r="F26" s="124">
        <v>3.4000000000000002E-2</v>
      </c>
      <c r="G26" s="124">
        <v>0.185</v>
      </c>
      <c r="H26" s="124">
        <v>5.8999999999999997E-2</v>
      </c>
      <c r="I26" s="124">
        <v>0.13</v>
      </c>
      <c r="J26" s="124">
        <v>3.9E-2</v>
      </c>
      <c r="K26" s="124">
        <v>0.13408250406445965</v>
      </c>
      <c r="L26" s="124">
        <v>5.5E-2</v>
      </c>
      <c r="M26" s="124">
        <v>8.5536311151625646E-2</v>
      </c>
      <c r="N26" s="124">
        <v>3.3000000000000002E-2</v>
      </c>
      <c r="O26" s="124">
        <v>9.8642234671646442E-2</v>
      </c>
      <c r="P26" s="124">
        <v>4.9000000000000002E-2</v>
      </c>
      <c r="Q26" s="124">
        <v>5.6149526959464652E-2</v>
      </c>
      <c r="R26" s="717"/>
      <c r="S26" s="717"/>
      <c r="U26" s="120"/>
      <c r="W26" s="120"/>
      <c r="Y26" s="120"/>
    </row>
    <row r="27" spans="1:25" s="71" customFormat="1" x14ac:dyDescent="0.2"/>
    <row r="28" spans="1:25" s="71" customFormat="1" ht="13.5" customHeight="1" x14ac:dyDescent="0.2"/>
    <row r="29" spans="1:25" s="71" customFormat="1" ht="13.5" customHeight="1" x14ac:dyDescent="0.2">
      <c r="I29" s="726"/>
    </row>
    <row r="30" spans="1:25" s="71" customFormat="1" ht="13.5" customHeight="1" x14ac:dyDescent="0.2">
      <c r="A30" s="71" t="s">
        <v>143</v>
      </c>
    </row>
    <row r="31" spans="1:25" s="71" customFormat="1" ht="12.75" customHeight="1" x14ac:dyDescent="0.2">
      <c r="A31" s="718" t="s">
        <v>532</v>
      </c>
    </row>
    <row r="32" spans="1:25" s="71" customFormat="1" ht="36.75" customHeight="1" x14ac:dyDescent="0.2">
      <c r="A32" s="1079" t="s">
        <v>1149</v>
      </c>
      <c r="B32" s="1079"/>
      <c r="C32" s="1079"/>
      <c r="D32" s="1079"/>
      <c r="E32" s="1079"/>
      <c r="F32" s="1079"/>
      <c r="G32" s="1079"/>
      <c r="H32" s="1079"/>
      <c r="I32" s="1079"/>
      <c r="J32" s="1079"/>
      <c r="K32" s="1079"/>
      <c r="L32" s="1079"/>
      <c r="M32" s="1079"/>
      <c r="N32" s="1079"/>
      <c r="O32" s="1079"/>
      <c r="P32" s="1079"/>
      <c r="Q32" s="1079"/>
    </row>
    <row r="33" spans="1:17" s="71" customFormat="1" ht="12" customHeight="1" x14ac:dyDescent="0.2">
      <c r="A33" s="718" t="s">
        <v>540</v>
      </c>
    </row>
    <row r="34" spans="1:17" s="71" customFormat="1" x14ac:dyDescent="0.2">
      <c r="A34" s="718"/>
    </row>
    <row r="35" spans="1:17" s="71" customFormat="1" x14ac:dyDescent="0.2">
      <c r="A35" s="718" t="s">
        <v>1269</v>
      </c>
    </row>
    <row r="36" spans="1:17" ht="12.75" customHeight="1" x14ac:dyDescent="0.2">
      <c r="A36" s="263" t="s">
        <v>1115</v>
      </c>
      <c r="B36" s="815"/>
      <c r="C36" s="815"/>
      <c r="D36" s="815"/>
      <c r="E36" s="815"/>
      <c r="F36" s="815"/>
      <c r="G36" s="815"/>
      <c r="H36" s="815"/>
      <c r="I36" s="815"/>
      <c r="J36" s="815"/>
      <c r="K36" s="815"/>
      <c r="L36" s="815"/>
      <c r="M36" s="815"/>
      <c r="N36" s="815"/>
      <c r="O36" s="815"/>
      <c r="P36" s="815"/>
      <c r="Q36" s="815"/>
    </row>
    <row r="37" spans="1:17" ht="13.5" customHeight="1" x14ac:dyDescent="0.2">
      <c r="A37" s="263" t="s">
        <v>1093</v>
      </c>
      <c r="B37" s="815"/>
      <c r="C37" s="815"/>
      <c r="D37" s="815"/>
      <c r="E37" s="815"/>
      <c r="F37" s="815"/>
      <c r="G37" s="815"/>
      <c r="H37" s="815"/>
      <c r="I37" s="815"/>
      <c r="J37" s="815"/>
      <c r="K37" s="815"/>
      <c r="L37" s="815"/>
      <c r="M37" s="815"/>
      <c r="N37" s="815"/>
      <c r="O37" s="815"/>
      <c r="P37" s="815"/>
      <c r="Q37" s="815"/>
    </row>
    <row r="38" spans="1:17" ht="13.5" customHeight="1" x14ac:dyDescent="0.2">
      <c r="A38" s="271"/>
      <c r="B38" s="815"/>
      <c r="C38" s="815"/>
      <c r="D38" s="815"/>
      <c r="E38" s="815"/>
      <c r="F38" s="815"/>
      <c r="G38" s="815"/>
      <c r="H38" s="815"/>
      <c r="I38" s="815"/>
      <c r="J38" s="815"/>
      <c r="K38" s="815"/>
      <c r="L38" s="815"/>
      <c r="M38" s="815"/>
      <c r="N38" s="815"/>
      <c r="O38" s="815"/>
      <c r="P38" s="815"/>
      <c r="Q38" s="815"/>
    </row>
    <row r="39" spans="1:17" ht="12.75" customHeight="1" x14ac:dyDescent="0.2">
      <c r="A39" s="71" t="s">
        <v>1095</v>
      </c>
      <c r="B39" s="815"/>
      <c r="C39" s="815"/>
      <c r="D39" s="815"/>
      <c r="E39" s="815"/>
      <c r="F39" s="815"/>
      <c r="G39" s="815"/>
      <c r="H39" s="815"/>
      <c r="I39" s="815"/>
      <c r="J39" s="815"/>
      <c r="K39" s="815"/>
      <c r="L39" s="815"/>
      <c r="M39" s="815"/>
      <c r="N39" s="815"/>
      <c r="O39" s="815"/>
      <c r="P39" s="815"/>
      <c r="Q39" s="815"/>
    </row>
    <row r="40" spans="1:17" ht="12.75" customHeight="1" x14ac:dyDescent="0.2">
      <c r="A40" s="71" t="s">
        <v>1096</v>
      </c>
      <c r="B40" s="815"/>
      <c r="C40" s="815"/>
      <c r="D40" s="815"/>
      <c r="E40" s="815"/>
      <c r="F40" s="815"/>
      <c r="G40" s="815"/>
      <c r="H40" s="815"/>
      <c r="I40" s="815"/>
      <c r="J40" s="815"/>
      <c r="K40" s="815"/>
      <c r="L40" s="815"/>
      <c r="M40" s="815"/>
      <c r="N40" s="815"/>
      <c r="O40" s="815"/>
      <c r="P40" s="815"/>
      <c r="Q40" s="815"/>
    </row>
    <row r="41" spans="1:17" ht="13.5" customHeight="1" x14ac:dyDescent="0.2">
      <c r="A41" s="71"/>
    </row>
    <row r="42" spans="1:17" ht="13.5" customHeight="1" x14ac:dyDescent="0.2">
      <c r="A42" s="666" t="s">
        <v>951</v>
      </c>
    </row>
    <row r="43" spans="1:17" ht="13.5" customHeight="1" x14ac:dyDescent="0.2">
      <c r="A43" s="666" t="s">
        <v>952</v>
      </c>
    </row>
    <row r="44" spans="1:17" ht="13.5" customHeight="1" x14ac:dyDescent="0.2">
      <c r="A44" s="71" t="s">
        <v>940</v>
      </c>
    </row>
    <row r="45" spans="1:17" ht="13.5" customHeight="1" x14ac:dyDescent="0.2">
      <c r="A45" s="71" t="s">
        <v>149</v>
      </c>
    </row>
    <row r="46" spans="1:17" ht="13.5" customHeight="1" x14ac:dyDescent="0.2"/>
    <row r="47" spans="1:17" ht="13.5" customHeight="1" x14ac:dyDescent="0.2"/>
    <row r="48" spans="1:17" ht="12.75" customHeight="1" x14ac:dyDescent="0.2"/>
    <row r="49" ht="12.75" customHeight="1" x14ac:dyDescent="0.2"/>
    <row r="50" ht="13.5" customHeight="1" x14ac:dyDescent="0.2"/>
    <row r="51" ht="12.7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2.75" customHeight="1" x14ac:dyDescent="0.2"/>
    <row r="59" ht="12.75" customHeight="1" x14ac:dyDescent="0.2"/>
    <row r="60" ht="13.5" customHeight="1" x14ac:dyDescent="0.2"/>
    <row r="61" ht="12.75" customHeight="1" x14ac:dyDescent="0.2"/>
    <row r="62" ht="13.5" customHeight="1" x14ac:dyDescent="0.2"/>
    <row r="63" ht="13.5" customHeight="1" x14ac:dyDescent="0.2"/>
    <row r="64" ht="13.5" customHeight="1" x14ac:dyDescent="0.2"/>
    <row r="65" ht="13.5" customHeight="1" x14ac:dyDescent="0.2"/>
    <row r="66" ht="13.5" customHeight="1" x14ac:dyDescent="0.2"/>
    <row r="67" ht="12" customHeight="1" x14ac:dyDescent="0.2"/>
    <row r="68" ht="12.75" customHeight="1" x14ac:dyDescent="0.2"/>
    <row r="69" ht="12.75" customHeight="1" x14ac:dyDescent="0.2"/>
    <row r="70" ht="12.75" customHeight="1" x14ac:dyDescent="0.2"/>
    <row r="71" ht="12.75" customHeight="1" x14ac:dyDescent="0.2"/>
    <row r="73" ht="13.5" customHeight="1" x14ac:dyDescent="0.2"/>
    <row r="74" ht="13.5" customHeight="1" x14ac:dyDescent="0.2"/>
    <row r="75" ht="13.5" customHeight="1" x14ac:dyDescent="0.2"/>
    <row r="76" ht="13.5" customHeight="1" x14ac:dyDescent="0.2"/>
    <row r="77" ht="24.75" customHeight="1" x14ac:dyDescent="0.2"/>
    <row r="78" ht="12.75" customHeight="1" x14ac:dyDescent="0.2"/>
    <row r="80" ht="12.75" customHeight="1" x14ac:dyDescent="0.2"/>
    <row r="85" ht="13.5" customHeight="1" x14ac:dyDescent="0.2"/>
    <row r="86" ht="13.5" customHeight="1" x14ac:dyDescent="0.2"/>
  </sheetData>
  <mergeCells count="13">
    <mergeCell ref="A32:Q32"/>
    <mergeCell ref="N19:Q19"/>
    <mergeCell ref="N20:O20"/>
    <mergeCell ref="P20:Q20"/>
    <mergeCell ref="J19:M19"/>
    <mergeCell ref="J20:K20"/>
    <mergeCell ref="L20:M20"/>
    <mergeCell ref="H20:I20"/>
    <mergeCell ref="B19:E19"/>
    <mergeCell ref="F19:I19"/>
    <mergeCell ref="B20:C20"/>
    <mergeCell ref="D20:E20"/>
    <mergeCell ref="F20:G20"/>
  </mergeCells>
  <phoneticPr fontId="16" type="noConversion"/>
  <pageMargins left="0.7" right="0.7" top="0.75" bottom="0.75" header="0.3" footer="0.3"/>
  <pageSetup paperSize="9" scale="46" fitToHeight="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workbookViewId="0">
      <selection activeCell="G5" sqref="G5"/>
    </sheetView>
  </sheetViews>
  <sheetFormatPr defaultRowHeight="12.75" x14ac:dyDescent="0.2"/>
  <sheetData>
    <row r="1" spans="1:8" x14ac:dyDescent="0.2">
      <c r="A1" s="422" t="s">
        <v>1</v>
      </c>
      <c r="B1" s="422" t="s">
        <v>1247</v>
      </c>
      <c r="C1" s="422" t="s">
        <v>2</v>
      </c>
      <c r="D1" s="422" t="s">
        <v>1248</v>
      </c>
      <c r="E1" s="368" t="s">
        <v>3</v>
      </c>
      <c r="F1" s="368" t="s">
        <v>1025</v>
      </c>
      <c r="G1" s="368" t="s">
        <v>1027</v>
      </c>
      <c r="H1" s="368" t="s">
        <v>1028</v>
      </c>
    </row>
    <row r="2" spans="1:8" x14ac:dyDescent="0.2">
      <c r="A2" t="s">
        <v>1</v>
      </c>
      <c r="B2" t="s">
        <v>1247</v>
      </c>
      <c r="C2" t="s">
        <v>2</v>
      </c>
      <c r="D2" t="s">
        <v>1248</v>
      </c>
      <c r="E2" t="s">
        <v>1250</v>
      </c>
    </row>
    <row r="3" spans="1:8" x14ac:dyDescent="0.2">
      <c r="A3" s="422" t="s">
        <v>1</v>
      </c>
      <c r="B3" s="422" t="s">
        <v>1247</v>
      </c>
      <c r="C3" s="422" t="s">
        <v>2</v>
      </c>
      <c r="D3" s="422" t="s">
        <v>1248</v>
      </c>
      <c r="E3" s="368" t="s">
        <v>3</v>
      </c>
      <c r="F3" s="368" t="s">
        <v>1025</v>
      </c>
      <c r="G3" s="368" t="s">
        <v>1029</v>
      </c>
    </row>
    <row r="4" spans="1:8" ht="60.75" thickBot="1" x14ac:dyDescent="0.25">
      <c r="A4" s="214" t="s">
        <v>103</v>
      </c>
      <c r="B4" s="95" t="s">
        <v>106</v>
      </c>
      <c r="C4" s="214" t="s">
        <v>104</v>
      </c>
      <c r="D4" s="214" t="s">
        <v>105</v>
      </c>
      <c r="E4" s="214" t="s">
        <v>107</v>
      </c>
      <c r="F4" s="214" t="s">
        <v>1266</v>
      </c>
      <c r="G4" s="37" t="s">
        <v>117</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34"/>
  <sheetViews>
    <sheetView zoomScaleNormal="100" workbookViewId="0"/>
  </sheetViews>
  <sheetFormatPr defaultRowHeight="12.75" x14ac:dyDescent="0.2"/>
  <cols>
    <col min="1" max="1" width="18.25" style="6" customWidth="1"/>
    <col min="2" max="10" width="8.625" style="6" customWidth="1"/>
    <col min="11" max="11" width="9" style="6"/>
    <col min="12" max="12" width="10" style="8" bestFit="1" customWidth="1"/>
    <col min="13" max="17" width="9" style="8"/>
    <col min="18" max="16384" width="9" style="6"/>
  </cols>
  <sheetData>
    <row r="1" spans="1:18" s="462" customFormat="1" ht="15.75" customHeight="1" x14ac:dyDescent="0.25">
      <c r="A1" s="454" t="s">
        <v>1229</v>
      </c>
      <c r="K1" s="464"/>
      <c r="L1" s="463"/>
      <c r="M1" s="463"/>
      <c r="N1" s="463"/>
      <c r="O1" s="463"/>
      <c r="P1" s="463"/>
      <c r="Q1" s="463"/>
    </row>
    <row r="2" spans="1:18" s="17" customFormat="1" ht="12" x14ac:dyDescent="0.2">
      <c r="A2" s="15"/>
      <c r="B2" s="15"/>
      <c r="C2" s="15"/>
      <c r="D2" s="15"/>
      <c r="E2" s="15"/>
      <c r="F2" s="15"/>
      <c r="G2" s="22"/>
      <c r="H2" s="15"/>
      <c r="I2" s="15"/>
      <c r="J2" s="15"/>
      <c r="L2" s="9"/>
      <c r="M2" s="9"/>
      <c r="N2" s="9"/>
      <c r="O2" s="9"/>
      <c r="P2" s="9"/>
      <c r="Q2" s="9"/>
    </row>
    <row r="3" spans="1:18" s="17" customFormat="1" ht="14.45" customHeight="1" thickBot="1" x14ac:dyDescent="0.25">
      <c r="A3" s="15"/>
      <c r="B3" s="1007" t="s">
        <v>873</v>
      </c>
      <c r="C3" s="1007"/>
      <c r="D3" s="1012"/>
      <c r="E3" s="1007" t="s">
        <v>137</v>
      </c>
      <c r="F3" s="1007"/>
      <c r="G3" s="1012"/>
      <c r="H3" s="1007" t="s">
        <v>139</v>
      </c>
      <c r="I3" s="1007"/>
      <c r="J3" s="1007"/>
      <c r="L3" s="265"/>
      <c r="M3" s="266"/>
      <c r="N3" s="266"/>
      <c r="O3" s="266"/>
      <c r="P3" s="266"/>
      <c r="Q3" s="266"/>
      <c r="R3" s="267"/>
    </row>
    <row r="4" spans="1:18" s="17" customFormat="1" ht="14.45" customHeight="1" thickBot="1" x14ac:dyDescent="0.25">
      <c r="A4" s="189" t="s">
        <v>138</v>
      </c>
      <c r="B4" s="647" t="s">
        <v>111</v>
      </c>
      <c r="C4" s="647" t="s">
        <v>114</v>
      </c>
      <c r="D4" s="647" t="s">
        <v>113</v>
      </c>
      <c r="E4" s="647" t="s">
        <v>111</v>
      </c>
      <c r="F4" s="647" t="s">
        <v>114</v>
      </c>
      <c r="G4" s="648" t="s">
        <v>113</v>
      </c>
      <c r="H4" s="647" t="s">
        <v>111</v>
      </c>
      <c r="I4" s="647" t="s">
        <v>114</v>
      </c>
      <c r="J4" s="648" t="s">
        <v>113</v>
      </c>
      <c r="L4" s="268"/>
      <c r="M4" s="266"/>
      <c r="N4" s="266"/>
      <c r="O4" s="266"/>
      <c r="P4" s="266"/>
      <c r="Q4" s="266"/>
      <c r="R4" s="267"/>
    </row>
    <row r="5" spans="1:18" s="17" customFormat="1" ht="13.5" customHeight="1" x14ac:dyDescent="0.2">
      <c r="A5" s="22" t="s">
        <v>941</v>
      </c>
      <c r="B5" s="26">
        <f>'Table 1a'!B5+'Table 1a'!E5</f>
        <v>220224</v>
      </c>
      <c r="C5" s="26">
        <f>'Table 1a'!C5+'Table 1a'!F5</f>
        <v>19245</v>
      </c>
      <c r="D5" s="192" t="s">
        <v>120</v>
      </c>
      <c r="E5" s="190">
        <v>716</v>
      </c>
      <c r="F5" s="192" t="s">
        <v>120</v>
      </c>
      <c r="G5" s="192" t="s">
        <v>120</v>
      </c>
      <c r="H5" s="191">
        <f>B5/E5</f>
        <v>307.57541899441338</v>
      </c>
      <c r="I5" s="192" t="s">
        <v>120</v>
      </c>
      <c r="J5" s="192" t="s">
        <v>120</v>
      </c>
      <c r="L5" s="268"/>
      <c r="M5" s="266"/>
      <c r="N5" s="268"/>
      <c r="O5" s="266"/>
      <c r="P5" s="268"/>
      <c r="Q5" s="266"/>
      <c r="R5" s="267"/>
    </row>
    <row r="6" spans="1:18" s="17" customFormat="1" ht="13.5" customHeight="1" x14ac:dyDescent="0.2">
      <c r="A6" s="22" t="s">
        <v>942</v>
      </c>
      <c r="B6" s="26">
        <f>'Table 1a'!B6+'Table 1a'!E6</f>
        <v>220645</v>
      </c>
      <c r="C6" s="26">
        <f>'Table 1a'!C6+'Table 1a'!F6</f>
        <v>32546</v>
      </c>
      <c r="D6" s="192" t="s">
        <v>120</v>
      </c>
      <c r="E6" s="190">
        <v>690</v>
      </c>
      <c r="F6" s="192" t="s">
        <v>120</v>
      </c>
      <c r="G6" s="192" t="s">
        <v>120</v>
      </c>
      <c r="H6" s="191">
        <f t="shared" ref="H6:H11" si="0">B6/E6</f>
        <v>319.77536231884056</v>
      </c>
      <c r="I6" s="192" t="s">
        <v>120</v>
      </c>
      <c r="J6" s="192" t="s">
        <v>120</v>
      </c>
      <c r="L6" s="272"/>
      <c r="M6" s="269"/>
      <c r="N6" s="269"/>
      <c r="O6" s="269"/>
      <c r="P6" s="269"/>
      <c r="Q6" s="269"/>
      <c r="R6" s="267"/>
    </row>
    <row r="7" spans="1:18" s="17" customFormat="1" ht="13.5" customHeight="1" thickBot="1" x14ac:dyDescent="0.25">
      <c r="A7" s="177" t="s">
        <v>943</v>
      </c>
      <c r="B7" s="28">
        <f>'Table 1a'!B7+'Table 1a'!E7</f>
        <v>222615</v>
      </c>
      <c r="C7" s="26">
        <f>'Table 1a'!C7+'Table 1a'!F7</f>
        <v>72004</v>
      </c>
      <c r="D7" s="193" t="s">
        <v>120</v>
      </c>
      <c r="E7" s="194">
        <v>703</v>
      </c>
      <c r="F7" s="193" t="s">
        <v>120</v>
      </c>
      <c r="G7" s="193" t="s">
        <v>120</v>
      </c>
      <c r="H7" s="195">
        <f t="shared" si="0"/>
        <v>316.66429587482219</v>
      </c>
      <c r="I7" s="193" t="s">
        <v>120</v>
      </c>
      <c r="J7" s="193" t="s">
        <v>120</v>
      </c>
      <c r="L7" s="272"/>
      <c r="M7" s="166"/>
      <c r="N7" s="165"/>
      <c r="O7" s="166"/>
      <c r="P7" s="165"/>
      <c r="Q7" s="166"/>
      <c r="R7" s="267"/>
    </row>
    <row r="8" spans="1:18" s="17" customFormat="1" ht="13.5" customHeight="1" x14ac:dyDescent="0.2">
      <c r="A8" s="22" t="s">
        <v>878</v>
      </c>
      <c r="B8" s="26">
        <f>'Table 1a'!B8+'Table 1a'!E8</f>
        <v>221417</v>
      </c>
      <c r="C8" s="196">
        <f>'Table 1a'!C8+'Table 1a'!F8</f>
        <v>145403</v>
      </c>
      <c r="D8" s="26">
        <f t="shared" ref="D8:D13" si="1">B8+C8</f>
        <v>366820</v>
      </c>
      <c r="E8" s="190">
        <v>688</v>
      </c>
      <c r="F8" s="197">
        <v>205</v>
      </c>
      <c r="G8" s="26">
        <f t="shared" ref="G8:G12" si="2">E8+F8</f>
        <v>893</v>
      </c>
      <c r="H8" s="191">
        <f t="shared" si="0"/>
        <v>321.82703488372096</v>
      </c>
      <c r="I8" s="191">
        <f t="shared" ref="I8:J11" si="3">C8/F8</f>
        <v>709.28292682926826</v>
      </c>
      <c r="J8" s="191">
        <f t="shared" si="3"/>
        <v>410.77267637178051</v>
      </c>
      <c r="K8" s="114"/>
      <c r="L8" s="9"/>
      <c r="M8" s="9"/>
      <c r="N8" s="9"/>
      <c r="O8" s="9"/>
      <c r="P8" s="9"/>
      <c r="Q8" s="9"/>
    </row>
    <row r="9" spans="1:18" s="17" customFormat="1" ht="13.5" customHeight="1" x14ac:dyDescent="0.2">
      <c r="A9" s="22" t="s">
        <v>879</v>
      </c>
      <c r="B9" s="26">
        <f>'Table 1a'!B9+'Table 1a'!E9</f>
        <v>239554</v>
      </c>
      <c r="C9" s="26">
        <f>'Table 1a'!C9+'Table 1a'!F9</f>
        <v>139528</v>
      </c>
      <c r="D9" s="26">
        <f t="shared" si="1"/>
        <v>379082</v>
      </c>
      <c r="E9" s="190">
        <v>685</v>
      </c>
      <c r="F9" s="197">
        <v>187</v>
      </c>
      <c r="G9" s="26">
        <f t="shared" si="2"/>
        <v>872</v>
      </c>
      <c r="H9" s="191">
        <f t="shared" si="0"/>
        <v>349.71386861313869</v>
      </c>
      <c r="I9" s="191">
        <f t="shared" si="3"/>
        <v>746.13903743315507</v>
      </c>
      <c r="J9" s="191">
        <f t="shared" si="3"/>
        <v>434.72706422018348</v>
      </c>
      <c r="K9" s="114"/>
      <c r="L9" s="265"/>
      <c r="M9" s="266"/>
      <c r="N9" s="266"/>
      <c r="O9" s="266"/>
      <c r="P9" s="266"/>
      <c r="Q9" s="266"/>
      <c r="R9" s="267"/>
    </row>
    <row r="10" spans="1:18" s="17" customFormat="1" ht="13.5" customHeight="1" x14ac:dyDescent="0.2">
      <c r="A10" s="22" t="s">
        <v>945</v>
      </c>
      <c r="B10" s="26">
        <f>'Table 1a'!B10+'Table 1a'!E10</f>
        <v>226586</v>
      </c>
      <c r="C10" s="26">
        <f>'Table 1a'!C10+'Table 1a'!F10</f>
        <v>141169</v>
      </c>
      <c r="D10" s="26">
        <f t="shared" si="1"/>
        <v>367755</v>
      </c>
      <c r="E10" s="190">
        <v>644</v>
      </c>
      <c r="F10" s="197">
        <v>177</v>
      </c>
      <c r="G10" s="26">
        <f t="shared" si="2"/>
        <v>821</v>
      </c>
      <c r="H10" s="191">
        <f t="shared" si="0"/>
        <v>351.84161490683232</v>
      </c>
      <c r="I10" s="191">
        <f t="shared" si="3"/>
        <v>797.56497175141249</v>
      </c>
      <c r="J10" s="191">
        <f t="shared" si="3"/>
        <v>447.93544457978078</v>
      </c>
      <c r="K10" s="114"/>
      <c r="L10" s="268"/>
      <c r="M10" s="266"/>
      <c r="N10" s="266"/>
      <c r="O10" s="266"/>
      <c r="P10" s="266"/>
      <c r="Q10" s="266"/>
      <c r="R10" s="267"/>
    </row>
    <row r="11" spans="1:18" s="17" customFormat="1" ht="13.5" customHeight="1" x14ac:dyDescent="0.2">
      <c r="A11" s="22" t="s">
        <v>881</v>
      </c>
      <c r="B11" s="26">
        <f>'Table 1a'!B11+'Table 1a'!E11</f>
        <v>259562</v>
      </c>
      <c r="C11" s="26">
        <f>'Table 1a'!C11+'Table 1a'!F11</f>
        <v>134063</v>
      </c>
      <c r="D11" s="26">
        <f t="shared" si="1"/>
        <v>393625</v>
      </c>
      <c r="E11" s="190">
        <v>675</v>
      </c>
      <c r="F11" s="197">
        <v>174</v>
      </c>
      <c r="G11" s="26">
        <f t="shared" si="2"/>
        <v>849</v>
      </c>
      <c r="H11" s="191">
        <f t="shared" si="0"/>
        <v>384.53629629629631</v>
      </c>
      <c r="I11" s="191">
        <f t="shared" si="3"/>
        <v>770.47701149425291</v>
      </c>
      <c r="J11" s="191">
        <f t="shared" si="3"/>
        <v>463.63368669022378</v>
      </c>
      <c r="K11" s="114"/>
      <c r="L11" s="268"/>
      <c r="M11" s="266"/>
      <c r="N11" s="268"/>
      <c r="O11" s="266"/>
      <c r="P11" s="268"/>
      <c r="Q11" s="266"/>
      <c r="R11" s="267"/>
    </row>
    <row r="12" spans="1:18" s="17" customFormat="1" ht="13.5" customHeight="1" x14ac:dyDescent="0.2">
      <c r="A12" s="22" t="s">
        <v>946</v>
      </c>
      <c r="B12" s="26">
        <f>'Table 1a'!B12+'Table 1a'!E12+'Table 1a'!H12</f>
        <v>267206</v>
      </c>
      <c r="C12" s="26">
        <f>'Table 1a'!C12+'Table 1a'!F12</f>
        <v>127278</v>
      </c>
      <c r="D12" s="27">
        <f t="shared" si="1"/>
        <v>394484</v>
      </c>
      <c r="E12" s="198">
        <v>659</v>
      </c>
      <c r="F12" s="199">
        <v>171</v>
      </c>
      <c r="G12" s="27">
        <f t="shared" si="2"/>
        <v>830</v>
      </c>
      <c r="H12" s="200">
        <f t="shared" ref="H12:J13" si="4">B12/E12</f>
        <v>405.47192716236725</v>
      </c>
      <c r="I12" s="200">
        <f t="shared" si="4"/>
        <v>744.31578947368416</v>
      </c>
      <c r="J12" s="200">
        <f t="shared" si="4"/>
        <v>475.28192771084338</v>
      </c>
      <c r="K12" s="114"/>
      <c r="L12" s="269"/>
      <c r="M12" s="269"/>
      <c r="N12" s="269"/>
      <c r="O12" s="269"/>
      <c r="P12" s="269"/>
      <c r="Q12" s="269"/>
      <c r="R12" s="267"/>
    </row>
    <row r="13" spans="1:18" s="17" customFormat="1" ht="13.5" customHeight="1" x14ac:dyDescent="0.2">
      <c r="A13" s="25" t="s">
        <v>1008</v>
      </c>
      <c r="B13" s="86">
        <f>'Table 1a'!B13+'Table 1a'!E13+'Table 1a'!H13</f>
        <v>258731</v>
      </c>
      <c r="C13" s="421">
        <f>'Table 1a'!C13+'Table 1a'!F13+'Table 1a'!I13</f>
        <v>119312</v>
      </c>
      <c r="D13" s="86">
        <f t="shared" si="1"/>
        <v>378043</v>
      </c>
      <c r="E13" s="86">
        <v>626</v>
      </c>
      <c r="F13" s="86">
        <v>168</v>
      </c>
      <c r="G13" s="86">
        <f>E13+F13</f>
        <v>794</v>
      </c>
      <c r="H13" s="86">
        <f t="shared" si="4"/>
        <v>413.3083067092652</v>
      </c>
      <c r="I13" s="86">
        <f t="shared" si="4"/>
        <v>710.19047619047615</v>
      </c>
      <c r="J13" s="86">
        <f>D13/G13</f>
        <v>476.12468513853906</v>
      </c>
      <c r="K13" s="114"/>
      <c r="L13" s="165"/>
      <c r="M13" s="166"/>
      <c r="N13" s="165"/>
      <c r="O13" s="166"/>
      <c r="P13" s="165"/>
      <c r="Q13" s="166"/>
      <c r="R13" s="267"/>
    </row>
    <row r="14" spans="1:18" s="17" customFormat="1" ht="13.5" customHeight="1" x14ac:dyDescent="0.2">
      <c r="A14" s="415" t="s">
        <v>1042</v>
      </c>
      <c r="B14" s="421">
        <f>'Table 1a'!B14+'Table 1a'!E14+'Table 1a'!H14</f>
        <v>270659</v>
      </c>
      <c r="C14" s="421">
        <f>'Table 1a'!C14+'Table 1a'!F14+'Table 1a'!I14</f>
        <v>125812</v>
      </c>
      <c r="D14" s="421">
        <f t="shared" ref="D14:D15" si="5">B14+C14</f>
        <v>396471</v>
      </c>
      <c r="E14" s="421">
        <v>616</v>
      </c>
      <c r="F14" s="421">
        <v>170</v>
      </c>
      <c r="G14" s="421">
        <f>E14+F14</f>
        <v>786</v>
      </c>
      <c r="H14" s="421">
        <f>B14/E14</f>
        <v>439.38149350649348</v>
      </c>
      <c r="I14" s="421">
        <f>C14/F14</f>
        <v>740.07058823529417</v>
      </c>
      <c r="J14" s="421">
        <f>D14/G14</f>
        <v>504.41603053435114</v>
      </c>
      <c r="K14" s="114"/>
      <c r="L14" s="268"/>
      <c r="M14" s="266"/>
      <c r="N14" s="266"/>
      <c r="O14" s="166"/>
      <c r="P14" s="165"/>
      <c r="Q14" s="166"/>
      <c r="R14" s="267"/>
    </row>
    <row r="15" spans="1:18" s="17" customFormat="1" ht="13.5" customHeight="1" thickBot="1" x14ac:dyDescent="0.25">
      <c r="A15" s="421" t="s">
        <v>1043</v>
      </c>
      <c r="B15" s="421">
        <f>'Table 1a'!B15+'Table 1a'!E15+'Table 1a'!H15</f>
        <v>268273</v>
      </c>
      <c r="C15" s="421">
        <f>'Table 1a'!C15+'Table 1a'!F15+'Table 1a'!I15</f>
        <v>116581</v>
      </c>
      <c r="D15" s="421">
        <f t="shared" si="5"/>
        <v>384854</v>
      </c>
      <c r="E15" s="422">
        <v>621</v>
      </c>
      <c r="F15" s="422">
        <v>172</v>
      </c>
      <c r="G15" s="422">
        <f>E15+F15</f>
        <v>793</v>
      </c>
      <c r="H15" s="421">
        <f>B15/E15</f>
        <v>432.00161030595814</v>
      </c>
      <c r="I15" s="421">
        <f>C15/F15</f>
        <v>677.79651162790697</v>
      </c>
      <c r="J15" s="421">
        <f>D15/G15</f>
        <v>485.31399747793188</v>
      </c>
      <c r="K15" s="420"/>
      <c r="L15" s="268"/>
      <c r="M15" s="266"/>
      <c r="N15" s="268"/>
      <c r="O15" s="270"/>
      <c r="P15" s="9"/>
      <c r="Q15" s="270"/>
    </row>
    <row r="16" spans="1:18" s="17" customFormat="1" ht="10.5" customHeight="1" thickBot="1" x14ac:dyDescent="0.25">
      <c r="A16" s="423"/>
      <c r="B16" s="424"/>
      <c r="C16" s="424"/>
      <c r="D16" s="425"/>
      <c r="E16" s="426"/>
      <c r="F16" s="426"/>
      <c r="G16" s="425"/>
      <c r="H16" s="427"/>
      <c r="I16" s="427"/>
      <c r="J16" s="428"/>
      <c r="K16" s="419"/>
      <c r="L16" s="269"/>
      <c r="M16" s="269"/>
      <c r="N16" s="269"/>
      <c r="O16" s="266"/>
      <c r="P16" s="266"/>
      <c r="Q16" s="266"/>
      <c r="R16" s="267"/>
    </row>
    <row r="17" spans="1:20" s="17" customFormat="1" ht="12" x14ac:dyDescent="0.2">
      <c r="A17" s="819" t="s">
        <v>1004</v>
      </c>
      <c r="B17" s="912">
        <f t="shared" ref="B17:J17" si="6">B15/B14-1</f>
        <v>-8.8155206366682393E-3</v>
      </c>
      <c r="C17" s="912">
        <f t="shared" si="6"/>
        <v>-7.3371379518646918E-2</v>
      </c>
      <c r="D17" s="912">
        <f t="shared" si="6"/>
        <v>-2.9301008144353546E-2</v>
      </c>
      <c r="E17" s="912">
        <f t="shared" si="6"/>
        <v>8.116883116883189E-3</v>
      </c>
      <c r="F17" s="912">
        <f t="shared" si="6"/>
        <v>1.1764705882352899E-2</v>
      </c>
      <c r="G17" s="912">
        <f t="shared" si="6"/>
        <v>8.9058524173029063E-3</v>
      </c>
      <c r="H17" s="912">
        <f t="shared" si="6"/>
        <v>-1.6796072000302087E-2</v>
      </c>
      <c r="I17" s="912">
        <f t="shared" si="6"/>
        <v>-8.4146130919592887E-2</v>
      </c>
      <c r="J17" s="912">
        <f t="shared" si="6"/>
        <v>-3.7869599497429962E-2</v>
      </c>
      <c r="L17" s="736"/>
      <c r="M17" s="736"/>
      <c r="N17" s="736"/>
      <c r="O17" s="736"/>
      <c r="P17" s="736"/>
      <c r="Q17" s="736"/>
      <c r="R17" s="736"/>
      <c r="S17" s="736"/>
      <c r="T17" s="736"/>
    </row>
    <row r="18" spans="1:20" s="17" customFormat="1" ht="14.25" customHeight="1" x14ac:dyDescent="0.2">
      <c r="A18" s="819" t="s">
        <v>1009</v>
      </c>
      <c r="B18" s="758">
        <f>(B15-B8)/B8</f>
        <v>0.21161880072442496</v>
      </c>
      <c r="C18" s="758">
        <f t="shared" ref="C18:J18" si="7">(C15-C8)/C8</f>
        <v>-0.19822149474219927</v>
      </c>
      <c r="D18" s="758">
        <f t="shared" si="7"/>
        <v>4.9163077258600946E-2</v>
      </c>
      <c r="E18" s="758">
        <f>(E15-E8)/E8</f>
        <v>-9.7383720930232565E-2</v>
      </c>
      <c r="F18" s="758">
        <f t="shared" si="7"/>
        <v>-0.16097560975609757</v>
      </c>
      <c r="G18" s="758">
        <f>(G15-G8)/G8</f>
        <v>-0.11198208286674133</v>
      </c>
      <c r="H18" s="758">
        <f t="shared" si="7"/>
        <v>0.34234095796844494</v>
      </c>
      <c r="I18" s="758">
        <f>(I15-I8)/I8</f>
        <v>-4.4391897803202587E-2</v>
      </c>
      <c r="J18" s="758">
        <f t="shared" si="7"/>
        <v>0.18146611348288855</v>
      </c>
      <c r="L18" s="736"/>
      <c r="M18" s="736"/>
      <c r="N18" s="736"/>
      <c r="O18" s="736"/>
      <c r="P18" s="736"/>
      <c r="Q18" s="736"/>
      <c r="R18" s="736"/>
      <c r="S18" s="736"/>
      <c r="T18" s="736"/>
    </row>
    <row r="19" spans="1:20" s="17" customFormat="1" thickBot="1" x14ac:dyDescent="0.25">
      <c r="A19" s="820" t="s">
        <v>1010</v>
      </c>
      <c r="B19" s="913">
        <f>B15/(B15+C15)</f>
        <v>0.69707733322246879</v>
      </c>
      <c r="C19" s="913">
        <f>C15/(C15+B15)</f>
        <v>0.30292266677753121</v>
      </c>
      <c r="D19" s="430"/>
      <c r="E19" s="913">
        <f>E15/(E15+F15)</f>
        <v>0.78310214375788145</v>
      </c>
      <c r="F19" s="913">
        <f>F15/(F15+E15)</f>
        <v>0.21689785624211855</v>
      </c>
      <c r="G19" s="430"/>
      <c r="H19" s="430"/>
      <c r="I19" s="430"/>
      <c r="J19" s="430"/>
      <c r="L19" s="736"/>
      <c r="M19" s="736"/>
      <c r="N19" s="736"/>
      <c r="O19" s="736"/>
      <c r="P19" s="736"/>
      <c r="Q19" s="736"/>
      <c r="R19" s="736"/>
      <c r="S19" s="736"/>
      <c r="T19" s="736"/>
    </row>
    <row r="20" spans="1:20" s="17" customFormat="1" ht="16.5" customHeight="1" x14ac:dyDescent="0.2">
      <c r="A20" s="5"/>
      <c r="O20" s="166"/>
      <c r="P20" s="165"/>
      <c r="Q20" s="166"/>
      <c r="R20" s="267"/>
    </row>
    <row r="21" spans="1:20" s="17" customFormat="1" ht="12" x14ac:dyDescent="0.2">
      <c r="A21" s="71"/>
      <c r="B21" s="71"/>
      <c r="C21" s="71"/>
      <c r="D21" s="71"/>
      <c r="E21" s="71"/>
      <c r="F21" s="71"/>
      <c r="G21" s="71"/>
      <c r="H21" s="71"/>
      <c r="I21" s="71"/>
      <c r="J21" s="71"/>
      <c r="K21" s="733"/>
      <c r="L21" s="9"/>
      <c r="M21" s="9"/>
      <c r="N21" s="9"/>
      <c r="O21" s="9"/>
      <c r="P21" s="9"/>
      <c r="Q21" s="9"/>
    </row>
    <row r="22" spans="1:20" s="368" customFormat="1" ht="12" x14ac:dyDescent="0.2">
      <c r="A22" s="1016" t="s">
        <v>1219</v>
      </c>
      <c r="B22" s="1016"/>
      <c r="C22" s="1016"/>
      <c r="D22" s="1016"/>
      <c r="E22" s="1016"/>
      <c r="F22" s="1016"/>
      <c r="G22" s="1016"/>
      <c r="H22" s="1017"/>
      <c r="I22" s="1017"/>
      <c r="J22" s="1017"/>
      <c r="K22" s="422"/>
      <c r="L22" s="298"/>
      <c r="M22" s="298"/>
      <c r="N22" s="298"/>
      <c r="O22" s="298"/>
      <c r="P22" s="298"/>
      <c r="Q22" s="298"/>
    </row>
    <row r="23" spans="1:20" s="71" customFormat="1" ht="12" x14ac:dyDescent="0.2">
      <c r="L23" s="95"/>
      <c r="M23" s="95"/>
      <c r="N23" s="95"/>
      <c r="O23" s="95"/>
      <c r="P23" s="95"/>
      <c r="Q23" s="95"/>
    </row>
    <row r="24" spans="1:20" s="71" customFormat="1" ht="12" x14ac:dyDescent="0.2">
      <c r="L24" s="95"/>
      <c r="M24" s="95"/>
      <c r="N24" s="95"/>
      <c r="O24" s="95"/>
      <c r="P24" s="95"/>
      <c r="Q24" s="95"/>
    </row>
    <row r="25" spans="1:20" s="71" customFormat="1" ht="12" x14ac:dyDescent="0.2">
      <c r="L25" s="95"/>
      <c r="M25" s="95"/>
      <c r="N25" s="95"/>
      <c r="O25" s="95"/>
      <c r="P25" s="95"/>
      <c r="Q25" s="95"/>
    </row>
    <row r="26" spans="1:20" s="71" customFormat="1" ht="12" x14ac:dyDescent="0.2">
      <c r="L26" s="95"/>
      <c r="M26" s="95"/>
      <c r="N26" s="95"/>
      <c r="O26" s="95"/>
      <c r="P26" s="95"/>
      <c r="Q26" s="95"/>
    </row>
    <row r="27" spans="1:20" s="71" customFormat="1" ht="12" x14ac:dyDescent="0.2">
      <c r="L27" s="95"/>
      <c r="M27" s="95"/>
      <c r="N27" s="95"/>
      <c r="O27" s="95"/>
      <c r="P27" s="95"/>
      <c r="Q27" s="95"/>
    </row>
    <row r="28" spans="1:20" s="71" customFormat="1" ht="12" x14ac:dyDescent="0.2">
      <c r="L28" s="95"/>
      <c r="M28" s="95"/>
      <c r="N28" s="95"/>
      <c r="O28" s="95"/>
      <c r="P28" s="95"/>
      <c r="Q28" s="95"/>
    </row>
    <row r="29" spans="1:20" s="71" customFormat="1" ht="12" x14ac:dyDescent="0.2">
      <c r="L29" s="95"/>
      <c r="M29" s="95"/>
      <c r="N29" s="95"/>
      <c r="O29" s="95"/>
      <c r="P29" s="95"/>
      <c r="Q29" s="95"/>
    </row>
    <row r="30" spans="1:20" s="71" customFormat="1" ht="12" x14ac:dyDescent="0.2">
      <c r="L30" s="95"/>
      <c r="M30" s="95"/>
      <c r="N30" s="95"/>
      <c r="O30" s="95"/>
      <c r="P30" s="95"/>
      <c r="Q30" s="95"/>
    </row>
    <row r="31" spans="1:20" s="71" customFormat="1" ht="12" x14ac:dyDescent="0.2">
      <c r="L31" s="95"/>
      <c r="M31" s="95"/>
      <c r="N31" s="95"/>
      <c r="O31" s="95"/>
      <c r="P31" s="95"/>
      <c r="Q31" s="95"/>
    </row>
    <row r="32" spans="1:20" s="71" customFormat="1" ht="12" x14ac:dyDescent="0.2">
      <c r="L32" s="95"/>
      <c r="M32" s="95"/>
      <c r="N32" s="95"/>
      <c r="O32" s="95"/>
      <c r="P32" s="95"/>
      <c r="Q32" s="95"/>
    </row>
    <row r="33" spans="1:17" s="71" customFormat="1" ht="12" x14ac:dyDescent="0.2">
      <c r="L33" s="95"/>
      <c r="M33" s="95"/>
      <c r="N33" s="95"/>
      <c r="O33" s="95"/>
      <c r="P33" s="95"/>
      <c r="Q33" s="95"/>
    </row>
    <row r="34" spans="1:17" s="71" customFormat="1" ht="12" x14ac:dyDescent="0.2">
      <c r="L34" s="95"/>
      <c r="M34" s="95"/>
      <c r="N34" s="95"/>
      <c r="O34" s="95"/>
      <c r="P34" s="95"/>
      <c r="Q34" s="95"/>
    </row>
    <row r="35" spans="1:17" s="71" customFormat="1" ht="12" x14ac:dyDescent="0.2">
      <c r="L35" s="95"/>
      <c r="M35" s="95"/>
      <c r="N35" s="95"/>
      <c r="O35" s="95"/>
      <c r="P35" s="95"/>
      <c r="Q35" s="95"/>
    </row>
    <row r="36" spans="1:17" s="71" customFormat="1" ht="12" x14ac:dyDescent="0.2">
      <c r="L36" s="95"/>
      <c r="M36" s="95"/>
      <c r="N36" s="95"/>
      <c r="O36" s="95"/>
      <c r="P36" s="95"/>
      <c r="Q36" s="95"/>
    </row>
    <row r="37" spans="1:17" s="71" customFormat="1" ht="12" x14ac:dyDescent="0.2">
      <c r="L37" s="95"/>
      <c r="M37" s="95"/>
      <c r="N37" s="95"/>
      <c r="O37" s="95"/>
      <c r="P37" s="95"/>
      <c r="Q37" s="95"/>
    </row>
    <row r="38" spans="1:17" s="71" customFormat="1" ht="12" x14ac:dyDescent="0.2">
      <c r="L38" s="95"/>
      <c r="M38" s="95"/>
      <c r="N38" s="95"/>
      <c r="O38" s="95"/>
      <c r="P38" s="95"/>
      <c r="Q38" s="95"/>
    </row>
    <row r="39" spans="1:17" s="71" customFormat="1" ht="12" x14ac:dyDescent="0.2">
      <c r="L39" s="95"/>
      <c r="M39" s="95"/>
      <c r="N39" s="95"/>
      <c r="O39" s="95"/>
      <c r="P39" s="95"/>
      <c r="Q39" s="95"/>
    </row>
    <row r="40" spans="1:17" s="71" customFormat="1" ht="12" x14ac:dyDescent="0.2">
      <c r="L40" s="95"/>
      <c r="M40" s="95"/>
      <c r="N40" s="95"/>
      <c r="O40" s="95"/>
      <c r="P40" s="95"/>
      <c r="Q40" s="95"/>
    </row>
    <row r="41" spans="1:17" s="71" customFormat="1" ht="12" x14ac:dyDescent="0.2">
      <c r="L41" s="95"/>
      <c r="M41" s="95"/>
      <c r="N41" s="95"/>
      <c r="O41" s="95"/>
      <c r="P41" s="95"/>
      <c r="Q41" s="95"/>
    </row>
    <row r="42" spans="1:17" s="71" customFormat="1" ht="12" x14ac:dyDescent="0.2">
      <c r="L42" s="95"/>
      <c r="M42" s="95"/>
      <c r="N42" s="95"/>
      <c r="O42" s="95"/>
      <c r="P42" s="95"/>
      <c r="Q42" s="95"/>
    </row>
    <row r="43" spans="1:17" s="71" customFormat="1" ht="12" x14ac:dyDescent="0.2">
      <c r="L43" s="95"/>
      <c r="M43" s="95"/>
      <c r="N43" s="95"/>
      <c r="O43" s="95"/>
      <c r="P43" s="95"/>
      <c r="Q43" s="95"/>
    </row>
    <row r="44" spans="1:17" s="71" customFormat="1" ht="12" x14ac:dyDescent="0.2">
      <c r="L44" s="95"/>
      <c r="M44" s="95"/>
      <c r="N44" s="95"/>
      <c r="O44" s="95"/>
      <c r="P44" s="95"/>
      <c r="Q44" s="95"/>
    </row>
    <row r="45" spans="1:17" s="71" customFormat="1" ht="12" x14ac:dyDescent="0.2">
      <c r="L45" s="95"/>
      <c r="M45" s="95"/>
      <c r="N45" s="95"/>
      <c r="O45" s="95"/>
      <c r="P45" s="95"/>
      <c r="Q45" s="95"/>
    </row>
    <row r="46" spans="1:17" s="263" customFormat="1" ht="12" x14ac:dyDescent="0.2">
      <c r="A46" s="826" t="s">
        <v>143</v>
      </c>
      <c r="L46" s="25"/>
      <c r="M46" s="25"/>
      <c r="N46" s="25"/>
      <c r="O46" s="25"/>
      <c r="P46" s="25"/>
      <c r="Q46" s="25"/>
    </row>
    <row r="47" spans="1:17" s="263" customFormat="1" ht="24.75" customHeight="1" x14ac:dyDescent="0.2">
      <c r="A47" s="1014" t="s">
        <v>1235</v>
      </c>
      <c r="B47" s="1015"/>
      <c r="C47" s="1015"/>
      <c r="D47" s="1015"/>
      <c r="E47" s="1015"/>
      <c r="F47" s="1015"/>
      <c r="G47" s="1015"/>
      <c r="H47" s="1015"/>
      <c r="I47" s="1015"/>
      <c r="J47" s="1015"/>
      <c r="K47" s="1015"/>
      <c r="L47" s="25"/>
      <c r="M47" s="25"/>
      <c r="N47" s="25"/>
      <c r="O47" s="25"/>
      <c r="P47" s="25"/>
      <c r="Q47" s="25"/>
    </row>
    <row r="48" spans="1:17" s="263" customFormat="1" ht="24" customHeight="1" x14ac:dyDescent="0.2">
      <c r="A48" s="1014" t="s">
        <v>944</v>
      </c>
      <c r="B48" s="1014"/>
      <c r="C48" s="1014"/>
      <c r="D48" s="1014"/>
      <c r="E48" s="1014"/>
      <c r="F48" s="1014"/>
      <c r="G48" s="1014"/>
      <c r="H48" s="1015"/>
      <c r="I48" s="1015"/>
      <c r="J48" s="1015"/>
      <c r="K48" s="1015"/>
      <c r="L48" s="25"/>
      <c r="M48" s="25"/>
      <c r="N48" s="25"/>
      <c r="O48" s="25"/>
      <c r="P48" s="25"/>
      <c r="Q48" s="25"/>
    </row>
    <row r="49" spans="1:17" s="263" customFormat="1" ht="12" x14ac:dyDescent="0.2">
      <c r="A49" s="1013" t="s">
        <v>876</v>
      </c>
      <c r="B49" s="1013"/>
      <c r="C49" s="1013"/>
      <c r="D49" s="1013"/>
      <c r="E49" s="1013"/>
      <c r="F49" s="1013"/>
      <c r="G49" s="1013"/>
      <c r="L49" s="25"/>
      <c r="M49" s="25"/>
      <c r="N49" s="25"/>
      <c r="O49" s="25"/>
      <c r="P49" s="25"/>
      <c r="Q49" s="25"/>
    </row>
    <row r="50" spans="1:17" s="263" customFormat="1" ht="25.5" customHeight="1" x14ac:dyDescent="0.2">
      <c r="A50" s="1013" t="s">
        <v>1115</v>
      </c>
      <c r="B50" s="1013"/>
      <c r="C50" s="1013"/>
      <c r="D50" s="1013"/>
      <c r="E50" s="1013"/>
      <c r="F50" s="1013"/>
      <c r="G50" s="1013"/>
      <c r="H50" s="1013"/>
      <c r="I50" s="1013"/>
      <c r="J50" s="1013"/>
      <c r="K50" s="1013"/>
      <c r="L50" s="25"/>
      <c r="M50" s="25"/>
      <c r="N50" s="25"/>
    </row>
    <row r="51" spans="1:17" s="263" customFormat="1" ht="12" x14ac:dyDescent="0.2">
      <c r="A51" s="834" t="s">
        <v>1093</v>
      </c>
      <c r="L51" s="25"/>
      <c r="M51" s="25"/>
      <c r="N51" s="25"/>
    </row>
    <row r="52" spans="1:17" s="263" customFormat="1" ht="12" x14ac:dyDescent="0.2">
      <c r="A52" s="1011" t="s">
        <v>150</v>
      </c>
      <c r="B52" s="1011"/>
      <c r="C52" s="1011"/>
      <c r="D52" s="1011"/>
      <c r="E52" s="1011"/>
      <c r="F52" s="1011"/>
      <c r="G52" s="1011"/>
      <c r="L52" s="25"/>
      <c r="M52" s="25"/>
      <c r="N52" s="25"/>
      <c r="O52" s="25"/>
      <c r="P52" s="25"/>
      <c r="Q52" s="25"/>
    </row>
    <row r="53" spans="1:17" s="263" customFormat="1" ht="12" x14ac:dyDescent="0.2">
      <c r="A53" s="835"/>
      <c r="B53" s="835"/>
      <c r="C53" s="835"/>
      <c r="D53" s="835"/>
      <c r="E53" s="835"/>
      <c r="F53" s="835"/>
      <c r="G53" s="835"/>
      <c r="L53" s="25"/>
      <c r="M53" s="25"/>
      <c r="N53" s="25"/>
      <c r="O53" s="25"/>
      <c r="P53" s="25"/>
      <c r="Q53" s="25"/>
    </row>
    <row r="54" spans="1:17" s="263" customFormat="1" ht="12" x14ac:dyDescent="0.2">
      <c r="A54" s="71" t="s">
        <v>1095</v>
      </c>
      <c r="B54" s="71"/>
      <c r="C54" s="71"/>
      <c r="D54" s="71"/>
      <c r="E54" s="71"/>
      <c r="L54" s="25"/>
      <c r="M54" s="25"/>
      <c r="N54" s="25"/>
      <c r="O54" s="25"/>
      <c r="P54" s="25"/>
      <c r="Q54" s="25"/>
    </row>
    <row r="55" spans="1:17" s="263" customFormat="1" ht="12" x14ac:dyDescent="0.2">
      <c r="A55" s="71" t="s">
        <v>1096</v>
      </c>
      <c r="B55" s="71"/>
      <c r="C55" s="71"/>
      <c r="D55" s="71"/>
      <c r="E55" s="71"/>
      <c r="L55" s="25"/>
      <c r="M55" s="25"/>
      <c r="N55" s="25"/>
      <c r="O55" s="25"/>
      <c r="P55" s="25"/>
      <c r="Q55" s="25"/>
    </row>
    <row r="56" spans="1:17" s="263" customFormat="1" ht="12" x14ac:dyDescent="0.2">
      <c r="A56" s="71"/>
      <c r="B56" s="71"/>
      <c r="C56" s="71"/>
      <c r="D56" s="71"/>
      <c r="E56" s="71"/>
      <c r="L56" s="25"/>
      <c r="M56" s="25"/>
      <c r="N56" s="25"/>
      <c r="O56" s="25"/>
      <c r="P56" s="25"/>
      <c r="Q56" s="25"/>
    </row>
    <row r="57" spans="1:17" s="263" customFormat="1" ht="12" x14ac:dyDescent="0.2">
      <c r="A57" s="666" t="s">
        <v>951</v>
      </c>
      <c r="B57" s="71"/>
      <c r="C57" s="71"/>
      <c r="D57" s="71"/>
      <c r="E57" s="71"/>
      <c r="L57" s="25"/>
      <c r="M57" s="25"/>
      <c r="N57" s="25"/>
      <c r="O57" s="25"/>
      <c r="P57" s="25"/>
      <c r="Q57" s="25"/>
    </row>
    <row r="58" spans="1:17" s="263" customFormat="1" ht="12" x14ac:dyDescent="0.2">
      <c r="A58" s="666" t="s">
        <v>952</v>
      </c>
      <c r="B58" s="71"/>
      <c r="C58" s="71"/>
      <c r="D58" s="71"/>
      <c r="E58" s="71"/>
      <c r="L58" s="25"/>
      <c r="M58" s="25"/>
      <c r="N58" s="25"/>
      <c r="O58" s="25"/>
      <c r="P58" s="25"/>
      <c r="Q58" s="25"/>
    </row>
    <row r="59" spans="1:17" s="263" customFormat="1" ht="12" x14ac:dyDescent="0.2">
      <c r="A59" s="71" t="s">
        <v>940</v>
      </c>
      <c r="B59" s="71"/>
      <c r="C59" s="71"/>
      <c r="D59" s="71"/>
      <c r="E59" s="71"/>
      <c r="L59" s="25"/>
      <c r="M59" s="25"/>
      <c r="N59" s="25"/>
      <c r="O59" s="25"/>
      <c r="P59" s="25"/>
      <c r="Q59" s="25"/>
    </row>
    <row r="60" spans="1:17" s="263" customFormat="1" ht="12" x14ac:dyDescent="0.2">
      <c r="A60" s="71" t="s">
        <v>149</v>
      </c>
      <c r="B60" s="71"/>
      <c r="C60" s="71"/>
      <c r="D60" s="71"/>
      <c r="E60" s="71"/>
      <c r="L60" s="25"/>
      <c r="M60" s="25"/>
      <c r="N60" s="25"/>
      <c r="O60" s="25"/>
      <c r="P60" s="25"/>
      <c r="Q60" s="25"/>
    </row>
    <row r="61" spans="1:17" s="17" customFormat="1" ht="12" x14ac:dyDescent="0.2">
      <c r="L61" s="9"/>
      <c r="M61" s="9"/>
      <c r="N61" s="9"/>
      <c r="O61" s="9"/>
      <c r="P61" s="9"/>
      <c r="Q61" s="9"/>
    </row>
    <row r="62" spans="1:17" s="17" customFormat="1" ht="12" x14ac:dyDescent="0.2">
      <c r="L62" s="9"/>
      <c r="M62" s="9"/>
      <c r="N62" s="9"/>
      <c r="O62" s="9"/>
      <c r="P62" s="9"/>
      <c r="Q62" s="9"/>
    </row>
    <row r="63" spans="1:17" s="17" customFormat="1" ht="12" x14ac:dyDescent="0.2">
      <c r="L63" s="9"/>
      <c r="M63" s="9"/>
      <c r="N63" s="9"/>
      <c r="O63" s="9"/>
      <c r="P63" s="9"/>
      <c r="Q63" s="9"/>
    </row>
    <row r="64" spans="1:17" s="17" customFormat="1" ht="12" x14ac:dyDescent="0.2">
      <c r="L64" s="9"/>
      <c r="M64" s="9"/>
      <c r="N64" s="9"/>
      <c r="O64" s="9"/>
      <c r="P64" s="9"/>
      <c r="Q64" s="9"/>
    </row>
    <row r="65" spans="12:17" s="17" customFormat="1" ht="12" x14ac:dyDescent="0.2">
      <c r="L65" s="9"/>
      <c r="M65" s="9"/>
      <c r="N65" s="9"/>
      <c r="O65" s="9"/>
      <c r="P65" s="9"/>
      <c r="Q65" s="9"/>
    </row>
    <row r="66" spans="12:17" s="17" customFormat="1" ht="12" x14ac:dyDescent="0.2">
      <c r="L66" s="9"/>
      <c r="M66" s="9"/>
      <c r="N66" s="9"/>
      <c r="O66" s="9"/>
      <c r="P66" s="9"/>
      <c r="Q66" s="9"/>
    </row>
    <row r="67" spans="12:17" s="17" customFormat="1" ht="12" x14ac:dyDescent="0.2">
      <c r="L67" s="9"/>
      <c r="M67" s="9"/>
      <c r="N67" s="9"/>
      <c r="O67" s="9"/>
      <c r="P67" s="9"/>
      <c r="Q67" s="9"/>
    </row>
    <row r="68" spans="12:17" s="17" customFormat="1" ht="12" x14ac:dyDescent="0.2">
      <c r="L68" s="9"/>
      <c r="M68" s="9"/>
      <c r="N68" s="9"/>
      <c r="O68" s="9"/>
      <c r="P68" s="9"/>
      <c r="Q68" s="9"/>
    </row>
    <row r="69" spans="12:17" s="17" customFormat="1" ht="12" x14ac:dyDescent="0.2">
      <c r="L69" s="9"/>
      <c r="M69" s="9"/>
      <c r="N69" s="9"/>
      <c r="O69" s="9"/>
      <c r="P69" s="9"/>
      <c r="Q69" s="9"/>
    </row>
    <row r="70" spans="12:17" s="17" customFormat="1" ht="12" x14ac:dyDescent="0.2">
      <c r="L70" s="9"/>
      <c r="M70" s="9"/>
      <c r="N70" s="9"/>
      <c r="O70" s="9"/>
      <c r="P70" s="9"/>
      <c r="Q70" s="9"/>
    </row>
    <row r="71" spans="12:17" s="17" customFormat="1" ht="12" x14ac:dyDescent="0.2">
      <c r="L71" s="9"/>
      <c r="M71" s="9"/>
      <c r="N71" s="9"/>
      <c r="O71" s="9"/>
      <c r="P71" s="9"/>
      <c r="Q71" s="9"/>
    </row>
    <row r="72" spans="12:17" s="17" customFormat="1" ht="12" x14ac:dyDescent="0.2">
      <c r="L72" s="9"/>
      <c r="M72" s="9"/>
      <c r="N72" s="9"/>
      <c r="O72" s="9"/>
      <c r="P72" s="9"/>
      <c r="Q72" s="9"/>
    </row>
    <row r="73" spans="12:17" s="17" customFormat="1" ht="12" x14ac:dyDescent="0.2">
      <c r="L73" s="9"/>
      <c r="M73" s="9"/>
      <c r="N73" s="9"/>
      <c r="O73" s="9"/>
      <c r="P73" s="9"/>
      <c r="Q73" s="9"/>
    </row>
    <row r="74" spans="12:17" s="17" customFormat="1" ht="12" x14ac:dyDescent="0.2">
      <c r="L74" s="9"/>
      <c r="M74" s="9"/>
      <c r="N74" s="9"/>
      <c r="O74" s="9"/>
      <c r="P74" s="9"/>
      <c r="Q74" s="9"/>
    </row>
    <row r="75" spans="12:17" s="17" customFormat="1" ht="12" x14ac:dyDescent="0.2">
      <c r="L75" s="9"/>
      <c r="M75" s="9"/>
      <c r="N75" s="9"/>
      <c r="O75" s="9"/>
      <c r="P75" s="9"/>
      <c r="Q75" s="9"/>
    </row>
    <row r="76" spans="12:17" s="17" customFormat="1" ht="12" x14ac:dyDescent="0.2">
      <c r="L76" s="9"/>
      <c r="M76" s="9"/>
      <c r="N76" s="9"/>
      <c r="O76" s="9"/>
      <c r="P76" s="9"/>
      <c r="Q76" s="9"/>
    </row>
    <row r="77" spans="12:17" s="17" customFormat="1" ht="12" x14ac:dyDescent="0.2">
      <c r="L77" s="9"/>
      <c r="M77" s="9"/>
      <c r="N77" s="9"/>
      <c r="O77" s="9"/>
      <c r="P77" s="9"/>
      <c r="Q77" s="9"/>
    </row>
    <row r="78" spans="12:17" s="17" customFormat="1" ht="12" x14ac:dyDescent="0.2">
      <c r="L78" s="9"/>
      <c r="M78" s="9"/>
      <c r="N78" s="9"/>
      <c r="O78" s="9"/>
      <c r="P78" s="9"/>
      <c r="Q78" s="9"/>
    </row>
    <row r="79" spans="12:17" s="17" customFormat="1" ht="12" x14ac:dyDescent="0.2">
      <c r="L79" s="9"/>
      <c r="M79" s="9"/>
      <c r="N79" s="9"/>
      <c r="O79" s="9"/>
      <c r="P79" s="9"/>
      <c r="Q79" s="9"/>
    </row>
    <row r="80" spans="12:17" s="17" customFormat="1" ht="12" x14ac:dyDescent="0.2">
      <c r="L80" s="9"/>
      <c r="M80" s="9"/>
      <c r="N80" s="9"/>
      <c r="O80" s="9"/>
      <c r="P80" s="9"/>
      <c r="Q80" s="9"/>
    </row>
    <row r="81" spans="12:17" s="17" customFormat="1" ht="12" x14ac:dyDescent="0.2">
      <c r="L81" s="9"/>
      <c r="M81" s="9"/>
      <c r="N81" s="9"/>
      <c r="O81" s="9"/>
      <c r="P81" s="9"/>
      <c r="Q81" s="9"/>
    </row>
    <row r="82" spans="12:17" s="17" customFormat="1" ht="12" x14ac:dyDescent="0.2">
      <c r="L82" s="9"/>
      <c r="M82" s="9"/>
      <c r="N82" s="9"/>
      <c r="O82" s="9"/>
      <c r="P82" s="9"/>
      <c r="Q82" s="9"/>
    </row>
    <row r="83" spans="12:17" s="17" customFormat="1" ht="12" x14ac:dyDescent="0.2">
      <c r="L83" s="9"/>
      <c r="M83" s="9"/>
      <c r="N83" s="9"/>
      <c r="O83" s="9"/>
      <c r="P83" s="9"/>
      <c r="Q83" s="9"/>
    </row>
    <row r="84" spans="12:17" s="17" customFormat="1" ht="12" x14ac:dyDescent="0.2">
      <c r="L84" s="9"/>
      <c r="M84" s="9"/>
      <c r="N84" s="9"/>
      <c r="O84" s="9"/>
      <c r="P84" s="9"/>
      <c r="Q84" s="9"/>
    </row>
    <row r="85" spans="12:17" s="17" customFormat="1" ht="12" x14ac:dyDescent="0.2">
      <c r="L85" s="9"/>
      <c r="M85" s="9"/>
      <c r="N85" s="9"/>
      <c r="O85" s="9"/>
      <c r="P85" s="9"/>
      <c r="Q85" s="9"/>
    </row>
    <row r="86" spans="12:17" s="17" customFormat="1" ht="12" x14ac:dyDescent="0.2">
      <c r="L86" s="9"/>
      <c r="M86" s="9"/>
      <c r="N86" s="9"/>
      <c r="O86" s="9"/>
      <c r="P86" s="9"/>
      <c r="Q86" s="9"/>
    </row>
    <row r="87" spans="12:17" s="17" customFormat="1" ht="12" x14ac:dyDescent="0.2">
      <c r="L87" s="9"/>
      <c r="M87" s="9"/>
      <c r="N87" s="9"/>
      <c r="O87" s="9"/>
      <c r="P87" s="9"/>
      <c r="Q87" s="9"/>
    </row>
    <row r="88" spans="12:17" s="17" customFormat="1" ht="12" x14ac:dyDescent="0.2">
      <c r="L88" s="9"/>
      <c r="M88" s="9"/>
      <c r="N88" s="9"/>
      <c r="O88" s="9"/>
      <c r="P88" s="9"/>
      <c r="Q88" s="9"/>
    </row>
    <row r="89" spans="12:17" s="17" customFormat="1" ht="12" x14ac:dyDescent="0.2">
      <c r="L89" s="9"/>
      <c r="M89" s="9"/>
      <c r="N89" s="9"/>
      <c r="O89" s="9"/>
      <c r="P89" s="9"/>
      <c r="Q89" s="9"/>
    </row>
    <row r="90" spans="12:17" s="17" customFormat="1" ht="12" x14ac:dyDescent="0.2">
      <c r="L90" s="9"/>
      <c r="M90" s="9"/>
      <c r="N90" s="9"/>
      <c r="O90" s="9"/>
      <c r="P90" s="9"/>
      <c r="Q90" s="9"/>
    </row>
    <row r="91" spans="12:17" s="17" customFormat="1" ht="12" x14ac:dyDescent="0.2">
      <c r="L91" s="9"/>
      <c r="M91" s="9"/>
      <c r="N91" s="9"/>
      <c r="O91" s="9"/>
      <c r="P91" s="9"/>
      <c r="Q91" s="9"/>
    </row>
    <row r="92" spans="12:17" s="17" customFormat="1" ht="12" x14ac:dyDescent="0.2">
      <c r="L92" s="9"/>
      <c r="M92" s="9"/>
      <c r="N92" s="9"/>
      <c r="O92" s="9"/>
      <c r="P92" s="9"/>
      <c r="Q92" s="9"/>
    </row>
    <row r="93" spans="12:17" s="17" customFormat="1" ht="12" x14ac:dyDescent="0.2">
      <c r="L93" s="9"/>
      <c r="M93" s="9"/>
      <c r="N93" s="9"/>
      <c r="O93" s="9"/>
      <c r="P93" s="9"/>
      <c r="Q93" s="9"/>
    </row>
    <row r="94" spans="12:17" s="17" customFormat="1" ht="12" x14ac:dyDescent="0.2">
      <c r="L94" s="9"/>
      <c r="M94" s="9"/>
      <c r="N94" s="9"/>
      <c r="O94" s="9"/>
      <c r="P94" s="9"/>
      <c r="Q94" s="9"/>
    </row>
    <row r="95" spans="12:17" s="17" customFormat="1" ht="12" x14ac:dyDescent="0.2">
      <c r="L95" s="9"/>
      <c r="M95" s="9"/>
      <c r="N95" s="9"/>
      <c r="O95" s="9"/>
      <c r="P95" s="9"/>
      <c r="Q95" s="9"/>
    </row>
    <row r="96" spans="12:17" s="17" customFormat="1" ht="12" x14ac:dyDescent="0.2">
      <c r="L96" s="9"/>
      <c r="M96" s="9"/>
      <c r="N96" s="9"/>
      <c r="O96" s="9"/>
      <c r="P96" s="9"/>
      <c r="Q96" s="9"/>
    </row>
    <row r="97" spans="12:17" s="17" customFormat="1" ht="12" x14ac:dyDescent="0.2">
      <c r="L97" s="9"/>
      <c r="M97" s="9"/>
      <c r="N97" s="9"/>
      <c r="O97" s="9"/>
      <c r="P97" s="9"/>
      <c r="Q97" s="9"/>
    </row>
    <row r="98" spans="12:17" s="17" customFormat="1" ht="12" x14ac:dyDescent="0.2">
      <c r="L98" s="9"/>
      <c r="M98" s="9"/>
      <c r="N98" s="9"/>
      <c r="O98" s="9"/>
      <c r="P98" s="9"/>
      <c r="Q98" s="9"/>
    </row>
    <row r="99" spans="12:17" s="17" customFormat="1" ht="12" x14ac:dyDescent="0.2">
      <c r="L99" s="9"/>
      <c r="M99" s="9"/>
      <c r="N99" s="9"/>
      <c r="O99" s="9"/>
      <c r="P99" s="9"/>
      <c r="Q99" s="9"/>
    </row>
    <row r="100" spans="12:17" s="17" customFormat="1" ht="12" x14ac:dyDescent="0.2">
      <c r="L100" s="9"/>
      <c r="M100" s="9"/>
      <c r="N100" s="9"/>
      <c r="O100" s="9"/>
      <c r="P100" s="9"/>
      <c r="Q100" s="9"/>
    </row>
    <row r="101" spans="12:17" s="17" customFormat="1" ht="12" x14ac:dyDescent="0.2">
      <c r="L101" s="9"/>
      <c r="M101" s="9"/>
      <c r="N101" s="9"/>
      <c r="O101" s="9"/>
      <c r="P101" s="9"/>
      <c r="Q101" s="9"/>
    </row>
    <row r="102" spans="12:17" s="17" customFormat="1" ht="12" x14ac:dyDescent="0.2">
      <c r="L102" s="9"/>
      <c r="M102" s="9"/>
      <c r="N102" s="9"/>
      <c r="O102" s="9"/>
      <c r="P102" s="9"/>
      <c r="Q102" s="9"/>
    </row>
    <row r="103" spans="12:17" s="17" customFormat="1" ht="12" x14ac:dyDescent="0.2">
      <c r="L103" s="9"/>
      <c r="M103" s="9"/>
      <c r="N103" s="9"/>
      <c r="O103" s="9"/>
      <c r="P103" s="9"/>
      <c r="Q103" s="9"/>
    </row>
    <row r="104" spans="12:17" s="17" customFormat="1" ht="12" x14ac:dyDescent="0.2">
      <c r="L104" s="9"/>
      <c r="M104" s="9"/>
      <c r="N104" s="9"/>
      <c r="O104" s="9"/>
      <c r="P104" s="9"/>
      <c r="Q104" s="9"/>
    </row>
    <row r="105" spans="12:17" s="17" customFormat="1" ht="12" x14ac:dyDescent="0.2">
      <c r="L105" s="9"/>
      <c r="M105" s="9"/>
      <c r="N105" s="9"/>
      <c r="O105" s="9"/>
      <c r="P105" s="9"/>
      <c r="Q105" s="9"/>
    </row>
    <row r="106" spans="12:17" s="17" customFormat="1" ht="12" x14ac:dyDescent="0.2">
      <c r="L106" s="9"/>
      <c r="M106" s="9"/>
      <c r="N106" s="9"/>
      <c r="O106" s="9"/>
      <c r="P106" s="9"/>
      <c r="Q106" s="9"/>
    </row>
    <row r="107" spans="12:17" s="17" customFormat="1" ht="12" x14ac:dyDescent="0.2">
      <c r="L107" s="9"/>
      <c r="M107" s="9"/>
      <c r="N107" s="9"/>
      <c r="O107" s="9"/>
      <c r="P107" s="9"/>
      <c r="Q107" s="9"/>
    </row>
    <row r="108" spans="12:17" s="17" customFormat="1" ht="12" x14ac:dyDescent="0.2">
      <c r="L108" s="9"/>
      <c r="M108" s="9"/>
      <c r="N108" s="9"/>
      <c r="O108" s="9"/>
      <c r="P108" s="9"/>
      <c r="Q108" s="9"/>
    </row>
    <row r="109" spans="12:17" s="17" customFormat="1" ht="12" x14ac:dyDescent="0.2">
      <c r="L109" s="9"/>
      <c r="M109" s="9"/>
      <c r="N109" s="9"/>
      <c r="O109" s="9"/>
      <c r="P109" s="9"/>
      <c r="Q109" s="9"/>
    </row>
    <row r="110" spans="12:17" s="17" customFormat="1" ht="12" x14ac:dyDescent="0.2">
      <c r="L110" s="9"/>
      <c r="M110" s="9"/>
      <c r="N110" s="9"/>
      <c r="O110" s="9"/>
      <c r="P110" s="9"/>
      <c r="Q110" s="9"/>
    </row>
    <row r="111" spans="12:17" s="17" customFormat="1" ht="12" x14ac:dyDescent="0.2">
      <c r="L111" s="9"/>
      <c r="M111" s="9"/>
      <c r="N111" s="9"/>
      <c r="O111" s="9"/>
      <c r="P111" s="9"/>
      <c r="Q111" s="9"/>
    </row>
    <row r="112" spans="12:17" s="17" customFormat="1" ht="12" x14ac:dyDescent="0.2">
      <c r="L112" s="9"/>
      <c r="M112" s="9"/>
      <c r="N112" s="9"/>
      <c r="O112" s="9"/>
      <c r="P112" s="9"/>
      <c r="Q112" s="9"/>
    </row>
    <row r="113" spans="12:17" s="17" customFormat="1" ht="12" x14ac:dyDescent="0.2">
      <c r="L113" s="9"/>
      <c r="M113" s="9"/>
      <c r="N113" s="9"/>
      <c r="O113" s="9"/>
      <c r="P113" s="9"/>
      <c r="Q113" s="9"/>
    </row>
    <row r="114" spans="12:17" s="17" customFormat="1" ht="12" x14ac:dyDescent="0.2">
      <c r="L114" s="9"/>
      <c r="M114" s="9"/>
      <c r="N114" s="9"/>
      <c r="O114" s="9"/>
      <c r="P114" s="9"/>
      <c r="Q114" s="9"/>
    </row>
    <row r="115" spans="12:17" s="17" customFormat="1" ht="12" x14ac:dyDescent="0.2">
      <c r="L115" s="9"/>
      <c r="M115" s="9"/>
      <c r="N115" s="9"/>
      <c r="O115" s="9"/>
      <c r="P115" s="9"/>
      <c r="Q115" s="9"/>
    </row>
    <row r="116" spans="12:17" s="17" customFormat="1" ht="12" x14ac:dyDescent="0.2">
      <c r="L116" s="9"/>
      <c r="M116" s="9"/>
      <c r="N116" s="9"/>
      <c r="O116" s="9"/>
      <c r="P116" s="9"/>
      <c r="Q116" s="9"/>
    </row>
    <row r="117" spans="12:17" s="17" customFormat="1" ht="12" x14ac:dyDescent="0.2">
      <c r="L117" s="9"/>
      <c r="M117" s="9"/>
      <c r="N117" s="9"/>
      <c r="O117" s="9"/>
      <c r="P117" s="9"/>
      <c r="Q117" s="9"/>
    </row>
    <row r="118" spans="12:17" s="17" customFormat="1" ht="12" x14ac:dyDescent="0.2">
      <c r="L118" s="9"/>
      <c r="M118" s="9"/>
      <c r="N118" s="9"/>
      <c r="O118" s="9"/>
      <c r="P118" s="9"/>
      <c r="Q118" s="9"/>
    </row>
    <row r="119" spans="12:17" s="17" customFormat="1" ht="12" x14ac:dyDescent="0.2">
      <c r="L119" s="9"/>
      <c r="M119" s="9"/>
      <c r="N119" s="9"/>
      <c r="O119" s="9"/>
      <c r="P119" s="9"/>
      <c r="Q119" s="9"/>
    </row>
    <row r="120" spans="12:17" s="17" customFormat="1" ht="12" x14ac:dyDescent="0.2">
      <c r="L120" s="9"/>
      <c r="M120" s="9"/>
      <c r="N120" s="9"/>
      <c r="O120" s="9"/>
      <c r="P120" s="9"/>
      <c r="Q120" s="9"/>
    </row>
    <row r="121" spans="12:17" s="17" customFormat="1" ht="12" x14ac:dyDescent="0.2">
      <c r="L121" s="9"/>
      <c r="M121" s="9"/>
      <c r="N121" s="9"/>
      <c r="O121" s="9"/>
      <c r="P121" s="9"/>
      <c r="Q121" s="9"/>
    </row>
    <row r="122" spans="12:17" s="17" customFormat="1" ht="12" x14ac:dyDescent="0.2">
      <c r="L122" s="9"/>
      <c r="M122" s="9"/>
      <c r="N122" s="9"/>
      <c r="O122" s="9"/>
      <c r="P122" s="9"/>
      <c r="Q122" s="9"/>
    </row>
    <row r="123" spans="12:17" s="17" customFormat="1" ht="12" x14ac:dyDescent="0.2">
      <c r="L123" s="9"/>
      <c r="M123" s="9"/>
      <c r="N123" s="9"/>
      <c r="O123" s="9"/>
      <c r="P123" s="9"/>
      <c r="Q123" s="9"/>
    </row>
    <row r="124" spans="12:17" s="17" customFormat="1" ht="12" x14ac:dyDescent="0.2">
      <c r="L124" s="9"/>
      <c r="M124" s="9"/>
      <c r="N124" s="9"/>
      <c r="O124" s="9"/>
      <c r="P124" s="9"/>
      <c r="Q124" s="9"/>
    </row>
    <row r="125" spans="12:17" s="17" customFormat="1" ht="12" x14ac:dyDescent="0.2">
      <c r="L125" s="9"/>
      <c r="M125" s="9"/>
      <c r="N125" s="9"/>
      <c r="O125" s="9"/>
      <c r="P125" s="9"/>
      <c r="Q125" s="9"/>
    </row>
    <row r="126" spans="12:17" s="17" customFormat="1" ht="12" x14ac:dyDescent="0.2">
      <c r="L126" s="9"/>
      <c r="M126" s="9"/>
      <c r="N126" s="9"/>
      <c r="O126" s="9"/>
      <c r="P126" s="9"/>
      <c r="Q126" s="9"/>
    </row>
    <row r="127" spans="12:17" s="17" customFormat="1" ht="12" x14ac:dyDescent="0.2">
      <c r="L127" s="9"/>
      <c r="M127" s="9"/>
      <c r="N127" s="9"/>
      <c r="O127" s="9"/>
      <c r="P127" s="9"/>
      <c r="Q127" s="9"/>
    </row>
    <row r="128" spans="12:17" s="17" customFormat="1" ht="12" x14ac:dyDescent="0.2">
      <c r="L128" s="9"/>
      <c r="M128" s="9"/>
      <c r="N128" s="9"/>
      <c r="O128" s="9"/>
      <c r="P128" s="9"/>
      <c r="Q128" s="9"/>
    </row>
    <row r="129" spans="12:17" s="17" customFormat="1" ht="12" x14ac:dyDescent="0.2">
      <c r="L129" s="9"/>
      <c r="M129" s="9"/>
      <c r="N129" s="9"/>
      <c r="O129" s="9"/>
      <c r="P129" s="9"/>
      <c r="Q129" s="9"/>
    </row>
    <row r="130" spans="12:17" s="17" customFormat="1" ht="12" x14ac:dyDescent="0.2">
      <c r="L130" s="9"/>
      <c r="M130" s="9"/>
      <c r="N130" s="9"/>
      <c r="O130" s="9"/>
      <c r="P130" s="9"/>
      <c r="Q130" s="9"/>
    </row>
    <row r="131" spans="12:17" s="17" customFormat="1" ht="12" x14ac:dyDescent="0.2">
      <c r="L131" s="9"/>
      <c r="M131" s="9"/>
      <c r="N131" s="9"/>
      <c r="O131" s="9"/>
      <c r="P131" s="9"/>
      <c r="Q131" s="9"/>
    </row>
    <row r="132" spans="12:17" s="17" customFormat="1" ht="12" x14ac:dyDescent="0.2">
      <c r="L132" s="9"/>
      <c r="M132" s="9"/>
      <c r="N132" s="9"/>
      <c r="O132" s="9"/>
      <c r="P132" s="9"/>
      <c r="Q132" s="9"/>
    </row>
    <row r="133" spans="12:17" s="17" customFormat="1" ht="12" x14ac:dyDescent="0.2">
      <c r="L133" s="9"/>
      <c r="M133" s="9"/>
      <c r="N133" s="9"/>
      <c r="O133" s="9"/>
      <c r="P133" s="9"/>
      <c r="Q133" s="9"/>
    </row>
    <row r="134" spans="12:17" s="17" customFormat="1" ht="12" x14ac:dyDescent="0.2">
      <c r="L134" s="9"/>
      <c r="M134" s="9"/>
      <c r="N134" s="9"/>
      <c r="O134" s="9"/>
      <c r="P134" s="9"/>
      <c r="Q134" s="9"/>
    </row>
  </sheetData>
  <mergeCells count="9">
    <mergeCell ref="A52:G52"/>
    <mergeCell ref="E3:G3"/>
    <mergeCell ref="A49:G49"/>
    <mergeCell ref="B3:D3"/>
    <mergeCell ref="A48:K48"/>
    <mergeCell ref="A47:K47"/>
    <mergeCell ref="A22:J22"/>
    <mergeCell ref="H3:J3"/>
    <mergeCell ref="A50:K50"/>
  </mergeCells>
  <phoneticPr fontId="16" type="noConversion"/>
  <pageMargins left="0.7" right="0.7" top="0.75" bottom="0.75" header="0.3" footer="0.3"/>
  <pageSetup paperSize="9" scale="4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9"/>
  <sheetViews>
    <sheetView zoomScaleNormal="100" workbookViewId="0"/>
  </sheetViews>
  <sheetFormatPr defaultRowHeight="12.75" x14ac:dyDescent="0.2"/>
  <cols>
    <col min="1" max="1" width="22.5" customWidth="1"/>
    <col min="2" max="7" width="11.875" customWidth="1"/>
  </cols>
  <sheetData>
    <row r="1" spans="1:12" s="442" customFormat="1" ht="15.75" x14ac:dyDescent="0.25">
      <c r="A1" s="296" t="s">
        <v>1167</v>
      </c>
      <c r="B1" s="441"/>
      <c r="C1" s="441"/>
      <c r="D1" s="441"/>
      <c r="E1" s="441"/>
      <c r="F1" s="441"/>
      <c r="G1" s="296"/>
      <c r="H1" s="441"/>
    </row>
    <row r="2" spans="1:12" s="272" customFormat="1" thickBot="1" x14ac:dyDescent="0.25">
      <c r="A2" s="273"/>
      <c r="B2" s="274"/>
      <c r="C2" s="274"/>
      <c r="D2" s="274"/>
      <c r="E2" s="271"/>
      <c r="F2" s="271"/>
      <c r="G2" s="271"/>
      <c r="H2" s="271"/>
    </row>
    <row r="3" spans="1:12" s="272" customFormat="1" ht="50.25" thickBot="1" x14ac:dyDescent="0.2">
      <c r="A3" s="128"/>
      <c r="B3" s="126" t="s">
        <v>1097</v>
      </c>
      <c r="C3" s="126" t="s">
        <v>23</v>
      </c>
      <c r="D3" s="126" t="s">
        <v>1098</v>
      </c>
      <c r="E3" s="127" t="s">
        <v>1099</v>
      </c>
      <c r="F3" s="127" t="s">
        <v>24</v>
      </c>
      <c r="G3" s="127" t="s">
        <v>1100</v>
      </c>
      <c r="H3" s="271"/>
    </row>
    <row r="4" spans="1:12" s="272" customFormat="1" ht="12" x14ac:dyDescent="0.2">
      <c r="A4" s="5" t="s">
        <v>878</v>
      </c>
      <c r="B4" s="224">
        <v>1713124</v>
      </c>
      <c r="C4" s="224">
        <f>'Table 1a'!B8</f>
        <v>127290</v>
      </c>
      <c r="D4" s="275">
        <f t="shared" ref="D4:D11" si="0">C4/B4</f>
        <v>7.4302852566422509E-2</v>
      </c>
      <c r="E4" s="224">
        <v>1870366</v>
      </c>
      <c r="F4" s="119">
        <f>'Table 1a'!C8</f>
        <v>124709</v>
      </c>
      <c r="G4" s="120">
        <f>F4/E4</f>
        <v>6.6676254807882515E-2</v>
      </c>
    </row>
    <row r="5" spans="1:12" s="272" customFormat="1" ht="12" x14ac:dyDescent="0.2">
      <c r="A5" s="5" t="s">
        <v>879</v>
      </c>
      <c r="B5" s="224">
        <v>1776095</v>
      </c>
      <c r="C5" s="224">
        <f>'Table 1a'!B9</f>
        <v>143086</v>
      </c>
      <c r="D5" s="275">
        <f t="shared" si="0"/>
        <v>8.0562132093159433E-2</v>
      </c>
      <c r="E5" s="224">
        <v>1819696</v>
      </c>
      <c r="F5" s="119">
        <f>'Table 1a'!C9</f>
        <v>121704</v>
      </c>
      <c r="G5" s="120">
        <f>F5/E5</f>
        <v>6.6881501085895662E-2</v>
      </c>
      <c r="H5" s="271"/>
    </row>
    <row r="6" spans="1:12" s="272" customFormat="1" ht="12" x14ac:dyDescent="0.2">
      <c r="A6" s="5" t="s">
        <v>880</v>
      </c>
      <c r="B6" s="224">
        <v>1825510</v>
      </c>
      <c r="C6" s="224">
        <f>'Table 1a'!B10</f>
        <v>137819</v>
      </c>
      <c r="D6" s="275">
        <f t="shared" si="0"/>
        <v>7.549616271617246E-2</v>
      </c>
      <c r="E6" s="224">
        <v>1785845</v>
      </c>
      <c r="F6" s="119">
        <f>'Table 1a'!C10</f>
        <v>122416</v>
      </c>
      <c r="G6" s="120">
        <f>F6/E6</f>
        <v>6.8547942290624331E-2</v>
      </c>
      <c r="H6" s="271"/>
    </row>
    <row r="7" spans="1:12" s="272" customFormat="1" ht="12" x14ac:dyDescent="0.2">
      <c r="A7" s="5" t="s">
        <v>881</v>
      </c>
      <c r="B7" s="224">
        <v>1896253</v>
      </c>
      <c r="C7" s="224">
        <f>'Table 1a'!B11</f>
        <v>151289</v>
      </c>
      <c r="D7" s="275">
        <f t="shared" si="0"/>
        <v>7.9783130204672051E-2</v>
      </c>
      <c r="E7" s="224">
        <v>1725905</v>
      </c>
      <c r="F7" s="119">
        <f>'Table 1a'!C11</f>
        <v>117898</v>
      </c>
      <c r="G7" s="120">
        <f>F7/E7</f>
        <v>6.8310828232144877E-2</v>
      </c>
      <c r="H7" s="271"/>
    </row>
    <row r="8" spans="1:12" s="272" customFormat="1" ht="13.5" x14ac:dyDescent="0.2">
      <c r="A8" s="5" t="s">
        <v>947</v>
      </c>
      <c r="B8" s="224">
        <v>1949565</v>
      </c>
      <c r="C8" s="224">
        <f>'Table 1a'!B12</f>
        <v>152923</v>
      </c>
      <c r="D8" s="275">
        <f t="shared" si="0"/>
        <v>7.8439549335364553E-2</v>
      </c>
      <c r="E8" s="224">
        <v>1692625</v>
      </c>
      <c r="F8" s="119">
        <f>'Table 1a'!C12</f>
        <v>113143</v>
      </c>
      <c r="G8" s="120">
        <f>F8/1692625</f>
        <v>6.6844693892622403E-2</v>
      </c>
      <c r="H8" s="271"/>
    </row>
    <row r="9" spans="1:12" s="272" customFormat="1" ht="13.5" x14ac:dyDescent="0.2">
      <c r="A9" s="95" t="s">
        <v>1008</v>
      </c>
      <c r="B9" s="224">
        <v>1979874</v>
      </c>
      <c r="C9" s="224">
        <f>'Table 1a'!L13</f>
        <v>153479</v>
      </c>
      <c r="D9" s="264">
        <f t="shared" si="0"/>
        <v>7.7519579528798302E-2</v>
      </c>
      <c r="E9" s="224">
        <v>1681782</v>
      </c>
      <c r="F9" s="119">
        <f>'Table 1a'!M13</f>
        <v>106447</v>
      </c>
      <c r="G9" s="120">
        <f t="shared" ref="G9:G10" si="1">F9/E9</f>
        <v>6.3294172490846012E-2</v>
      </c>
      <c r="H9" s="271"/>
      <c r="I9" s="271"/>
      <c r="J9" s="271"/>
      <c r="K9" s="271"/>
      <c r="L9" s="271"/>
    </row>
    <row r="10" spans="1:12" s="272" customFormat="1" ht="13.5" x14ac:dyDescent="0.2">
      <c r="A10" s="25" t="s">
        <v>1040</v>
      </c>
      <c r="B10" s="224">
        <v>1996846</v>
      </c>
      <c r="C10" s="224">
        <f>'Table 1a'!L14</f>
        <v>170026</v>
      </c>
      <c r="D10" s="264">
        <f t="shared" si="0"/>
        <v>8.5147277256233084E-2</v>
      </c>
      <c r="E10" s="224">
        <v>1668683</v>
      </c>
      <c r="F10" s="119">
        <f>'Table 1a'!M14</f>
        <v>112648</v>
      </c>
      <c r="G10" s="120">
        <f t="shared" si="1"/>
        <v>6.7507129874278093E-2</v>
      </c>
      <c r="H10" s="271"/>
      <c r="I10" s="271"/>
      <c r="J10" s="271"/>
      <c r="K10" s="271"/>
      <c r="L10" s="271"/>
    </row>
    <row r="11" spans="1:12" s="272" customFormat="1" ht="14.25" thickBot="1" x14ac:dyDescent="0.25">
      <c r="A11" s="29" t="s">
        <v>1041</v>
      </c>
      <c r="B11" s="276">
        <v>2035634</v>
      </c>
      <c r="C11" s="276">
        <f>'Table 1a'!L15</f>
        <v>169547</v>
      </c>
      <c r="D11" s="277">
        <f t="shared" si="0"/>
        <v>8.328953043621791E-2</v>
      </c>
      <c r="E11" s="945" t="s">
        <v>120</v>
      </c>
      <c r="F11" s="123">
        <f>'Table 1a'!M15</f>
        <v>103544</v>
      </c>
      <c r="G11" s="946" t="s">
        <v>120</v>
      </c>
      <c r="H11" s="271"/>
      <c r="J11" s="271"/>
      <c r="K11" s="271"/>
      <c r="L11" s="271"/>
    </row>
    <row r="12" spans="1:12" s="272" customFormat="1" ht="11.25" x14ac:dyDescent="0.15"/>
    <row r="13" spans="1:12" s="272" customFormat="1" ht="11.25" x14ac:dyDescent="0.15"/>
    <row r="14" spans="1:12" s="271" customFormat="1" ht="14.25" customHeight="1" x14ac:dyDescent="0.2">
      <c r="A14" s="836" t="s">
        <v>143</v>
      </c>
      <c r="B14" s="837"/>
      <c r="C14" s="837"/>
      <c r="D14" s="837"/>
      <c r="E14" s="837"/>
      <c r="F14" s="837"/>
      <c r="G14" s="837"/>
    </row>
    <row r="15" spans="1:12" s="271" customFormat="1" ht="37.5" customHeight="1" x14ac:dyDescent="0.2">
      <c r="A15" s="1018" t="s">
        <v>1236</v>
      </c>
      <c r="B15" s="1018"/>
      <c r="C15" s="1018"/>
      <c r="D15" s="1018"/>
      <c r="E15" s="1018"/>
      <c r="F15" s="1018"/>
      <c r="G15" s="1018"/>
      <c r="H15" s="838"/>
    </row>
    <row r="16" spans="1:12" s="271" customFormat="1" ht="27" customHeight="1" x14ac:dyDescent="0.2">
      <c r="A16" s="1020" t="s">
        <v>1102</v>
      </c>
      <c r="B16" s="1020"/>
      <c r="C16" s="1020"/>
      <c r="D16" s="1020"/>
      <c r="E16" s="1020"/>
      <c r="F16" s="1020"/>
      <c r="G16" s="1020"/>
      <c r="H16" s="838"/>
    </row>
    <row r="17" spans="1:19" s="263" customFormat="1" ht="12" customHeight="1" x14ac:dyDescent="0.2">
      <c r="A17" s="1019" t="s">
        <v>876</v>
      </c>
      <c r="B17" s="1019"/>
      <c r="C17" s="1019"/>
      <c r="D17" s="1019"/>
      <c r="E17" s="1019"/>
      <c r="F17" s="1019"/>
      <c r="G17" s="1019"/>
      <c r="N17" s="25"/>
      <c r="O17" s="25"/>
      <c r="P17" s="25"/>
      <c r="Q17" s="25"/>
      <c r="R17" s="25"/>
      <c r="S17" s="25"/>
    </row>
    <row r="18" spans="1:19" s="271" customFormat="1" ht="25.5" customHeight="1" x14ac:dyDescent="0.15">
      <c r="A18" s="1019" t="s">
        <v>1101</v>
      </c>
      <c r="B18" s="1019"/>
      <c r="C18" s="1019"/>
      <c r="D18" s="1019"/>
      <c r="E18" s="1019"/>
      <c r="F18" s="1019"/>
      <c r="G18" s="1019"/>
    </row>
    <row r="19" spans="1:19" s="271" customFormat="1" ht="24.75" customHeight="1" x14ac:dyDescent="0.15">
      <c r="A19" s="1013" t="s">
        <v>1115</v>
      </c>
      <c r="B19" s="1013"/>
      <c r="C19" s="1013"/>
      <c r="D19" s="1013"/>
      <c r="E19" s="1013"/>
      <c r="F19" s="1013"/>
      <c r="G19" s="1013"/>
      <c r="H19" s="839"/>
      <c r="I19" s="839"/>
      <c r="J19" s="839"/>
      <c r="K19" s="839"/>
    </row>
    <row r="20" spans="1:19" s="271" customFormat="1" ht="23.25" customHeight="1" x14ac:dyDescent="0.2">
      <c r="A20" s="1013" t="s">
        <v>1093</v>
      </c>
      <c r="B20" s="1013"/>
      <c r="C20" s="1013"/>
      <c r="D20" s="1013"/>
      <c r="E20" s="1013"/>
      <c r="F20" s="1013"/>
      <c r="G20" s="1013"/>
      <c r="H20" s="263"/>
      <c r="I20" s="263"/>
      <c r="J20" s="263"/>
      <c r="K20" s="263"/>
    </row>
    <row r="21" spans="1:19" s="271" customFormat="1" ht="12" x14ac:dyDescent="0.2">
      <c r="A21" s="17" t="s">
        <v>1232</v>
      </c>
      <c r="B21" s="840"/>
      <c r="C21" s="840"/>
      <c r="D21" s="840"/>
      <c r="E21" s="840"/>
      <c r="F21" s="840"/>
      <c r="G21" s="840"/>
      <c r="H21" s="263"/>
      <c r="I21" s="263"/>
      <c r="J21" s="263"/>
      <c r="K21" s="263"/>
    </row>
    <row r="22" spans="1:19" s="271" customFormat="1" ht="12" x14ac:dyDescent="0.2">
      <c r="A22" s="837"/>
      <c r="B22" s="746"/>
      <c r="C22" s="746"/>
      <c r="D22" s="746"/>
      <c r="E22" s="746"/>
      <c r="F22" s="746"/>
      <c r="G22" s="837"/>
    </row>
    <row r="23" spans="1:19" s="271" customFormat="1" ht="12" x14ac:dyDescent="0.2">
      <c r="A23" s="71" t="s">
        <v>1095</v>
      </c>
      <c r="B23" s="746"/>
      <c r="C23" s="746"/>
      <c r="D23" s="746"/>
      <c r="E23" s="746"/>
      <c r="F23" s="746"/>
      <c r="G23" s="837"/>
    </row>
    <row r="24" spans="1:19" s="271" customFormat="1" ht="12" x14ac:dyDescent="0.2">
      <c r="A24" s="71" t="s">
        <v>1096</v>
      </c>
      <c r="B24" s="746"/>
      <c r="C24" s="746"/>
      <c r="D24" s="746"/>
      <c r="E24" s="746"/>
      <c r="F24" s="746"/>
      <c r="G24" s="837"/>
    </row>
    <row r="25" spans="1:19" s="271" customFormat="1" ht="12" x14ac:dyDescent="0.2">
      <c r="A25" s="71"/>
      <c r="B25" s="746"/>
      <c r="C25" s="746"/>
      <c r="D25" s="746"/>
      <c r="E25" s="746"/>
      <c r="F25" s="746"/>
      <c r="G25" s="837"/>
    </row>
    <row r="26" spans="1:19" s="271" customFormat="1" ht="12" x14ac:dyDescent="0.2">
      <c r="A26" s="666" t="s">
        <v>951</v>
      </c>
      <c r="B26" s="746"/>
      <c r="C26" s="746"/>
      <c r="D26" s="746"/>
      <c r="E26" s="746"/>
      <c r="F26" s="746"/>
      <c r="G26" s="837"/>
    </row>
    <row r="27" spans="1:19" s="271" customFormat="1" ht="12" x14ac:dyDescent="0.2">
      <c r="A27" s="666" t="s">
        <v>952</v>
      </c>
      <c r="B27" s="746"/>
      <c r="C27" s="746"/>
      <c r="D27" s="746"/>
      <c r="E27" s="746"/>
      <c r="F27" s="746"/>
      <c r="G27" s="837"/>
    </row>
    <row r="28" spans="1:19" s="271" customFormat="1" ht="12" x14ac:dyDescent="0.2">
      <c r="A28" s="71" t="s">
        <v>940</v>
      </c>
      <c r="B28" s="837"/>
      <c r="C28" s="837"/>
      <c r="D28" s="837"/>
      <c r="E28" s="837"/>
      <c r="F28" s="837"/>
      <c r="G28" s="837"/>
    </row>
    <row r="29" spans="1:19" x14ac:dyDescent="0.2">
      <c r="A29" s="71" t="s">
        <v>149</v>
      </c>
      <c r="B29" s="837"/>
      <c r="C29" s="837"/>
      <c r="D29" s="837"/>
      <c r="E29" s="837"/>
      <c r="F29" s="837"/>
      <c r="G29" s="837"/>
    </row>
  </sheetData>
  <mergeCells count="6">
    <mergeCell ref="A20:G20"/>
    <mergeCell ref="A15:G15"/>
    <mergeCell ref="A17:G17"/>
    <mergeCell ref="A16:G16"/>
    <mergeCell ref="A18:G18"/>
    <mergeCell ref="A19:G19"/>
  </mergeCells>
  <phoneticPr fontId="16" type="noConversion"/>
  <pageMargins left="0.7" right="0.7" top="0.75" bottom="0.75" header="0.3" footer="0.3"/>
  <pageSetup paperSize="9" scale="74" orientation="landscape" r:id="rId1"/>
  <ignoredErrors>
    <ignoredError sqref="G8"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46"/>
  <sheetViews>
    <sheetView zoomScaleNormal="100" workbookViewId="0"/>
  </sheetViews>
  <sheetFormatPr defaultRowHeight="12.75" x14ac:dyDescent="0.2"/>
  <cols>
    <col min="1" max="1" width="10.125" style="369" customWidth="1"/>
    <col min="2" max="2" width="24.625" customWidth="1"/>
    <col min="3" max="4" width="9.625" bestFit="1" customWidth="1"/>
    <col min="5" max="5" width="11.625" customWidth="1"/>
    <col min="6" max="7" width="9.125" bestFit="1" customWidth="1"/>
    <col min="8" max="8" width="9.625" style="2" bestFit="1" customWidth="1"/>
    <col min="9" max="10" width="9.625" style="33" bestFit="1" customWidth="1"/>
    <col min="11" max="12" width="11.75" style="33" customWidth="1"/>
    <col min="13" max="13" width="9.125" style="33" bestFit="1" customWidth="1"/>
    <col min="14" max="15" width="9.125" style="33" customWidth="1"/>
    <col min="16" max="16" width="9.25" style="33" customWidth="1"/>
    <col min="17" max="17" width="9.875" style="33" bestFit="1" customWidth="1"/>
  </cols>
  <sheetData>
    <row r="1" spans="1:17" s="149" customFormat="1" ht="15.75" x14ac:dyDescent="0.25">
      <c r="A1" s="658" t="s">
        <v>1242</v>
      </c>
      <c r="H1" s="435"/>
      <c r="I1" s="354"/>
      <c r="J1" s="354"/>
      <c r="K1" s="354"/>
      <c r="L1" s="354"/>
      <c r="M1" s="354"/>
      <c r="N1" s="354"/>
      <c r="O1" s="354"/>
      <c r="P1" s="354"/>
      <c r="Q1" s="354"/>
    </row>
    <row r="2" spans="1:17" s="434" customFormat="1" ht="12.75" customHeight="1" x14ac:dyDescent="0.2">
      <c r="A2" s="94" t="s">
        <v>1037</v>
      </c>
      <c r="I2" s="356"/>
      <c r="J2" s="356"/>
      <c r="K2" s="356"/>
      <c r="L2" s="356"/>
      <c r="M2" s="356"/>
      <c r="N2" s="356"/>
      <c r="O2" s="356"/>
      <c r="P2" s="356"/>
      <c r="Q2" s="356"/>
    </row>
    <row r="3" spans="1:17" s="272" customFormat="1" ht="12" x14ac:dyDescent="0.2">
      <c r="A3" s="368"/>
      <c r="B3" s="297"/>
      <c r="C3" s="1022"/>
      <c r="D3" s="1022"/>
      <c r="E3" s="1022"/>
      <c r="F3" s="1022"/>
      <c r="G3" s="1022"/>
      <c r="H3" s="1022"/>
      <c r="I3" s="1023"/>
      <c r="J3" s="1023"/>
      <c r="K3" s="1023"/>
      <c r="L3" s="1023"/>
      <c r="M3" s="1023"/>
      <c r="N3" s="1023"/>
      <c r="O3" s="1023"/>
      <c r="P3" s="1023"/>
      <c r="Q3" s="1023"/>
    </row>
    <row r="4" spans="1:17" s="272" customFormat="1" ht="12" x14ac:dyDescent="0.2">
      <c r="A4" s="1021" t="s">
        <v>1017</v>
      </c>
      <c r="B4" s="1021" t="s">
        <v>1018</v>
      </c>
      <c r="C4" s="1024" t="s">
        <v>877</v>
      </c>
      <c r="D4" s="1024"/>
      <c r="E4" s="1024"/>
      <c r="F4" s="1024"/>
      <c r="G4" s="1024"/>
      <c r="H4" s="1024"/>
      <c r="I4" s="1025" t="s">
        <v>1011</v>
      </c>
      <c r="J4" s="1026"/>
      <c r="K4" s="1026"/>
      <c r="L4" s="1026"/>
      <c r="M4" s="1026"/>
      <c r="N4" s="1026"/>
      <c r="O4" s="1026"/>
      <c r="P4" s="1027"/>
      <c r="Q4" s="1027"/>
    </row>
    <row r="5" spans="1:17" s="434" customFormat="1" ht="56.25" x14ac:dyDescent="0.15">
      <c r="A5" s="1021" t="s">
        <v>152</v>
      </c>
      <c r="B5" s="1021"/>
      <c r="C5" s="431" t="s">
        <v>948</v>
      </c>
      <c r="D5" s="431" t="s">
        <v>949</v>
      </c>
      <c r="E5" s="431" t="s">
        <v>950</v>
      </c>
      <c r="F5" s="432" t="s">
        <v>963</v>
      </c>
      <c r="G5" s="432" t="s">
        <v>964</v>
      </c>
      <c r="H5" s="147" t="s">
        <v>1238</v>
      </c>
      <c r="I5" s="432" t="s">
        <v>948</v>
      </c>
      <c r="J5" s="432" t="s">
        <v>949</v>
      </c>
      <c r="K5" s="432" t="s">
        <v>950</v>
      </c>
      <c r="L5" s="432" t="s">
        <v>1012</v>
      </c>
      <c r="M5" s="432" t="s">
        <v>963</v>
      </c>
      <c r="N5" s="432" t="s">
        <v>964</v>
      </c>
      <c r="O5" s="433" t="s">
        <v>1014</v>
      </c>
      <c r="P5" s="433" t="s">
        <v>1016</v>
      </c>
      <c r="Q5" s="147" t="s">
        <v>1239</v>
      </c>
    </row>
    <row r="6" spans="1:17" s="272" customFormat="1" ht="12" x14ac:dyDescent="0.2">
      <c r="A6" s="106" t="s">
        <v>196</v>
      </c>
      <c r="B6" s="395" t="s">
        <v>542</v>
      </c>
      <c r="C6" s="158">
        <v>10</v>
      </c>
      <c r="D6" s="158">
        <v>33</v>
      </c>
      <c r="E6" s="158">
        <v>6</v>
      </c>
      <c r="F6" s="159">
        <v>67</v>
      </c>
      <c r="G6" s="159">
        <v>17</v>
      </c>
      <c r="H6" s="160">
        <v>134</v>
      </c>
      <c r="I6" s="158">
        <v>15</v>
      </c>
      <c r="J6" s="158">
        <v>52</v>
      </c>
      <c r="K6" s="158">
        <v>42</v>
      </c>
      <c r="L6" s="158">
        <v>0</v>
      </c>
      <c r="M6" s="158">
        <v>94</v>
      </c>
      <c r="N6" s="158">
        <v>18</v>
      </c>
      <c r="O6" s="159">
        <v>0</v>
      </c>
      <c r="P6" s="159">
        <v>0</v>
      </c>
      <c r="Q6" s="160">
        <v>221</v>
      </c>
    </row>
    <row r="7" spans="1:17" s="272" customFormat="1" ht="12" x14ac:dyDescent="0.2">
      <c r="A7" s="391" t="s">
        <v>197</v>
      </c>
      <c r="B7" s="41" t="s">
        <v>543</v>
      </c>
      <c r="C7" s="392">
        <v>949</v>
      </c>
      <c r="D7" s="392">
        <v>107</v>
      </c>
      <c r="E7" s="392">
        <v>69</v>
      </c>
      <c r="F7" s="393">
        <v>0</v>
      </c>
      <c r="G7" s="393">
        <v>0</v>
      </c>
      <c r="H7" s="394">
        <v>1125</v>
      </c>
      <c r="I7" s="392">
        <v>799</v>
      </c>
      <c r="J7" s="392">
        <v>114</v>
      </c>
      <c r="K7" s="392">
        <v>53</v>
      </c>
      <c r="L7" s="392">
        <v>0</v>
      </c>
      <c r="M7" s="392">
        <v>0</v>
      </c>
      <c r="N7" s="392">
        <v>0</v>
      </c>
      <c r="O7" s="393">
        <v>0</v>
      </c>
      <c r="P7" s="393">
        <v>0</v>
      </c>
      <c r="Q7" s="394">
        <v>966</v>
      </c>
    </row>
    <row r="8" spans="1:17" s="272" customFormat="1" ht="12" x14ac:dyDescent="0.2">
      <c r="A8" s="106" t="s">
        <v>198</v>
      </c>
      <c r="B8" s="40" t="s">
        <v>544</v>
      </c>
      <c r="C8" s="158">
        <v>421</v>
      </c>
      <c r="D8" s="158">
        <v>479</v>
      </c>
      <c r="E8" s="158">
        <v>18</v>
      </c>
      <c r="F8" s="159">
        <v>0</v>
      </c>
      <c r="G8" s="159">
        <v>0</v>
      </c>
      <c r="H8" s="160">
        <v>919</v>
      </c>
      <c r="I8" s="158">
        <v>427</v>
      </c>
      <c r="J8" s="158">
        <v>397</v>
      </c>
      <c r="K8" s="158">
        <v>15</v>
      </c>
      <c r="L8" s="158">
        <v>0</v>
      </c>
      <c r="M8" s="158">
        <v>0</v>
      </c>
      <c r="N8" s="158">
        <v>0</v>
      </c>
      <c r="O8" s="159">
        <v>0</v>
      </c>
      <c r="P8" s="159">
        <v>0</v>
      </c>
      <c r="Q8" s="160">
        <v>839</v>
      </c>
    </row>
    <row r="9" spans="1:17" s="272" customFormat="1" ht="12" x14ac:dyDescent="0.2">
      <c r="A9" s="106" t="s">
        <v>199</v>
      </c>
      <c r="B9" s="40" t="s">
        <v>545</v>
      </c>
      <c r="C9" s="158">
        <v>80</v>
      </c>
      <c r="D9" s="158">
        <v>74</v>
      </c>
      <c r="E9" s="158">
        <v>83</v>
      </c>
      <c r="F9" s="159">
        <v>115</v>
      </c>
      <c r="G9" s="159">
        <v>68</v>
      </c>
      <c r="H9" s="160">
        <v>420</v>
      </c>
      <c r="I9" s="158">
        <v>98</v>
      </c>
      <c r="J9" s="158">
        <v>83</v>
      </c>
      <c r="K9" s="158">
        <v>110</v>
      </c>
      <c r="L9" s="158">
        <v>0</v>
      </c>
      <c r="M9" s="158">
        <v>147</v>
      </c>
      <c r="N9" s="158">
        <v>56</v>
      </c>
      <c r="O9" s="159">
        <v>0</v>
      </c>
      <c r="P9" s="159">
        <v>0</v>
      </c>
      <c r="Q9" s="160">
        <v>494</v>
      </c>
    </row>
    <row r="10" spans="1:17" s="272" customFormat="1" ht="12" x14ac:dyDescent="0.2">
      <c r="A10" s="106" t="s">
        <v>200</v>
      </c>
      <c r="B10" s="40" t="s">
        <v>546</v>
      </c>
      <c r="C10" s="158">
        <v>129</v>
      </c>
      <c r="D10" s="158">
        <v>82</v>
      </c>
      <c r="E10" s="158">
        <v>24</v>
      </c>
      <c r="F10" s="159">
        <v>531</v>
      </c>
      <c r="G10" s="159">
        <v>45</v>
      </c>
      <c r="H10" s="160">
        <v>811</v>
      </c>
      <c r="I10" s="158">
        <v>163</v>
      </c>
      <c r="J10" s="158">
        <v>65</v>
      </c>
      <c r="K10" s="158">
        <v>6</v>
      </c>
      <c r="L10" s="158">
        <v>0</v>
      </c>
      <c r="M10" s="158">
        <v>514</v>
      </c>
      <c r="N10" s="158">
        <v>38</v>
      </c>
      <c r="O10" s="159">
        <v>0</v>
      </c>
      <c r="P10" s="159">
        <v>0</v>
      </c>
      <c r="Q10" s="160">
        <v>786</v>
      </c>
    </row>
    <row r="11" spans="1:17" s="272" customFormat="1" ht="12" x14ac:dyDescent="0.2">
      <c r="A11" s="106" t="s">
        <v>201</v>
      </c>
      <c r="B11" s="40" t="s">
        <v>547</v>
      </c>
      <c r="C11" s="158">
        <v>113</v>
      </c>
      <c r="D11" s="158">
        <v>104</v>
      </c>
      <c r="E11" s="158">
        <v>33</v>
      </c>
      <c r="F11" s="159">
        <v>251</v>
      </c>
      <c r="G11" s="159">
        <v>46</v>
      </c>
      <c r="H11" s="160">
        <v>561</v>
      </c>
      <c r="I11" s="158">
        <v>96</v>
      </c>
      <c r="J11" s="158">
        <v>117</v>
      </c>
      <c r="K11" s="158">
        <v>83</v>
      </c>
      <c r="L11" s="158">
        <v>0</v>
      </c>
      <c r="M11" s="158">
        <v>274</v>
      </c>
      <c r="N11" s="158">
        <v>45</v>
      </c>
      <c r="O11" s="159">
        <v>60</v>
      </c>
      <c r="P11" s="159">
        <v>0</v>
      </c>
      <c r="Q11" s="160">
        <v>675</v>
      </c>
    </row>
    <row r="12" spans="1:17" s="272" customFormat="1" ht="12" x14ac:dyDescent="0.2">
      <c r="A12" s="106" t="s">
        <v>202</v>
      </c>
      <c r="B12" s="40" t="s">
        <v>548</v>
      </c>
      <c r="C12" s="158">
        <v>419</v>
      </c>
      <c r="D12" s="158">
        <v>320</v>
      </c>
      <c r="E12" s="158">
        <v>285</v>
      </c>
      <c r="F12" s="159">
        <v>0</v>
      </c>
      <c r="G12" s="159">
        <v>0</v>
      </c>
      <c r="H12" s="160">
        <v>1024</v>
      </c>
      <c r="I12" s="158">
        <v>507</v>
      </c>
      <c r="J12" s="158">
        <v>447</v>
      </c>
      <c r="K12" s="158">
        <v>281</v>
      </c>
      <c r="L12" s="158">
        <v>0</v>
      </c>
      <c r="M12" s="158">
        <v>0</v>
      </c>
      <c r="N12" s="158">
        <v>0</v>
      </c>
      <c r="O12" s="159">
        <v>0</v>
      </c>
      <c r="P12" s="159">
        <v>0</v>
      </c>
      <c r="Q12" s="160">
        <v>1235</v>
      </c>
    </row>
    <row r="13" spans="1:17" s="272" customFormat="1" ht="12" x14ac:dyDescent="0.2">
      <c r="A13" s="106" t="s">
        <v>203</v>
      </c>
      <c r="B13" s="40" t="s">
        <v>549</v>
      </c>
      <c r="C13" s="158">
        <v>109</v>
      </c>
      <c r="D13" s="158">
        <v>55</v>
      </c>
      <c r="E13" s="158">
        <v>85</v>
      </c>
      <c r="F13" s="159">
        <v>168</v>
      </c>
      <c r="G13" s="159">
        <v>57</v>
      </c>
      <c r="H13" s="160">
        <v>476</v>
      </c>
      <c r="I13" s="158">
        <v>101</v>
      </c>
      <c r="J13" s="158">
        <v>54</v>
      </c>
      <c r="K13" s="158">
        <v>34</v>
      </c>
      <c r="L13" s="158">
        <v>0</v>
      </c>
      <c r="M13" s="158">
        <v>149</v>
      </c>
      <c r="N13" s="158">
        <v>59</v>
      </c>
      <c r="O13" s="159">
        <v>0</v>
      </c>
      <c r="P13" s="159">
        <v>0</v>
      </c>
      <c r="Q13" s="160">
        <v>397</v>
      </c>
    </row>
    <row r="14" spans="1:17" s="272" customFormat="1" ht="12" x14ac:dyDescent="0.2">
      <c r="A14" s="106" t="s">
        <v>204</v>
      </c>
      <c r="B14" s="40" t="s">
        <v>550</v>
      </c>
      <c r="C14" s="158">
        <v>151</v>
      </c>
      <c r="D14" s="158">
        <v>240</v>
      </c>
      <c r="E14" s="158">
        <v>42</v>
      </c>
      <c r="F14" s="159">
        <v>575</v>
      </c>
      <c r="G14" s="159">
        <v>0</v>
      </c>
      <c r="H14" s="160">
        <v>1008</v>
      </c>
      <c r="I14" s="158">
        <v>267</v>
      </c>
      <c r="J14" s="158">
        <v>358</v>
      </c>
      <c r="K14" s="158">
        <v>208</v>
      </c>
      <c r="L14" s="158">
        <v>0</v>
      </c>
      <c r="M14" s="158">
        <v>361</v>
      </c>
      <c r="N14" s="158">
        <v>0</v>
      </c>
      <c r="O14" s="159">
        <v>0</v>
      </c>
      <c r="P14" s="159">
        <v>0</v>
      </c>
      <c r="Q14" s="160">
        <v>1194</v>
      </c>
    </row>
    <row r="15" spans="1:17" s="272" customFormat="1" ht="12" x14ac:dyDescent="0.2">
      <c r="A15" s="106" t="s">
        <v>205</v>
      </c>
      <c r="B15" s="40" t="s">
        <v>551</v>
      </c>
      <c r="C15" s="158">
        <v>310</v>
      </c>
      <c r="D15" s="158">
        <v>163</v>
      </c>
      <c r="E15" s="158">
        <v>89</v>
      </c>
      <c r="F15" s="159">
        <v>317</v>
      </c>
      <c r="G15" s="159">
        <v>32</v>
      </c>
      <c r="H15" s="160">
        <v>911</v>
      </c>
      <c r="I15" s="158">
        <v>219</v>
      </c>
      <c r="J15" s="158">
        <v>121</v>
      </c>
      <c r="K15" s="158">
        <v>126</v>
      </c>
      <c r="L15" s="158">
        <v>0</v>
      </c>
      <c r="M15" s="158">
        <v>135</v>
      </c>
      <c r="N15" s="158">
        <v>15</v>
      </c>
      <c r="O15" s="159">
        <v>0</v>
      </c>
      <c r="P15" s="159">
        <v>0</v>
      </c>
      <c r="Q15" s="160">
        <v>616</v>
      </c>
    </row>
    <row r="16" spans="1:17" s="272" customFormat="1" ht="12" x14ac:dyDescent="0.2">
      <c r="A16" s="106" t="s">
        <v>206</v>
      </c>
      <c r="B16" s="40" t="s">
        <v>552</v>
      </c>
      <c r="C16" s="158">
        <v>322</v>
      </c>
      <c r="D16" s="158">
        <v>271</v>
      </c>
      <c r="E16" s="158">
        <v>32</v>
      </c>
      <c r="F16" s="159">
        <v>1705</v>
      </c>
      <c r="G16" s="159">
        <v>91</v>
      </c>
      <c r="H16" s="160">
        <v>2421</v>
      </c>
      <c r="I16" s="158">
        <v>340</v>
      </c>
      <c r="J16" s="158">
        <v>268</v>
      </c>
      <c r="K16" s="158">
        <v>11</v>
      </c>
      <c r="L16" s="158">
        <v>0</v>
      </c>
      <c r="M16" s="158">
        <v>1499</v>
      </c>
      <c r="N16" s="158">
        <v>77</v>
      </c>
      <c r="O16" s="159">
        <v>0</v>
      </c>
      <c r="P16" s="159">
        <v>0</v>
      </c>
      <c r="Q16" s="160">
        <v>2195</v>
      </c>
    </row>
    <row r="17" spans="1:17" s="272" customFormat="1" ht="12" x14ac:dyDescent="0.2">
      <c r="A17" s="106" t="s">
        <v>207</v>
      </c>
      <c r="B17" s="40" t="s">
        <v>553</v>
      </c>
      <c r="C17" s="158">
        <v>46</v>
      </c>
      <c r="D17" s="158">
        <v>87</v>
      </c>
      <c r="E17" s="158">
        <v>12</v>
      </c>
      <c r="F17" s="159">
        <v>332</v>
      </c>
      <c r="G17" s="159">
        <v>8</v>
      </c>
      <c r="H17" s="160">
        <v>485</v>
      </c>
      <c r="I17" s="158">
        <v>37</v>
      </c>
      <c r="J17" s="158">
        <v>81</v>
      </c>
      <c r="K17" s="158">
        <v>15</v>
      </c>
      <c r="L17" s="158">
        <v>0</v>
      </c>
      <c r="M17" s="158">
        <v>305</v>
      </c>
      <c r="N17" s="158">
        <v>0</v>
      </c>
      <c r="O17" s="159">
        <v>0</v>
      </c>
      <c r="P17" s="159">
        <v>0</v>
      </c>
      <c r="Q17" s="160">
        <v>438</v>
      </c>
    </row>
    <row r="18" spans="1:17" s="272" customFormat="1" ht="12" x14ac:dyDescent="0.2">
      <c r="A18" s="106" t="s">
        <v>208</v>
      </c>
      <c r="B18" s="40" t="s">
        <v>554</v>
      </c>
      <c r="C18" s="158">
        <v>190</v>
      </c>
      <c r="D18" s="158">
        <v>269</v>
      </c>
      <c r="E18" s="158">
        <v>35</v>
      </c>
      <c r="F18" s="159">
        <v>538</v>
      </c>
      <c r="G18" s="159">
        <v>0</v>
      </c>
      <c r="H18" s="160">
        <v>1035</v>
      </c>
      <c r="I18" s="158">
        <v>172</v>
      </c>
      <c r="J18" s="158">
        <v>140</v>
      </c>
      <c r="K18" s="158">
        <v>22</v>
      </c>
      <c r="L18" s="158">
        <v>0</v>
      </c>
      <c r="M18" s="158">
        <v>368</v>
      </c>
      <c r="N18" s="158">
        <v>0</v>
      </c>
      <c r="O18" s="159">
        <v>0</v>
      </c>
      <c r="P18" s="159">
        <v>0</v>
      </c>
      <c r="Q18" s="160">
        <v>702</v>
      </c>
    </row>
    <row r="19" spans="1:17" s="272" customFormat="1" ht="12.75" customHeight="1" x14ac:dyDescent="0.2">
      <c r="A19" s="106" t="s">
        <v>209</v>
      </c>
      <c r="B19" s="40" t="s">
        <v>555</v>
      </c>
      <c r="C19" s="158">
        <v>629</v>
      </c>
      <c r="D19" s="158">
        <v>402</v>
      </c>
      <c r="E19" s="158">
        <v>174</v>
      </c>
      <c r="F19" s="159">
        <v>0</v>
      </c>
      <c r="G19" s="159">
        <v>0</v>
      </c>
      <c r="H19" s="160">
        <v>1205</v>
      </c>
      <c r="I19" s="158">
        <v>584</v>
      </c>
      <c r="J19" s="158">
        <v>370</v>
      </c>
      <c r="K19" s="158">
        <v>194</v>
      </c>
      <c r="L19" s="158">
        <v>0</v>
      </c>
      <c r="M19" s="158">
        <v>0</v>
      </c>
      <c r="N19" s="158">
        <v>0</v>
      </c>
      <c r="O19" s="159">
        <v>0</v>
      </c>
      <c r="P19" s="159">
        <v>0</v>
      </c>
      <c r="Q19" s="160">
        <v>1148</v>
      </c>
    </row>
    <row r="20" spans="1:17" s="272" customFormat="1" ht="12" x14ac:dyDescent="0.2">
      <c r="A20" s="106" t="s">
        <v>210</v>
      </c>
      <c r="B20" s="40" t="s">
        <v>556</v>
      </c>
      <c r="C20" s="158">
        <v>89</v>
      </c>
      <c r="D20" s="158">
        <v>179</v>
      </c>
      <c r="E20" s="158">
        <v>3</v>
      </c>
      <c r="F20" s="159">
        <v>418</v>
      </c>
      <c r="G20" s="159">
        <v>215</v>
      </c>
      <c r="H20" s="160">
        <v>904</v>
      </c>
      <c r="I20" s="158">
        <v>132</v>
      </c>
      <c r="J20" s="158">
        <v>111</v>
      </c>
      <c r="K20" s="158">
        <v>1</v>
      </c>
      <c r="L20" s="158">
        <v>0</v>
      </c>
      <c r="M20" s="158">
        <v>397</v>
      </c>
      <c r="N20" s="158">
        <v>245</v>
      </c>
      <c r="O20" s="159">
        <v>0</v>
      </c>
      <c r="P20" s="159">
        <v>0</v>
      </c>
      <c r="Q20" s="160">
        <v>886</v>
      </c>
    </row>
    <row r="21" spans="1:17" s="272" customFormat="1" ht="12" x14ac:dyDescent="0.2">
      <c r="A21" s="106" t="s">
        <v>211</v>
      </c>
      <c r="B21" s="40" t="s">
        <v>557</v>
      </c>
      <c r="C21" s="158">
        <v>630</v>
      </c>
      <c r="D21" s="158">
        <v>452</v>
      </c>
      <c r="E21" s="158">
        <v>176</v>
      </c>
      <c r="F21" s="159">
        <v>0</v>
      </c>
      <c r="G21" s="159">
        <v>0</v>
      </c>
      <c r="H21" s="160">
        <v>1260</v>
      </c>
      <c r="I21" s="158">
        <v>400</v>
      </c>
      <c r="J21" s="158">
        <v>366</v>
      </c>
      <c r="K21" s="158">
        <v>223</v>
      </c>
      <c r="L21" s="158">
        <v>22</v>
      </c>
      <c r="M21" s="158">
        <v>0</v>
      </c>
      <c r="N21" s="158">
        <v>0</v>
      </c>
      <c r="O21" s="159">
        <v>0</v>
      </c>
      <c r="P21" s="159">
        <v>0</v>
      </c>
      <c r="Q21" s="160">
        <v>1011</v>
      </c>
    </row>
    <row r="22" spans="1:17" s="272" customFormat="1" ht="12" x14ac:dyDescent="0.2">
      <c r="A22" s="106" t="s">
        <v>212</v>
      </c>
      <c r="B22" s="40" t="s">
        <v>558</v>
      </c>
      <c r="C22" s="158">
        <v>572</v>
      </c>
      <c r="D22" s="158">
        <v>341</v>
      </c>
      <c r="E22" s="158">
        <v>272</v>
      </c>
      <c r="F22" s="159">
        <v>0</v>
      </c>
      <c r="G22" s="159">
        <v>0</v>
      </c>
      <c r="H22" s="160">
        <v>1190</v>
      </c>
      <c r="I22" s="158">
        <v>594</v>
      </c>
      <c r="J22" s="158">
        <v>321</v>
      </c>
      <c r="K22" s="158">
        <v>92</v>
      </c>
      <c r="L22" s="158">
        <v>0</v>
      </c>
      <c r="M22" s="158">
        <v>0</v>
      </c>
      <c r="N22" s="158">
        <v>0</v>
      </c>
      <c r="O22" s="159">
        <v>0</v>
      </c>
      <c r="P22" s="159">
        <v>0</v>
      </c>
      <c r="Q22" s="160">
        <v>1007</v>
      </c>
    </row>
    <row r="23" spans="1:17" s="272" customFormat="1" ht="12" x14ac:dyDescent="0.2">
      <c r="A23" s="106" t="s">
        <v>213</v>
      </c>
      <c r="B23" s="40" t="s">
        <v>559</v>
      </c>
      <c r="C23" s="158">
        <v>518</v>
      </c>
      <c r="D23" s="158">
        <v>163</v>
      </c>
      <c r="E23" s="158">
        <v>219</v>
      </c>
      <c r="F23" s="159">
        <v>1</v>
      </c>
      <c r="G23" s="159">
        <v>0</v>
      </c>
      <c r="H23" s="160">
        <v>903</v>
      </c>
      <c r="I23" s="158">
        <v>477</v>
      </c>
      <c r="J23" s="158">
        <v>119</v>
      </c>
      <c r="K23" s="158">
        <v>266</v>
      </c>
      <c r="L23" s="158">
        <v>1</v>
      </c>
      <c r="M23" s="158">
        <v>1</v>
      </c>
      <c r="N23" s="158">
        <v>0</v>
      </c>
      <c r="O23" s="159">
        <v>0</v>
      </c>
      <c r="P23" s="159">
        <v>0</v>
      </c>
      <c r="Q23" s="160">
        <v>864</v>
      </c>
    </row>
    <row r="24" spans="1:17" s="272" customFormat="1" ht="12" x14ac:dyDescent="0.2">
      <c r="A24" s="106" t="s">
        <v>214</v>
      </c>
      <c r="B24" s="40" t="s">
        <v>560</v>
      </c>
      <c r="C24" s="158">
        <v>1988</v>
      </c>
      <c r="D24" s="158">
        <v>3102</v>
      </c>
      <c r="E24" s="158">
        <v>285</v>
      </c>
      <c r="F24" s="159">
        <v>4690</v>
      </c>
      <c r="G24" s="159">
        <v>442</v>
      </c>
      <c r="H24" s="160">
        <v>10519</v>
      </c>
      <c r="I24" s="158">
        <v>2141</v>
      </c>
      <c r="J24" s="158">
        <v>3882</v>
      </c>
      <c r="K24" s="158">
        <v>139</v>
      </c>
      <c r="L24" s="158">
        <v>2</v>
      </c>
      <c r="M24" s="158">
        <v>4683</v>
      </c>
      <c r="N24" s="158">
        <v>122</v>
      </c>
      <c r="O24" s="159">
        <v>1</v>
      </c>
      <c r="P24" s="159">
        <v>0</v>
      </c>
      <c r="Q24" s="160">
        <v>10970</v>
      </c>
    </row>
    <row r="25" spans="1:17" s="272" customFormat="1" ht="12" x14ac:dyDescent="0.2">
      <c r="A25" s="106" t="s">
        <v>215</v>
      </c>
      <c r="B25" s="40" t="s">
        <v>561</v>
      </c>
      <c r="C25" s="158">
        <v>130</v>
      </c>
      <c r="D25" s="158">
        <v>155</v>
      </c>
      <c r="E25" s="158">
        <v>16</v>
      </c>
      <c r="F25" s="159">
        <v>1</v>
      </c>
      <c r="G25" s="159">
        <v>0</v>
      </c>
      <c r="H25" s="160">
        <v>302</v>
      </c>
      <c r="I25" s="158">
        <v>175</v>
      </c>
      <c r="J25" s="158">
        <v>127</v>
      </c>
      <c r="K25" s="158">
        <v>11</v>
      </c>
      <c r="L25" s="158">
        <v>0</v>
      </c>
      <c r="M25" s="158">
        <v>1</v>
      </c>
      <c r="N25" s="158">
        <v>0</v>
      </c>
      <c r="O25" s="159">
        <v>0</v>
      </c>
      <c r="P25" s="159">
        <v>0</v>
      </c>
      <c r="Q25" s="160">
        <v>314</v>
      </c>
    </row>
    <row r="26" spans="1:17" s="272" customFormat="1" ht="12" x14ac:dyDescent="0.2">
      <c r="A26" s="106" t="s">
        <v>216</v>
      </c>
      <c r="B26" s="40" t="s">
        <v>562</v>
      </c>
      <c r="C26" s="158">
        <v>1017</v>
      </c>
      <c r="D26" s="158">
        <v>575</v>
      </c>
      <c r="E26" s="158">
        <v>187</v>
      </c>
      <c r="F26" s="159">
        <v>0</v>
      </c>
      <c r="G26" s="159">
        <v>0</v>
      </c>
      <c r="H26" s="160">
        <v>1791</v>
      </c>
      <c r="I26" s="158">
        <v>943</v>
      </c>
      <c r="J26" s="158">
        <v>781</v>
      </c>
      <c r="K26" s="158">
        <v>160</v>
      </c>
      <c r="L26" s="158">
        <v>4</v>
      </c>
      <c r="M26" s="158">
        <v>0</v>
      </c>
      <c r="N26" s="158">
        <v>0</v>
      </c>
      <c r="O26" s="159">
        <v>0</v>
      </c>
      <c r="P26" s="159">
        <v>0</v>
      </c>
      <c r="Q26" s="160">
        <v>1888</v>
      </c>
    </row>
    <row r="27" spans="1:17" s="272" customFormat="1" ht="12" x14ac:dyDescent="0.2">
      <c r="A27" s="106" t="s">
        <v>217</v>
      </c>
      <c r="B27" s="40" t="s">
        <v>563</v>
      </c>
      <c r="C27" s="158">
        <v>115</v>
      </c>
      <c r="D27" s="158">
        <v>119</v>
      </c>
      <c r="E27" s="158">
        <v>51</v>
      </c>
      <c r="F27" s="159">
        <v>318</v>
      </c>
      <c r="G27" s="159">
        <v>106</v>
      </c>
      <c r="H27" s="160">
        <v>769</v>
      </c>
      <c r="I27" s="158">
        <v>132</v>
      </c>
      <c r="J27" s="158">
        <v>161</v>
      </c>
      <c r="K27" s="158">
        <v>95</v>
      </c>
      <c r="L27" s="158">
        <v>0</v>
      </c>
      <c r="M27" s="158">
        <v>415</v>
      </c>
      <c r="N27" s="158">
        <v>150</v>
      </c>
      <c r="O27" s="159">
        <v>2</v>
      </c>
      <c r="P27" s="159">
        <v>0</v>
      </c>
      <c r="Q27" s="160">
        <v>955</v>
      </c>
    </row>
    <row r="28" spans="1:17" s="272" customFormat="1" ht="12" x14ac:dyDescent="0.2">
      <c r="A28" s="106" t="s">
        <v>218</v>
      </c>
      <c r="B28" s="40" t="s">
        <v>564</v>
      </c>
      <c r="C28" s="158">
        <v>108</v>
      </c>
      <c r="D28" s="158">
        <v>46</v>
      </c>
      <c r="E28" s="158">
        <v>32</v>
      </c>
      <c r="F28" s="159">
        <v>320</v>
      </c>
      <c r="G28" s="159">
        <v>217</v>
      </c>
      <c r="H28" s="160">
        <v>723</v>
      </c>
      <c r="I28" s="158">
        <v>101</v>
      </c>
      <c r="J28" s="158">
        <v>26</v>
      </c>
      <c r="K28" s="158">
        <v>11</v>
      </c>
      <c r="L28" s="158">
        <v>0</v>
      </c>
      <c r="M28" s="158">
        <v>224</v>
      </c>
      <c r="N28" s="158">
        <v>211</v>
      </c>
      <c r="O28" s="159">
        <v>1</v>
      </c>
      <c r="P28" s="159">
        <v>0</v>
      </c>
      <c r="Q28" s="160">
        <v>574</v>
      </c>
    </row>
    <row r="29" spans="1:17" s="272" customFormat="1" ht="12" x14ac:dyDescent="0.2">
      <c r="A29" s="106" t="s">
        <v>219</v>
      </c>
      <c r="B29" s="40" t="s">
        <v>565</v>
      </c>
      <c r="C29" s="158">
        <v>2061</v>
      </c>
      <c r="D29" s="158">
        <v>891</v>
      </c>
      <c r="E29" s="158">
        <v>139</v>
      </c>
      <c r="F29" s="159">
        <v>0</v>
      </c>
      <c r="G29" s="159">
        <v>0</v>
      </c>
      <c r="H29" s="160">
        <v>3091</v>
      </c>
      <c r="I29" s="158">
        <v>1735</v>
      </c>
      <c r="J29" s="158">
        <v>811</v>
      </c>
      <c r="K29" s="158">
        <v>540</v>
      </c>
      <c r="L29" s="158">
        <v>0</v>
      </c>
      <c r="M29" s="158">
        <v>0</v>
      </c>
      <c r="N29" s="158">
        <v>0</v>
      </c>
      <c r="O29" s="159">
        <v>0</v>
      </c>
      <c r="P29" s="159">
        <v>0</v>
      </c>
      <c r="Q29" s="160">
        <v>3086</v>
      </c>
    </row>
    <row r="30" spans="1:17" s="272" customFormat="1" ht="12" x14ac:dyDescent="0.2">
      <c r="A30" s="106" t="s">
        <v>220</v>
      </c>
      <c r="B30" s="40" t="s">
        <v>566</v>
      </c>
      <c r="C30" s="158">
        <v>329</v>
      </c>
      <c r="D30" s="158">
        <v>279</v>
      </c>
      <c r="E30" s="158">
        <v>33</v>
      </c>
      <c r="F30" s="159">
        <v>0</v>
      </c>
      <c r="G30" s="159">
        <v>0</v>
      </c>
      <c r="H30" s="160">
        <v>642</v>
      </c>
      <c r="I30" s="158">
        <v>287</v>
      </c>
      <c r="J30" s="158">
        <v>206</v>
      </c>
      <c r="K30" s="158">
        <v>26</v>
      </c>
      <c r="L30" s="158">
        <v>0</v>
      </c>
      <c r="M30" s="158">
        <v>0</v>
      </c>
      <c r="N30" s="158">
        <v>0</v>
      </c>
      <c r="O30" s="159">
        <v>0</v>
      </c>
      <c r="P30" s="159">
        <v>0</v>
      </c>
      <c r="Q30" s="160">
        <v>519</v>
      </c>
    </row>
    <row r="31" spans="1:17" s="272" customFormat="1" ht="12" x14ac:dyDescent="0.2">
      <c r="A31" s="106" t="s">
        <v>221</v>
      </c>
      <c r="B31" s="40" t="s">
        <v>567</v>
      </c>
      <c r="C31" s="158">
        <v>79</v>
      </c>
      <c r="D31" s="158">
        <v>372</v>
      </c>
      <c r="E31" s="158">
        <v>15</v>
      </c>
      <c r="F31" s="159">
        <v>205</v>
      </c>
      <c r="G31" s="159">
        <v>95</v>
      </c>
      <c r="H31" s="160">
        <v>766</v>
      </c>
      <c r="I31" s="158">
        <v>80</v>
      </c>
      <c r="J31" s="158">
        <v>435</v>
      </c>
      <c r="K31" s="158">
        <v>16</v>
      </c>
      <c r="L31" s="158">
        <v>0</v>
      </c>
      <c r="M31" s="158">
        <v>256</v>
      </c>
      <c r="N31" s="158">
        <v>129</v>
      </c>
      <c r="O31" s="159">
        <v>0</v>
      </c>
      <c r="P31" s="159">
        <v>0</v>
      </c>
      <c r="Q31" s="160">
        <v>916</v>
      </c>
    </row>
    <row r="32" spans="1:17" s="272" customFormat="1" ht="12" x14ac:dyDescent="0.2">
      <c r="A32" s="106" t="s">
        <v>222</v>
      </c>
      <c r="B32" s="40" t="s">
        <v>568</v>
      </c>
      <c r="C32" s="158">
        <v>299</v>
      </c>
      <c r="D32" s="158">
        <v>134</v>
      </c>
      <c r="E32" s="158">
        <v>108</v>
      </c>
      <c r="F32" s="159">
        <v>0</v>
      </c>
      <c r="G32" s="159">
        <v>0</v>
      </c>
      <c r="H32" s="160">
        <v>541</v>
      </c>
      <c r="I32" s="158">
        <v>267</v>
      </c>
      <c r="J32" s="158">
        <v>114</v>
      </c>
      <c r="K32" s="158">
        <v>78</v>
      </c>
      <c r="L32" s="158">
        <v>0</v>
      </c>
      <c r="M32" s="158">
        <v>0</v>
      </c>
      <c r="N32" s="158">
        <v>0</v>
      </c>
      <c r="O32" s="159">
        <v>0</v>
      </c>
      <c r="P32" s="159">
        <v>0</v>
      </c>
      <c r="Q32" s="160">
        <v>459</v>
      </c>
    </row>
    <row r="33" spans="1:17" s="272" customFormat="1" ht="12" x14ac:dyDescent="0.2">
      <c r="A33" s="106" t="s">
        <v>223</v>
      </c>
      <c r="B33" s="40" t="s">
        <v>569</v>
      </c>
      <c r="C33" s="158">
        <v>3679</v>
      </c>
      <c r="D33" s="158">
        <v>1230</v>
      </c>
      <c r="E33" s="158">
        <v>684</v>
      </c>
      <c r="F33" s="159">
        <v>0</v>
      </c>
      <c r="G33" s="159">
        <v>0</v>
      </c>
      <c r="H33" s="160">
        <v>5597</v>
      </c>
      <c r="I33" s="158">
        <v>3222</v>
      </c>
      <c r="J33" s="158">
        <v>1370</v>
      </c>
      <c r="K33" s="158">
        <v>392</v>
      </c>
      <c r="L33" s="158">
        <v>2</v>
      </c>
      <c r="M33" s="158">
        <v>1</v>
      </c>
      <c r="N33" s="158">
        <v>0</v>
      </c>
      <c r="O33" s="159">
        <v>0</v>
      </c>
      <c r="P33" s="159">
        <v>0</v>
      </c>
      <c r="Q33" s="160">
        <v>4987</v>
      </c>
    </row>
    <row r="34" spans="1:17" s="272" customFormat="1" ht="12" x14ac:dyDescent="0.2">
      <c r="A34" s="106" t="s">
        <v>224</v>
      </c>
      <c r="B34" s="40" t="s">
        <v>570</v>
      </c>
      <c r="C34" s="158">
        <v>576</v>
      </c>
      <c r="D34" s="158">
        <v>237</v>
      </c>
      <c r="E34" s="158">
        <v>98</v>
      </c>
      <c r="F34" s="159">
        <v>0</v>
      </c>
      <c r="G34" s="159">
        <v>0</v>
      </c>
      <c r="H34" s="160">
        <v>911</v>
      </c>
      <c r="I34" s="158">
        <v>514</v>
      </c>
      <c r="J34" s="158">
        <v>226</v>
      </c>
      <c r="K34" s="158">
        <v>147</v>
      </c>
      <c r="L34" s="158">
        <v>0</v>
      </c>
      <c r="M34" s="158">
        <v>0</v>
      </c>
      <c r="N34" s="158">
        <v>0</v>
      </c>
      <c r="O34" s="159">
        <v>0</v>
      </c>
      <c r="P34" s="159">
        <v>0</v>
      </c>
      <c r="Q34" s="160">
        <v>887</v>
      </c>
    </row>
    <row r="35" spans="1:17" s="272" customFormat="1" ht="12" x14ac:dyDescent="0.2">
      <c r="A35" s="106" t="s">
        <v>225</v>
      </c>
      <c r="B35" s="40" t="s">
        <v>571</v>
      </c>
      <c r="C35" s="158">
        <v>476</v>
      </c>
      <c r="D35" s="158">
        <v>199</v>
      </c>
      <c r="E35" s="158">
        <v>26</v>
      </c>
      <c r="F35" s="159">
        <v>0</v>
      </c>
      <c r="G35" s="159">
        <v>0</v>
      </c>
      <c r="H35" s="160">
        <v>701</v>
      </c>
      <c r="I35" s="158">
        <v>513</v>
      </c>
      <c r="J35" s="158">
        <v>214</v>
      </c>
      <c r="K35" s="158">
        <v>112</v>
      </c>
      <c r="L35" s="158">
        <v>1</v>
      </c>
      <c r="M35" s="158">
        <v>0</v>
      </c>
      <c r="N35" s="158">
        <v>0</v>
      </c>
      <c r="O35" s="159">
        <v>0</v>
      </c>
      <c r="P35" s="159">
        <v>0</v>
      </c>
      <c r="Q35" s="160">
        <v>840</v>
      </c>
    </row>
    <row r="36" spans="1:17" s="272" customFormat="1" ht="12" x14ac:dyDescent="0.2">
      <c r="A36" s="106" t="s">
        <v>226</v>
      </c>
      <c r="B36" s="40" t="s">
        <v>572</v>
      </c>
      <c r="C36" s="158">
        <v>262</v>
      </c>
      <c r="D36" s="158">
        <v>453</v>
      </c>
      <c r="E36" s="158">
        <v>154</v>
      </c>
      <c r="F36" s="159">
        <v>259</v>
      </c>
      <c r="G36" s="159">
        <v>0</v>
      </c>
      <c r="H36" s="160">
        <v>1128</v>
      </c>
      <c r="I36" s="158">
        <v>246</v>
      </c>
      <c r="J36" s="158">
        <v>428</v>
      </c>
      <c r="K36" s="158">
        <v>200</v>
      </c>
      <c r="L36" s="158">
        <v>0</v>
      </c>
      <c r="M36" s="158">
        <v>287</v>
      </c>
      <c r="N36" s="158">
        <v>0</v>
      </c>
      <c r="O36" s="159">
        <v>0</v>
      </c>
      <c r="P36" s="159">
        <v>0</v>
      </c>
      <c r="Q36" s="160">
        <v>1161</v>
      </c>
    </row>
    <row r="37" spans="1:17" s="272" customFormat="1" ht="12" x14ac:dyDescent="0.2">
      <c r="A37" s="106" t="s">
        <v>227</v>
      </c>
      <c r="B37" s="40" t="s">
        <v>573</v>
      </c>
      <c r="C37" s="158">
        <v>34</v>
      </c>
      <c r="D37" s="158">
        <v>64</v>
      </c>
      <c r="E37" s="158">
        <v>10</v>
      </c>
      <c r="F37" s="159">
        <v>97</v>
      </c>
      <c r="G37" s="159">
        <v>51</v>
      </c>
      <c r="H37" s="160">
        <v>263</v>
      </c>
      <c r="I37" s="158">
        <v>17</v>
      </c>
      <c r="J37" s="158">
        <v>58</v>
      </c>
      <c r="K37" s="158">
        <v>26</v>
      </c>
      <c r="L37" s="158">
        <v>0</v>
      </c>
      <c r="M37" s="158">
        <v>102</v>
      </c>
      <c r="N37" s="158">
        <v>41</v>
      </c>
      <c r="O37" s="159">
        <v>8</v>
      </c>
      <c r="P37" s="159">
        <v>0</v>
      </c>
      <c r="Q37" s="160">
        <v>252</v>
      </c>
    </row>
    <row r="38" spans="1:17" s="272" customFormat="1" ht="12" x14ac:dyDescent="0.2">
      <c r="A38" s="106" t="s">
        <v>228</v>
      </c>
      <c r="B38" s="40" t="s">
        <v>574</v>
      </c>
      <c r="C38" s="158">
        <v>108</v>
      </c>
      <c r="D38" s="158">
        <v>870</v>
      </c>
      <c r="E38" s="158">
        <v>115</v>
      </c>
      <c r="F38" s="159">
        <v>451</v>
      </c>
      <c r="G38" s="159">
        <v>94</v>
      </c>
      <c r="H38" s="160">
        <v>1638</v>
      </c>
      <c r="I38" s="158">
        <v>149</v>
      </c>
      <c r="J38" s="158">
        <v>760</v>
      </c>
      <c r="K38" s="158">
        <v>127</v>
      </c>
      <c r="L38" s="158">
        <v>0</v>
      </c>
      <c r="M38" s="158">
        <v>476</v>
      </c>
      <c r="N38" s="158">
        <v>64</v>
      </c>
      <c r="O38" s="159">
        <v>0</v>
      </c>
      <c r="P38" s="159">
        <v>0</v>
      </c>
      <c r="Q38" s="160">
        <v>1576</v>
      </c>
    </row>
    <row r="39" spans="1:17" s="272" customFormat="1" ht="12" x14ac:dyDescent="0.2">
      <c r="A39" s="106" t="s">
        <v>525</v>
      </c>
      <c r="B39" s="40" t="s">
        <v>575</v>
      </c>
      <c r="C39" s="158">
        <v>381</v>
      </c>
      <c r="D39" s="158">
        <v>1646</v>
      </c>
      <c r="E39" s="158">
        <v>133</v>
      </c>
      <c r="F39" s="159">
        <v>1609</v>
      </c>
      <c r="G39" s="159">
        <v>85</v>
      </c>
      <c r="H39" s="160">
        <v>3870</v>
      </c>
      <c r="I39" s="158">
        <v>382</v>
      </c>
      <c r="J39" s="158">
        <v>1964</v>
      </c>
      <c r="K39" s="158">
        <v>183</v>
      </c>
      <c r="L39" s="158">
        <v>9</v>
      </c>
      <c r="M39" s="158">
        <v>1327</v>
      </c>
      <c r="N39" s="158">
        <v>82</v>
      </c>
      <c r="O39" s="159">
        <v>0</v>
      </c>
      <c r="P39" s="159">
        <v>0</v>
      </c>
      <c r="Q39" s="160">
        <v>3947</v>
      </c>
    </row>
    <row r="40" spans="1:17" s="272" customFormat="1" ht="12" x14ac:dyDescent="0.2">
      <c r="A40" s="106" t="s">
        <v>229</v>
      </c>
      <c r="B40" s="40" t="s">
        <v>576</v>
      </c>
      <c r="C40" s="158">
        <v>129</v>
      </c>
      <c r="D40" s="158">
        <v>134</v>
      </c>
      <c r="E40" s="158">
        <v>165</v>
      </c>
      <c r="F40" s="159">
        <v>0</v>
      </c>
      <c r="G40" s="159">
        <v>0</v>
      </c>
      <c r="H40" s="160">
        <v>428</v>
      </c>
      <c r="I40" s="158">
        <v>140</v>
      </c>
      <c r="J40" s="158">
        <v>123</v>
      </c>
      <c r="K40" s="158">
        <v>215</v>
      </c>
      <c r="L40" s="158">
        <v>0</v>
      </c>
      <c r="M40" s="158">
        <v>0</v>
      </c>
      <c r="N40" s="158">
        <v>0</v>
      </c>
      <c r="O40" s="159">
        <v>0</v>
      </c>
      <c r="P40" s="159">
        <v>0</v>
      </c>
      <c r="Q40" s="160">
        <v>478</v>
      </c>
    </row>
    <row r="41" spans="1:17" s="272" customFormat="1" ht="12" x14ac:dyDescent="0.2">
      <c r="A41" s="106" t="s">
        <v>230</v>
      </c>
      <c r="B41" s="40" t="s">
        <v>577</v>
      </c>
      <c r="C41" s="158">
        <v>241</v>
      </c>
      <c r="D41" s="158">
        <v>510</v>
      </c>
      <c r="E41" s="158">
        <v>558</v>
      </c>
      <c r="F41" s="159">
        <v>1</v>
      </c>
      <c r="G41" s="159">
        <v>0</v>
      </c>
      <c r="H41" s="160">
        <v>1310</v>
      </c>
      <c r="I41" s="158">
        <v>365</v>
      </c>
      <c r="J41" s="158">
        <v>446</v>
      </c>
      <c r="K41" s="158">
        <v>321</v>
      </c>
      <c r="L41" s="158">
        <v>0</v>
      </c>
      <c r="M41" s="158">
        <v>0</v>
      </c>
      <c r="N41" s="158">
        <v>0</v>
      </c>
      <c r="O41" s="159">
        <v>0</v>
      </c>
      <c r="P41" s="159">
        <v>0</v>
      </c>
      <c r="Q41" s="160">
        <v>1132</v>
      </c>
    </row>
    <row r="42" spans="1:17" s="272" customFormat="1" ht="12" x14ac:dyDescent="0.2">
      <c r="A42" s="106" t="s">
        <v>231</v>
      </c>
      <c r="B42" s="40" t="s">
        <v>578</v>
      </c>
      <c r="C42" s="158">
        <v>231</v>
      </c>
      <c r="D42" s="158">
        <v>129</v>
      </c>
      <c r="E42" s="158">
        <v>82</v>
      </c>
      <c r="F42" s="159">
        <v>0</v>
      </c>
      <c r="G42" s="159">
        <v>0</v>
      </c>
      <c r="H42" s="160">
        <v>443</v>
      </c>
      <c r="I42" s="158">
        <v>193</v>
      </c>
      <c r="J42" s="158">
        <v>111</v>
      </c>
      <c r="K42" s="158">
        <v>62</v>
      </c>
      <c r="L42" s="158">
        <v>0</v>
      </c>
      <c r="M42" s="158">
        <v>0</v>
      </c>
      <c r="N42" s="158">
        <v>0</v>
      </c>
      <c r="O42" s="159">
        <v>0</v>
      </c>
      <c r="P42" s="159">
        <v>0</v>
      </c>
      <c r="Q42" s="160">
        <v>366</v>
      </c>
    </row>
    <row r="43" spans="1:17" s="272" customFormat="1" ht="12" x14ac:dyDescent="0.2">
      <c r="A43" s="106" t="s">
        <v>232</v>
      </c>
      <c r="B43" s="40" t="s">
        <v>579</v>
      </c>
      <c r="C43" s="158">
        <v>177</v>
      </c>
      <c r="D43" s="158">
        <v>150</v>
      </c>
      <c r="E43" s="158">
        <v>62</v>
      </c>
      <c r="F43" s="159">
        <v>18</v>
      </c>
      <c r="G43" s="159">
        <v>0</v>
      </c>
      <c r="H43" s="160">
        <v>407</v>
      </c>
      <c r="I43" s="158">
        <v>79</v>
      </c>
      <c r="J43" s="158">
        <v>109</v>
      </c>
      <c r="K43" s="158">
        <v>111</v>
      </c>
      <c r="L43" s="158">
        <v>0</v>
      </c>
      <c r="M43" s="158">
        <v>12</v>
      </c>
      <c r="N43" s="158">
        <v>0</v>
      </c>
      <c r="O43" s="159">
        <v>0</v>
      </c>
      <c r="P43" s="159">
        <v>0</v>
      </c>
      <c r="Q43" s="160">
        <v>311</v>
      </c>
    </row>
    <row r="44" spans="1:17" s="272" customFormat="1" ht="12" x14ac:dyDescent="0.2">
      <c r="A44" s="106" t="s">
        <v>233</v>
      </c>
      <c r="B44" s="40" t="s">
        <v>580</v>
      </c>
      <c r="C44" s="158">
        <v>104</v>
      </c>
      <c r="D44" s="158">
        <v>71</v>
      </c>
      <c r="E44" s="158">
        <v>2</v>
      </c>
      <c r="F44" s="159">
        <v>208</v>
      </c>
      <c r="G44" s="159">
        <v>137</v>
      </c>
      <c r="H44" s="160">
        <v>522</v>
      </c>
      <c r="I44" s="158">
        <v>132</v>
      </c>
      <c r="J44" s="158">
        <v>64</v>
      </c>
      <c r="K44" s="158">
        <v>46</v>
      </c>
      <c r="L44" s="158">
        <v>0</v>
      </c>
      <c r="M44" s="158">
        <v>295</v>
      </c>
      <c r="N44" s="158">
        <v>135</v>
      </c>
      <c r="O44" s="159">
        <v>0</v>
      </c>
      <c r="P44" s="159">
        <v>0</v>
      </c>
      <c r="Q44" s="160">
        <v>672</v>
      </c>
    </row>
    <row r="45" spans="1:17" s="272" customFormat="1" ht="12" x14ac:dyDescent="0.2">
      <c r="A45" s="106" t="s">
        <v>234</v>
      </c>
      <c r="B45" s="40" t="s">
        <v>581</v>
      </c>
      <c r="C45" s="158">
        <v>587</v>
      </c>
      <c r="D45" s="158">
        <v>467</v>
      </c>
      <c r="E45" s="158">
        <v>54</v>
      </c>
      <c r="F45" s="159">
        <v>0</v>
      </c>
      <c r="G45" s="159">
        <v>0</v>
      </c>
      <c r="H45" s="160">
        <v>1108</v>
      </c>
      <c r="I45" s="158">
        <v>552</v>
      </c>
      <c r="J45" s="158">
        <v>498</v>
      </c>
      <c r="K45" s="158">
        <v>78</v>
      </c>
      <c r="L45" s="158">
        <v>0</v>
      </c>
      <c r="M45" s="158">
        <v>0</v>
      </c>
      <c r="N45" s="158">
        <v>0</v>
      </c>
      <c r="O45" s="159">
        <v>0</v>
      </c>
      <c r="P45" s="159">
        <v>0</v>
      </c>
      <c r="Q45" s="160">
        <v>1128</v>
      </c>
    </row>
    <row r="46" spans="1:17" s="272" customFormat="1" ht="12" x14ac:dyDescent="0.2">
      <c r="A46" s="106" t="s">
        <v>235</v>
      </c>
      <c r="B46" s="40" t="s">
        <v>582</v>
      </c>
      <c r="C46" s="158">
        <v>282</v>
      </c>
      <c r="D46" s="158">
        <v>246</v>
      </c>
      <c r="E46" s="158">
        <v>33</v>
      </c>
      <c r="F46" s="159">
        <v>687</v>
      </c>
      <c r="G46" s="159">
        <v>54</v>
      </c>
      <c r="H46" s="160">
        <v>1302</v>
      </c>
      <c r="I46" s="158">
        <v>282</v>
      </c>
      <c r="J46" s="158">
        <v>312</v>
      </c>
      <c r="K46" s="158">
        <v>90</v>
      </c>
      <c r="L46" s="158">
        <v>0</v>
      </c>
      <c r="M46" s="158">
        <v>783</v>
      </c>
      <c r="N46" s="158">
        <v>44</v>
      </c>
      <c r="O46" s="159">
        <v>0</v>
      </c>
      <c r="P46" s="159">
        <v>0</v>
      </c>
      <c r="Q46" s="160">
        <v>1511</v>
      </c>
    </row>
    <row r="47" spans="1:17" s="272" customFormat="1" ht="12" x14ac:dyDescent="0.2">
      <c r="A47" s="106" t="s">
        <v>236</v>
      </c>
      <c r="B47" s="40" t="s">
        <v>583</v>
      </c>
      <c r="C47" s="158">
        <v>1337</v>
      </c>
      <c r="D47" s="158">
        <v>260</v>
      </c>
      <c r="E47" s="158">
        <v>202</v>
      </c>
      <c r="F47" s="159">
        <v>0</v>
      </c>
      <c r="G47" s="159">
        <v>0</v>
      </c>
      <c r="H47" s="160">
        <v>1799</v>
      </c>
      <c r="I47" s="158">
        <v>1414</v>
      </c>
      <c r="J47" s="158">
        <v>251</v>
      </c>
      <c r="K47" s="158">
        <v>87</v>
      </c>
      <c r="L47" s="158">
        <v>0</v>
      </c>
      <c r="M47" s="158">
        <v>0</v>
      </c>
      <c r="N47" s="158">
        <v>0</v>
      </c>
      <c r="O47" s="159">
        <v>0</v>
      </c>
      <c r="P47" s="159">
        <v>0</v>
      </c>
      <c r="Q47" s="160">
        <v>1752</v>
      </c>
    </row>
    <row r="48" spans="1:17" s="272" customFormat="1" ht="12" x14ac:dyDescent="0.2">
      <c r="A48" s="106" t="s">
        <v>237</v>
      </c>
      <c r="B48" s="40" t="s">
        <v>584</v>
      </c>
      <c r="C48" s="158">
        <v>267</v>
      </c>
      <c r="D48" s="158">
        <v>392</v>
      </c>
      <c r="E48" s="158">
        <v>143</v>
      </c>
      <c r="F48" s="159">
        <v>349</v>
      </c>
      <c r="G48" s="159">
        <v>37</v>
      </c>
      <c r="H48" s="160">
        <v>1188</v>
      </c>
      <c r="I48" s="158">
        <v>131</v>
      </c>
      <c r="J48" s="158">
        <v>388</v>
      </c>
      <c r="K48" s="158">
        <v>137</v>
      </c>
      <c r="L48" s="158">
        <v>0</v>
      </c>
      <c r="M48" s="158">
        <v>356</v>
      </c>
      <c r="N48" s="158">
        <v>35</v>
      </c>
      <c r="O48" s="159">
        <v>0</v>
      </c>
      <c r="P48" s="159">
        <v>0</v>
      </c>
      <c r="Q48" s="160">
        <v>1047</v>
      </c>
    </row>
    <row r="49" spans="1:17" s="272" customFormat="1" ht="12" x14ac:dyDescent="0.2">
      <c r="A49" s="106" t="s">
        <v>238</v>
      </c>
      <c r="B49" s="40" t="s">
        <v>585</v>
      </c>
      <c r="C49" s="158">
        <v>251</v>
      </c>
      <c r="D49" s="158">
        <v>1295</v>
      </c>
      <c r="E49" s="158">
        <v>62</v>
      </c>
      <c r="F49" s="159">
        <v>824</v>
      </c>
      <c r="G49" s="159">
        <v>42</v>
      </c>
      <c r="H49" s="160">
        <v>2474</v>
      </c>
      <c r="I49" s="158">
        <v>130</v>
      </c>
      <c r="J49" s="158">
        <v>770</v>
      </c>
      <c r="K49" s="158">
        <v>58</v>
      </c>
      <c r="L49" s="158">
        <v>0</v>
      </c>
      <c r="M49" s="158">
        <v>816</v>
      </c>
      <c r="N49" s="158">
        <v>48</v>
      </c>
      <c r="O49" s="159">
        <v>0</v>
      </c>
      <c r="P49" s="159">
        <v>0</v>
      </c>
      <c r="Q49" s="160">
        <v>1822</v>
      </c>
    </row>
    <row r="50" spans="1:17" s="272" customFormat="1" ht="12" x14ac:dyDescent="0.2">
      <c r="A50" s="106" t="s">
        <v>239</v>
      </c>
      <c r="B50" s="40" t="s">
        <v>586</v>
      </c>
      <c r="C50" s="158">
        <v>87</v>
      </c>
      <c r="D50" s="158">
        <v>86</v>
      </c>
      <c r="E50" s="158">
        <v>33</v>
      </c>
      <c r="F50" s="159">
        <v>374</v>
      </c>
      <c r="G50" s="159">
        <v>19</v>
      </c>
      <c r="H50" s="160">
        <v>599</v>
      </c>
      <c r="I50" s="158">
        <v>104</v>
      </c>
      <c r="J50" s="158">
        <v>82</v>
      </c>
      <c r="K50" s="158">
        <v>17</v>
      </c>
      <c r="L50" s="158">
        <v>47</v>
      </c>
      <c r="M50" s="158">
        <v>364</v>
      </c>
      <c r="N50" s="158">
        <v>26</v>
      </c>
      <c r="O50" s="159">
        <v>0</v>
      </c>
      <c r="P50" s="159">
        <v>0</v>
      </c>
      <c r="Q50" s="160">
        <v>640</v>
      </c>
    </row>
    <row r="51" spans="1:17" s="272" customFormat="1" ht="12" x14ac:dyDescent="0.2">
      <c r="A51" s="106" t="s">
        <v>240</v>
      </c>
      <c r="B51" s="40" t="s">
        <v>587</v>
      </c>
      <c r="C51" s="158">
        <v>47</v>
      </c>
      <c r="D51" s="158">
        <v>214</v>
      </c>
      <c r="E51" s="158">
        <v>49</v>
      </c>
      <c r="F51" s="159">
        <v>170</v>
      </c>
      <c r="G51" s="159">
        <v>132</v>
      </c>
      <c r="H51" s="160">
        <v>621</v>
      </c>
      <c r="I51" s="158">
        <v>64</v>
      </c>
      <c r="J51" s="158">
        <v>240</v>
      </c>
      <c r="K51" s="158">
        <v>34</v>
      </c>
      <c r="L51" s="158">
        <v>0</v>
      </c>
      <c r="M51" s="158">
        <v>144</v>
      </c>
      <c r="N51" s="158">
        <v>114</v>
      </c>
      <c r="O51" s="159">
        <v>0</v>
      </c>
      <c r="P51" s="159">
        <v>0</v>
      </c>
      <c r="Q51" s="160">
        <v>596</v>
      </c>
    </row>
    <row r="52" spans="1:17" s="272" customFormat="1" ht="12" x14ac:dyDescent="0.2">
      <c r="A52" s="106" t="s">
        <v>241</v>
      </c>
      <c r="B52" s="40" t="s">
        <v>588</v>
      </c>
      <c r="C52" s="158">
        <v>451</v>
      </c>
      <c r="D52" s="158">
        <v>163</v>
      </c>
      <c r="E52" s="158">
        <v>275</v>
      </c>
      <c r="F52" s="159">
        <v>0</v>
      </c>
      <c r="G52" s="159">
        <v>0</v>
      </c>
      <c r="H52" s="160">
        <v>889</v>
      </c>
      <c r="I52" s="158">
        <v>668</v>
      </c>
      <c r="J52" s="158">
        <v>156</v>
      </c>
      <c r="K52" s="158">
        <v>195</v>
      </c>
      <c r="L52" s="158">
        <v>0</v>
      </c>
      <c r="M52" s="158">
        <v>0</v>
      </c>
      <c r="N52" s="158">
        <v>0</v>
      </c>
      <c r="O52" s="159">
        <v>0</v>
      </c>
      <c r="P52" s="159">
        <v>0</v>
      </c>
      <c r="Q52" s="160">
        <v>1019</v>
      </c>
    </row>
    <row r="53" spans="1:17" s="272" customFormat="1" ht="12" x14ac:dyDescent="0.2">
      <c r="A53" s="106" t="s">
        <v>242</v>
      </c>
      <c r="B53" s="40" t="s">
        <v>589</v>
      </c>
      <c r="C53" s="158">
        <v>6</v>
      </c>
      <c r="D53" s="158">
        <v>32</v>
      </c>
      <c r="E53" s="158">
        <v>1</v>
      </c>
      <c r="F53" s="159">
        <v>70</v>
      </c>
      <c r="G53" s="159">
        <v>35</v>
      </c>
      <c r="H53" s="160">
        <v>144</v>
      </c>
      <c r="I53" s="158">
        <v>4</v>
      </c>
      <c r="J53" s="158">
        <v>24</v>
      </c>
      <c r="K53" s="158">
        <v>17</v>
      </c>
      <c r="L53" s="158">
        <v>0</v>
      </c>
      <c r="M53" s="158">
        <v>100</v>
      </c>
      <c r="N53" s="158">
        <v>57</v>
      </c>
      <c r="O53" s="159">
        <v>0</v>
      </c>
      <c r="P53" s="159">
        <v>0</v>
      </c>
      <c r="Q53" s="160">
        <v>202</v>
      </c>
    </row>
    <row r="54" spans="1:17" s="272" customFormat="1" ht="12" x14ac:dyDescent="0.2">
      <c r="A54" s="106" t="s">
        <v>243</v>
      </c>
      <c r="B54" s="40" t="s">
        <v>590</v>
      </c>
      <c r="C54" s="158">
        <v>526</v>
      </c>
      <c r="D54" s="158">
        <v>248</v>
      </c>
      <c r="E54" s="158">
        <v>99</v>
      </c>
      <c r="F54" s="159">
        <v>277</v>
      </c>
      <c r="G54" s="159">
        <v>72</v>
      </c>
      <c r="H54" s="160">
        <v>1222</v>
      </c>
      <c r="I54" s="158">
        <v>462</v>
      </c>
      <c r="J54" s="158">
        <v>230</v>
      </c>
      <c r="K54" s="158">
        <v>168</v>
      </c>
      <c r="L54" s="158">
        <v>0</v>
      </c>
      <c r="M54" s="158">
        <v>224</v>
      </c>
      <c r="N54" s="158">
        <v>71</v>
      </c>
      <c r="O54" s="159">
        <v>0</v>
      </c>
      <c r="P54" s="159">
        <v>0</v>
      </c>
      <c r="Q54" s="160">
        <v>1155</v>
      </c>
    </row>
    <row r="55" spans="1:17" s="272" customFormat="1" ht="12" x14ac:dyDescent="0.2">
      <c r="A55" s="106" t="s">
        <v>244</v>
      </c>
      <c r="B55" s="40" t="s">
        <v>591</v>
      </c>
      <c r="C55" s="158">
        <v>283</v>
      </c>
      <c r="D55" s="158">
        <v>123</v>
      </c>
      <c r="E55" s="158">
        <v>48</v>
      </c>
      <c r="F55" s="159">
        <v>365</v>
      </c>
      <c r="G55" s="159">
        <v>84</v>
      </c>
      <c r="H55" s="160">
        <v>903</v>
      </c>
      <c r="I55" s="158">
        <v>245</v>
      </c>
      <c r="J55" s="158">
        <v>107</v>
      </c>
      <c r="K55" s="158">
        <v>72</v>
      </c>
      <c r="L55" s="158">
        <v>0</v>
      </c>
      <c r="M55" s="158">
        <v>401</v>
      </c>
      <c r="N55" s="158">
        <v>55</v>
      </c>
      <c r="O55" s="159">
        <v>0</v>
      </c>
      <c r="P55" s="159">
        <v>0</v>
      </c>
      <c r="Q55" s="160">
        <v>880</v>
      </c>
    </row>
    <row r="56" spans="1:17" s="272" customFormat="1" ht="12" x14ac:dyDescent="0.2">
      <c r="A56" s="106" t="s">
        <v>245</v>
      </c>
      <c r="B56" s="40" t="s">
        <v>592</v>
      </c>
      <c r="C56" s="158">
        <v>357</v>
      </c>
      <c r="D56" s="158">
        <v>248</v>
      </c>
      <c r="E56" s="158">
        <v>90</v>
      </c>
      <c r="F56" s="159">
        <v>0</v>
      </c>
      <c r="G56" s="159">
        <v>0</v>
      </c>
      <c r="H56" s="160">
        <v>695</v>
      </c>
      <c r="I56" s="158">
        <v>421</v>
      </c>
      <c r="J56" s="158">
        <v>208</v>
      </c>
      <c r="K56" s="158">
        <v>108</v>
      </c>
      <c r="L56" s="158">
        <v>0</v>
      </c>
      <c r="M56" s="158">
        <v>0</v>
      </c>
      <c r="N56" s="158">
        <v>0</v>
      </c>
      <c r="O56" s="159">
        <v>0</v>
      </c>
      <c r="P56" s="159">
        <v>0</v>
      </c>
      <c r="Q56" s="160">
        <v>737</v>
      </c>
    </row>
    <row r="57" spans="1:17" s="272" customFormat="1" ht="12" x14ac:dyDescent="0.2">
      <c r="A57" s="106" t="s">
        <v>246</v>
      </c>
      <c r="B57" s="40" t="s">
        <v>593</v>
      </c>
      <c r="C57" s="158">
        <v>148</v>
      </c>
      <c r="D57" s="158">
        <v>233</v>
      </c>
      <c r="E57" s="158">
        <v>46</v>
      </c>
      <c r="F57" s="159">
        <v>425</v>
      </c>
      <c r="G57" s="159">
        <v>61</v>
      </c>
      <c r="H57" s="160">
        <v>913</v>
      </c>
      <c r="I57" s="158">
        <v>98</v>
      </c>
      <c r="J57" s="158">
        <v>230</v>
      </c>
      <c r="K57" s="158">
        <v>39</v>
      </c>
      <c r="L57" s="158">
        <v>14</v>
      </c>
      <c r="M57" s="158">
        <v>333</v>
      </c>
      <c r="N57" s="158">
        <v>56</v>
      </c>
      <c r="O57" s="159">
        <v>0</v>
      </c>
      <c r="P57" s="159">
        <v>0</v>
      </c>
      <c r="Q57" s="160">
        <v>770</v>
      </c>
    </row>
    <row r="58" spans="1:17" s="272" customFormat="1" ht="12" x14ac:dyDescent="0.2">
      <c r="A58" s="106" t="s">
        <v>247</v>
      </c>
      <c r="B58" s="40" t="s">
        <v>594</v>
      </c>
      <c r="C58" s="158">
        <v>177</v>
      </c>
      <c r="D58" s="158">
        <v>217</v>
      </c>
      <c r="E58" s="158">
        <v>169</v>
      </c>
      <c r="F58" s="159">
        <v>3</v>
      </c>
      <c r="G58" s="159">
        <v>0</v>
      </c>
      <c r="H58" s="160">
        <v>590</v>
      </c>
      <c r="I58" s="158">
        <v>239</v>
      </c>
      <c r="J58" s="158">
        <v>213</v>
      </c>
      <c r="K58" s="158">
        <v>163</v>
      </c>
      <c r="L58" s="158">
        <v>2</v>
      </c>
      <c r="M58" s="158">
        <v>0</v>
      </c>
      <c r="N58" s="158">
        <v>0</v>
      </c>
      <c r="O58" s="159">
        <v>0</v>
      </c>
      <c r="P58" s="159">
        <v>0</v>
      </c>
      <c r="Q58" s="160">
        <v>617</v>
      </c>
    </row>
    <row r="59" spans="1:17" s="272" customFormat="1" ht="12" x14ac:dyDescent="0.2">
      <c r="A59" s="106" t="s">
        <v>248</v>
      </c>
      <c r="B59" s="40" t="s">
        <v>595</v>
      </c>
      <c r="C59" s="158">
        <v>749</v>
      </c>
      <c r="D59" s="158">
        <v>777</v>
      </c>
      <c r="E59" s="158">
        <v>766</v>
      </c>
      <c r="F59" s="159">
        <v>0</v>
      </c>
      <c r="G59" s="159">
        <v>0</v>
      </c>
      <c r="H59" s="160">
        <v>2325</v>
      </c>
      <c r="I59" s="158">
        <v>806</v>
      </c>
      <c r="J59" s="158">
        <v>748</v>
      </c>
      <c r="K59" s="158">
        <v>726</v>
      </c>
      <c r="L59" s="158">
        <v>41</v>
      </c>
      <c r="M59" s="158">
        <v>0</v>
      </c>
      <c r="N59" s="158">
        <v>0</v>
      </c>
      <c r="O59" s="159">
        <v>0</v>
      </c>
      <c r="P59" s="159">
        <v>0</v>
      </c>
      <c r="Q59" s="160">
        <v>2321</v>
      </c>
    </row>
    <row r="60" spans="1:17" s="272" customFormat="1" ht="12" x14ac:dyDescent="0.2">
      <c r="A60" s="106" t="s">
        <v>249</v>
      </c>
      <c r="B60" s="40" t="s">
        <v>596</v>
      </c>
      <c r="C60" s="158">
        <v>740</v>
      </c>
      <c r="D60" s="158">
        <v>805</v>
      </c>
      <c r="E60" s="158">
        <v>158</v>
      </c>
      <c r="F60" s="159">
        <v>488</v>
      </c>
      <c r="G60" s="159">
        <v>68</v>
      </c>
      <c r="H60" s="160">
        <v>2266</v>
      </c>
      <c r="I60" s="158">
        <v>746</v>
      </c>
      <c r="J60" s="158">
        <v>850</v>
      </c>
      <c r="K60" s="158">
        <v>460</v>
      </c>
      <c r="L60" s="158">
        <v>15</v>
      </c>
      <c r="M60" s="158">
        <v>456</v>
      </c>
      <c r="N60" s="158">
        <v>0</v>
      </c>
      <c r="O60" s="159">
        <v>0</v>
      </c>
      <c r="P60" s="159">
        <v>0</v>
      </c>
      <c r="Q60" s="160">
        <v>2527</v>
      </c>
    </row>
    <row r="61" spans="1:17" s="272" customFormat="1" ht="12" x14ac:dyDescent="0.2">
      <c r="A61" s="106" t="s">
        <v>250</v>
      </c>
      <c r="B61" s="40" t="s">
        <v>597</v>
      </c>
      <c r="C61" s="158">
        <v>85</v>
      </c>
      <c r="D61" s="158">
        <v>153</v>
      </c>
      <c r="E61" s="158">
        <v>6</v>
      </c>
      <c r="F61" s="159">
        <v>1065</v>
      </c>
      <c r="G61" s="159">
        <v>9</v>
      </c>
      <c r="H61" s="160">
        <v>1318</v>
      </c>
      <c r="I61" s="158">
        <v>93</v>
      </c>
      <c r="J61" s="158">
        <v>117</v>
      </c>
      <c r="K61" s="158">
        <v>31</v>
      </c>
      <c r="L61" s="158">
        <v>0</v>
      </c>
      <c r="M61" s="158">
        <v>915</v>
      </c>
      <c r="N61" s="158">
        <v>17</v>
      </c>
      <c r="O61" s="159">
        <v>0</v>
      </c>
      <c r="P61" s="159">
        <v>0</v>
      </c>
      <c r="Q61" s="160">
        <v>1173</v>
      </c>
    </row>
    <row r="62" spans="1:17" s="272" customFormat="1" ht="12" x14ac:dyDescent="0.2">
      <c r="A62" s="106" t="s">
        <v>251</v>
      </c>
      <c r="B62" s="40" t="s">
        <v>598</v>
      </c>
      <c r="C62" s="158">
        <v>289</v>
      </c>
      <c r="D62" s="158">
        <v>155</v>
      </c>
      <c r="E62" s="158">
        <v>79</v>
      </c>
      <c r="F62" s="159">
        <v>0</v>
      </c>
      <c r="G62" s="159">
        <v>0</v>
      </c>
      <c r="H62" s="160">
        <v>523</v>
      </c>
      <c r="I62" s="158">
        <v>380</v>
      </c>
      <c r="J62" s="158">
        <v>175</v>
      </c>
      <c r="K62" s="158">
        <v>140</v>
      </c>
      <c r="L62" s="158">
        <v>0</v>
      </c>
      <c r="M62" s="158">
        <v>0</v>
      </c>
      <c r="N62" s="158">
        <v>0</v>
      </c>
      <c r="O62" s="159">
        <v>0</v>
      </c>
      <c r="P62" s="159">
        <v>0</v>
      </c>
      <c r="Q62" s="160">
        <v>695</v>
      </c>
    </row>
    <row r="63" spans="1:17" s="272" customFormat="1" ht="12" x14ac:dyDescent="0.2">
      <c r="A63" s="106" t="s">
        <v>252</v>
      </c>
      <c r="B63" s="40" t="s">
        <v>599</v>
      </c>
      <c r="C63" s="158">
        <v>92</v>
      </c>
      <c r="D63" s="158">
        <v>62</v>
      </c>
      <c r="E63" s="158">
        <v>137</v>
      </c>
      <c r="F63" s="159">
        <v>0</v>
      </c>
      <c r="G63" s="159">
        <v>0</v>
      </c>
      <c r="H63" s="160">
        <v>291</v>
      </c>
      <c r="I63" s="158">
        <v>197</v>
      </c>
      <c r="J63" s="158">
        <v>84</v>
      </c>
      <c r="K63" s="158">
        <v>64</v>
      </c>
      <c r="L63" s="158">
        <v>7</v>
      </c>
      <c r="M63" s="158">
        <v>0</v>
      </c>
      <c r="N63" s="158">
        <v>0</v>
      </c>
      <c r="O63" s="159">
        <v>0</v>
      </c>
      <c r="P63" s="159">
        <v>0</v>
      </c>
      <c r="Q63" s="160">
        <v>352</v>
      </c>
    </row>
    <row r="64" spans="1:17" s="272" customFormat="1" ht="12" x14ac:dyDescent="0.2">
      <c r="A64" s="106" t="s">
        <v>253</v>
      </c>
      <c r="B64" s="40" t="s">
        <v>600</v>
      </c>
      <c r="C64" s="158">
        <v>620</v>
      </c>
      <c r="D64" s="158">
        <v>153</v>
      </c>
      <c r="E64" s="158">
        <v>62</v>
      </c>
      <c r="F64" s="159">
        <v>0</v>
      </c>
      <c r="G64" s="159">
        <v>0</v>
      </c>
      <c r="H64" s="160">
        <v>835</v>
      </c>
      <c r="I64" s="158">
        <v>615</v>
      </c>
      <c r="J64" s="158">
        <v>173</v>
      </c>
      <c r="K64" s="158">
        <v>138</v>
      </c>
      <c r="L64" s="158">
        <v>0</v>
      </c>
      <c r="M64" s="158">
        <v>0</v>
      </c>
      <c r="N64" s="158">
        <v>0</v>
      </c>
      <c r="O64" s="159">
        <v>0</v>
      </c>
      <c r="P64" s="159">
        <v>0</v>
      </c>
      <c r="Q64" s="160">
        <v>926</v>
      </c>
    </row>
    <row r="65" spans="1:17" s="272" customFormat="1" ht="12" x14ac:dyDescent="0.2">
      <c r="A65" s="106" t="s">
        <v>254</v>
      </c>
      <c r="B65" s="40" t="s">
        <v>601</v>
      </c>
      <c r="C65" s="158">
        <v>74</v>
      </c>
      <c r="D65" s="158">
        <v>63</v>
      </c>
      <c r="E65" s="158">
        <v>25</v>
      </c>
      <c r="F65" s="159">
        <v>0</v>
      </c>
      <c r="G65" s="159">
        <v>0</v>
      </c>
      <c r="H65" s="160">
        <v>162</v>
      </c>
      <c r="I65" s="158">
        <v>84</v>
      </c>
      <c r="J65" s="158">
        <v>47</v>
      </c>
      <c r="K65" s="158">
        <v>50</v>
      </c>
      <c r="L65" s="158">
        <v>0</v>
      </c>
      <c r="M65" s="158">
        <v>0</v>
      </c>
      <c r="N65" s="158">
        <v>0</v>
      </c>
      <c r="O65" s="159">
        <v>0</v>
      </c>
      <c r="P65" s="159">
        <v>0</v>
      </c>
      <c r="Q65" s="160">
        <v>181</v>
      </c>
    </row>
    <row r="66" spans="1:17" s="272" customFormat="1" ht="12" x14ac:dyDescent="0.2">
      <c r="A66" s="106" t="s">
        <v>255</v>
      </c>
      <c r="B66" s="40" t="s">
        <v>602</v>
      </c>
      <c r="C66" s="158">
        <v>5</v>
      </c>
      <c r="D66" s="158">
        <v>41</v>
      </c>
      <c r="E66" s="158">
        <v>9</v>
      </c>
      <c r="F66" s="159">
        <v>34</v>
      </c>
      <c r="G66" s="159">
        <v>0</v>
      </c>
      <c r="H66" s="160">
        <v>89</v>
      </c>
      <c r="I66" s="158">
        <v>2</v>
      </c>
      <c r="J66" s="158">
        <v>26</v>
      </c>
      <c r="K66" s="158">
        <v>5</v>
      </c>
      <c r="L66" s="158">
        <v>0</v>
      </c>
      <c r="M66" s="158">
        <v>24</v>
      </c>
      <c r="N66" s="158">
        <v>0</v>
      </c>
      <c r="O66" s="159">
        <v>0</v>
      </c>
      <c r="P66" s="159">
        <v>0</v>
      </c>
      <c r="Q66" s="160">
        <v>57</v>
      </c>
    </row>
    <row r="67" spans="1:17" s="272" customFormat="1" ht="12" x14ac:dyDescent="0.2">
      <c r="A67" s="106" t="s">
        <v>256</v>
      </c>
      <c r="B67" s="40" t="s">
        <v>603</v>
      </c>
      <c r="C67" s="158">
        <v>169</v>
      </c>
      <c r="D67" s="158">
        <v>271</v>
      </c>
      <c r="E67" s="158">
        <v>140</v>
      </c>
      <c r="F67" s="159">
        <v>387</v>
      </c>
      <c r="G67" s="159">
        <v>80</v>
      </c>
      <c r="H67" s="160">
        <v>1047</v>
      </c>
      <c r="I67" s="158">
        <v>170</v>
      </c>
      <c r="J67" s="158">
        <v>242</v>
      </c>
      <c r="K67" s="158">
        <v>238</v>
      </c>
      <c r="L67" s="158">
        <v>0</v>
      </c>
      <c r="M67" s="158">
        <v>337</v>
      </c>
      <c r="N67" s="158">
        <v>71</v>
      </c>
      <c r="O67" s="159">
        <v>0</v>
      </c>
      <c r="P67" s="159">
        <v>0</v>
      </c>
      <c r="Q67" s="160">
        <v>1058</v>
      </c>
    </row>
    <row r="68" spans="1:17" s="272" customFormat="1" ht="12" x14ac:dyDescent="0.2">
      <c r="A68" s="106" t="s">
        <v>257</v>
      </c>
      <c r="B68" s="40" t="s">
        <v>604</v>
      </c>
      <c r="C68" s="158">
        <v>512</v>
      </c>
      <c r="D68" s="158">
        <v>74</v>
      </c>
      <c r="E68" s="158">
        <v>110</v>
      </c>
      <c r="F68" s="159">
        <v>0</v>
      </c>
      <c r="G68" s="159">
        <v>0</v>
      </c>
      <c r="H68" s="160">
        <v>696</v>
      </c>
      <c r="I68" s="158">
        <v>433</v>
      </c>
      <c r="J68" s="158">
        <v>57</v>
      </c>
      <c r="K68" s="158">
        <v>85</v>
      </c>
      <c r="L68" s="158">
        <v>0</v>
      </c>
      <c r="M68" s="158">
        <v>0</v>
      </c>
      <c r="N68" s="158">
        <v>0</v>
      </c>
      <c r="O68" s="159">
        <v>0</v>
      </c>
      <c r="P68" s="159">
        <v>0</v>
      </c>
      <c r="Q68" s="160">
        <v>575</v>
      </c>
    </row>
    <row r="69" spans="1:17" s="272" customFormat="1" ht="12" x14ac:dyDescent="0.2">
      <c r="A69" s="106" t="s">
        <v>258</v>
      </c>
      <c r="B69" s="40" t="s">
        <v>605</v>
      </c>
      <c r="C69" s="158">
        <v>73</v>
      </c>
      <c r="D69" s="158">
        <v>23</v>
      </c>
      <c r="E69" s="158">
        <v>10</v>
      </c>
      <c r="F69" s="159">
        <v>287</v>
      </c>
      <c r="G69" s="159">
        <v>57</v>
      </c>
      <c r="H69" s="160">
        <v>450</v>
      </c>
      <c r="I69" s="158">
        <v>84</v>
      </c>
      <c r="J69" s="158">
        <v>26</v>
      </c>
      <c r="K69" s="158">
        <v>22</v>
      </c>
      <c r="L69" s="158">
        <v>0</v>
      </c>
      <c r="M69" s="158">
        <v>285</v>
      </c>
      <c r="N69" s="158">
        <v>46</v>
      </c>
      <c r="O69" s="159">
        <v>0</v>
      </c>
      <c r="P69" s="159">
        <v>0</v>
      </c>
      <c r="Q69" s="160">
        <v>463</v>
      </c>
    </row>
    <row r="70" spans="1:17" s="272" customFormat="1" ht="12" x14ac:dyDescent="0.2">
      <c r="A70" s="106" t="s">
        <v>259</v>
      </c>
      <c r="B70" s="40" t="s">
        <v>606</v>
      </c>
      <c r="C70" s="158">
        <v>946</v>
      </c>
      <c r="D70" s="158">
        <v>717</v>
      </c>
      <c r="E70" s="158">
        <v>314</v>
      </c>
      <c r="F70" s="159">
        <v>551</v>
      </c>
      <c r="G70" s="159">
        <v>146</v>
      </c>
      <c r="H70" s="160">
        <v>2675</v>
      </c>
      <c r="I70" s="158">
        <v>925</v>
      </c>
      <c r="J70" s="158">
        <v>664</v>
      </c>
      <c r="K70" s="158">
        <v>621</v>
      </c>
      <c r="L70" s="158">
        <v>0</v>
      </c>
      <c r="M70" s="158">
        <v>689</v>
      </c>
      <c r="N70" s="158">
        <v>97</v>
      </c>
      <c r="O70" s="159">
        <v>0</v>
      </c>
      <c r="P70" s="159">
        <v>0</v>
      </c>
      <c r="Q70" s="160">
        <v>2996</v>
      </c>
    </row>
    <row r="71" spans="1:17" s="272" customFormat="1" ht="12" x14ac:dyDescent="0.2">
      <c r="A71" s="106" t="s">
        <v>260</v>
      </c>
      <c r="B71" s="40" t="s">
        <v>607</v>
      </c>
      <c r="C71" s="158">
        <v>287</v>
      </c>
      <c r="D71" s="158">
        <v>100</v>
      </c>
      <c r="E71" s="158">
        <v>179</v>
      </c>
      <c r="F71" s="159">
        <v>0</v>
      </c>
      <c r="G71" s="159">
        <v>0</v>
      </c>
      <c r="H71" s="160">
        <v>574</v>
      </c>
      <c r="I71" s="158">
        <v>368</v>
      </c>
      <c r="J71" s="158">
        <v>85</v>
      </c>
      <c r="K71" s="158">
        <v>104</v>
      </c>
      <c r="L71" s="158">
        <v>0</v>
      </c>
      <c r="M71" s="158">
        <v>0</v>
      </c>
      <c r="N71" s="158">
        <v>0</v>
      </c>
      <c r="O71" s="159">
        <v>0</v>
      </c>
      <c r="P71" s="159">
        <v>0</v>
      </c>
      <c r="Q71" s="160">
        <v>557</v>
      </c>
    </row>
    <row r="72" spans="1:17" s="272" customFormat="1" ht="12" x14ac:dyDescent="0.2">
      <c r="A72" s="106" t="s">
        <v>261</v>
      </c>
      <c r="B72" s="40" t="s">
        <v>608</v>
      </c>
      <c r="C72" s="158">
        <v>2334</v>
      </c>
      <c r="D72" s="158">
        <v>1142</v>
      </c>
      <c r="E72" s="158">
        <v>699</v>
      </c>
      <c r="F72" s="159">
        <v>1882</v>
      </c>
      <c r="G72" s="159">
        <v>0</v>
      </c>
      <c r="H72" s="160">
        <v>6142</v>
      </c>
      <c r="I72" s="158">
        <v>2281</v>
      </c>
      <c r="J72" s="158">
        <v>1163</v>
      </c>
      <c r="K72" s="158">
        <v>588</v>
      </c>
      <c r="L72" s="158">
        <v>114</v>
      </c>
      <c r="M72" s="158">
        <v>1801</v>
      </c>
      <c r="N72" s="158">
        <v>1</v>
      </c>
      <c r="O72" s="159">
        <v>0</v>
      </c>
      <c r="P72" s="159">
        <v>0</v>
      </c>
      <c r="Q72" s="160">
        <v>5948</v>
      </c>
    </row>
    <row r="73" spans="1:17" s="272" customFormat="1" ht="12" x14ac:dyDescent="0.2">
      <c r="A73" s="106" t="s">
        <v>262</v>
      </c>
      <c r="B73" s="40" t="s">
        <v>609</v>
      </c>
      <c r="C73" s="158">
        <v>1923</v>
      </c>
      <c r="D73" s="158">
        <v>1435</v>
      </c>
      <c r="E73" s="158">
        <v>473</v>
      </c>
      <c r="F73" s="159">
        <v>0</v>
      </c>
      <c r="G73" s="159">
        <v>13</v>
      </c>
      <c r="H73" s="160">
        <v>3844</v>
      </c>
      <c r="I73" s="158">
        <v>2104</v>
      </c>
      <c r="J73" s="158">
        <v>904</v>
      </c>
      <c r="K73" s="158">
        <v>231</v>
      </c>
      <c r="L73" s="158">
        <v>0</v>
      </c>
      <c r="M73" s="158">
        <v>0</v>
      </c>
      <c r="N73" s="158">
        <v>12</v>
      </c>
      <c r="O73" s="159">
        <v>0</v>
      </c>
      <c r="P73" s="159">
        <v>0</v>
      </c>
      <c r="Q73" s="160">
        <v>3251</v>
      </c>
    </row>
    <row r="74" spans="1:17" s="272" customFormat="1" ht="12" x14ac:dyDescent="0.2">
      <c r="A74" s="106" t="s">
        <v>263</v>
      </c>
      <c r="B74" s="40" t="s">
        <v>610</v>
      </c>
      <c r="C74" s="158">
        <v>133</v>
      </c>
      <c r="D74" s="158">
        <v>129</v>
      </c>
      <c r="E74" s="158">
        <v>19</v>
      </c>
      <c r="F74" s="159">
        <v>0</v>
      </c>
      <c r="G74" s="159">
        <v>0</v>
      </c>
      <c r="H74" s="160">
        <v>283</v>
      </c>
      <c r="I74" s="158">
        <v>123</v>
      </c>
      <c r="J74" s="158">
        <v>137</v>
      </c>
      <c r="K74" s="158">
        <v>11</v>
      </c>
      <c r="L74" s="158">
        <v>6</v>
      </c>
      <c r="M74" s="158">
        <v>0</v>
      </c>
      <c r="N74" s="158">
        <v>0</v>
      </c>
      <c r="O74" s="159">
        <v>0</v>
      </c>
      <c r="P74" s="159">
        <v>0</v>
      </c>
      <c r="Q74" s="160">
        <v>277</v>
      </c>
    </row>
    <row r="75" spans="1:17" s="272" customFormat="1" ht="12" x14ac:dyDescent="0.2">
      <c r="A75" s="106" t="s">
        <v>264</v>
      </c>
      <c r="B75" s="40" t="s">
        <v>611</v>
      </c>
      <c r="C75" s="158">
        <v>44</v>
      </c>
      <c r="D75" s="158">
        <v>108</v>
      </c>
      <c r="E75" s="158">
        <v>75</v>
      </c>
      <c r="F75" s="159">
        <v>290</v>
      </c>
      <c r="G75" s="159">
        <v>38</v>
      </c>
      <c r="H75" s="160">
        <v>594</v>
      </c>
      <c r="I75" s="158">
        <v>42</v>
      </c>
      <c r="J75" s="158">
        <v>135</v>
      </c>
      <c r="K75" s="158">
        <v>73</v>
      </c>
      <c r="L75" s="158">
        <v>40</v>
      </c>
      <c r="M75" s="158">
        <v>316</v>
      </c>
      <c r="N75" s="158">
        <v>51</v>
      </c>
      <c r="O75" s="159">
        <v>40</v>
      </c>
      <c r="P75" s="159">
        <v>0</v>
      </c>
      <c r="Q75" s="160">
        <v>697</v>
      </c>
    </row>
    <row r="76" spans="1:17" s="272" customFormat="1" ht="12" x14ac:dyDescent="0.2">
      <c r="A76" s="106" t="s">
        <v>265</v>
      </c>
      <c r="B76" s="40" t="s">
        <v>612</v>
      </c>
      <c r="C76" s="158">
        <v>164</v>
      </c>
      <c r="D76" s="158">
        <v>701</v>
      </c>
      <c r="E76" s="158">
        <v>232</v>
      </c>
      <c r="F76" s="159">
        <v>197</v>
      </c>
      <c r="G76" s="159">
        <v>2</v>
      </c>
      <c r="H76" s="160">
        <v>1298</v>
      </c>
      <c r="I76" s="158">
        <v>161</v>
      </c>
      <c r="J76" s="158">
        <v>748</v>
      </c>
      <c r="K76" s="158">
        <v>320</v>
      </c>
      <c r="L76" s="158">
        <v>0</v>
      </c>
      <c r="M76" s="158">
        <v>367</v>
      </c>
      <c r="N76" s="158">
        <v>4</v>
      </c>
      <c r="O76" s="159">
        <v>0</v>
      </c>
      <c r="P76" s="159">
        <v>0</v>
      </c>
      <c r="Q76" s="160">
        <v>1600</v>
      </c>
    </row>
    <row r="77" spans="1:17" s="272" customFormat="1" ht="12" x14ac:dyDescent="0.2">
      <c r="A77" s="106" t="s">
        <v>266</v>
      </c>
      <c r="B77" s="40" t="s">
        <v>613</v>
      </c>
      <c r="C77" s="158">
        <v>74</v>
      </c>
      <c r="D77" s="158">
        <v>172</v>
      </c>
      <c r="E77" s="158">
        <v>71</v>
      </c>
      <c r="F77" s="159">
        <v>456</v>
      </c>
      <c r="G77" s="159">
        <v>210</v>
      </c>
      <c r="H77" s="160">
        <v>983</v>
      </c>
      <c r="I77" s="158">
        <v>57</v>
      </c>
      <c r="J77" s="158">
        <v>125</v>
      </c>
      <c r="K77" s="158">
        <v>123</v>
      </c>
      <c r="L77" s="158">
        <v>0</v>
      </c>
      <c r="M77" s="158">
        <v>385</v>
      </c>
      <c r="N77" s="158">
        <v>210</v>
      </c>
      <c r="O77" s="159">
        <v>1</v>
      </c>
      <c r="P77" s="159">
        <v>0</v>
      </c>
      <c r="Q77" s="160">
        <v>901</v>
      </c>
    </row>
    <row r="78" spans="1:17" s="272" customFormat="1" ht="12" x14ac:dyDescent="0.2">
      <c r="A78" s="106" t="s">
        <v>267</v>
      </c>
      <c r="B78" s="40" t="s">
        <v>614</v>
      </c>
      <c r="C78" s="158">
        <v>164</v>
      </c>
      <c r="D78" s="158">
        <v>293</v>
      </c>
      <c r="E78" s="158">
        <v>44</v>
      </c>
      <c r="F78" s="159">
        <v>425</v>
      </c>
      <c r="G78" s="159">
        <v>123</v>
      </c>
      <c r="H78" s="160">
        <v>1049</v>
      </c>
      <c r="I78" s="158">
        <v>227</v>
      </c>
      <c r="J78" s="158">
        <v>334</v>
      </c>
      <c r="K78" s="158">
        <v>125</v>
      </c>
      <c r="L78" s="158">
        <v>0</v>
      </c>
      <c r="M78" s="158">
        <v>411</v>
      </c>
      <c r="N78" s="158">
        <v>136</v>
      </c>
      <c r="O78" s="159">
        <v>0</v>
      </c>
      <c r="P78" s="159">
        <v>0</v>
      </c>
      <c r="Q78" s="160">
        <v>1233</v>
      </c>
    </row>
    <row r="79" spans="1:17" s="272" customFormat="1" ht="12" x14ac:dyDescent="0.2">
      <c r="A79" s="106" t="s">
        <v>268</v>
      </c>
      <c r="B79" s="40" t="s">
        <v>615</v>
      </c>
      <c r="C79" s="158">
        <v>46</v>
      </c>
      <c r="D79" s="158">
        <v>96</v>
      </c>
      <c r="E79" s="158">
        <v>45</v>
      </c>
      <c r="F79" s="159">
        <v>236</v>
      </c>
      <c r="G79" s="159">
        <v>64</v>
      </c>
      <c r="H79" s="160">
        <v>492</v>
      </c>
      <c r="I79" s="158">
        <v>55</v>
      </c>
      <c r="J79" s="158">
        <v>96</v>
      </c>
      <c r="K79" s="158">
        <v>57</v>
      </c>
      <c r="L79" s="158">
        <v>1</v>
      </c>
      <c r="M79" s="158">
        <v>212</v>
      </c>
      <c r="N79" s="158">
        <v>80</v>
      </c>
      <c r="O79" s="159">
        <v>0</v>
      </c>
      <c r="P79" s="159">
        <v>0</v>
      </c>
      <c r="Q79" s="160">
        <v>501</v>
      </c>
    </row>
    <row r="80" spans="1:17" s="272" customFormat="1" ht="12" x14ac:dyDescent="0.2">
      <c r="A80" s="106" t="s">
        <v>269</v>
      </c>
      <c r="B80" s="40" t="s">
        <v>616</v>
      </c>
      <c r="C80" s="158">
        <v>289</v>
      </c>
      <c r="D80" s="158">
        <v>83</v>
      </c>
      <c r="E80" s="158">
        <v>49</v>
      </c>
      <c r="F80" s="159">
        <v>0</v>
      </c>
      <c r="G80" s="159">
        <v>0</v>
      </c>
      <c r="H80" s="160">
        <v>421</v>
      </c>
      <c r="I80" s="158">
        <v>223</v>
      </c>
      <c r="J80" s="158">
        <v>131</v>
      </c>
      <c r="K80" s="158">
        <v>37</v>
      </c>
      <c r="L80" s="158">
        <v>0</v>
      </c>
      <c r="M80" s="158">
        <v>0</v>
      </c>
      <c r="N80" s="158">
        <v>0</v>
      </c>
      <c r="O80" s="159">
        <v>0</v>
      </c>
      <c r="P80" s="159">
        <v>0</v>
      </c>
      <c r="Q80" s="160">
        <v>391</v>
      </c>
    </row>
    <row r="81" spans="1:17" s="272" customFormat="1" ht="12" x14ac:dyDescent="0.2">
      <c r="A81" s="106" t="s">
        <v>270</v>
      </c>
      <c r="B81" s="40" t="s">
        <v>617</v>
      </c>
      <c r="C81" s="158">
        <v>677</v>
      </c>
      <c r="D81" s="158">
        <v>724</v>
      </c>
      <c r="E81" s="158">
        <v>22</v>
      </c>
      <c r="F81" s="159">
        <v>1177</v>
      </c>
      <c r="G81" s="159">
        <v>75</v>
      </c>
      <c r="H81" s="160">
        <v>2677</v>
      </c>
      <c r="I81" s="158">
        <v>747</v>
      </c>
      <c r="J81" s="158">
        <v>734</v>
      </c>
      <c r="K81" s="158">
        <v>32</v>
      </c>
      <c r="L81" s="158">
        <v>2</v>
      </c>
      <c r="M81" s="158">
        <v>958</v>
      </c>
      <c r="N81" s="158">
        <v>67</v>
      </c>
      <c r="O81" s="159">
        <v>0</v>
      </c>
      <c r="P81" s="159">
        <v>0</v>
      </c>
      <c r="Q81" s="160">
        <v>2540</v>
      </c>
    </row>
    <row r="82" spans="1:17" s="272" customFormat="1" ht="12" x14ac:dyDescent="0.2">
      <c r="A82" s="106" t="s">
        <v>271</v>
      </c>
      <c r="B82" s="40" t="s">
        <v>618</v>
      </c>
      <c r="C82" s="158">
        <v>333</v>
      </c>
      <c r="D82" s="158">
        <v>38</v>
      </c>
      <c r="E82" s="158">
        <v>43</v>
      </c>
      <c r="F82" s="159">
        <v>0</v>
      </c>
      <c r="G82" s="159">
        <v>0</v>
      </c>
      <c r="H82" s="160">
        <v>415</v>
      </c>
      <c r="I82" s="158">
        <v>337</v>
      </c>
      <c r="J82" s="158">
        <v>55</v>
      </c>
      <c r="K82" s="158">
        <v>27</v>
      </c>
      <c r="L82" s="158">
        <v>0</v>
      </c>
      <c r="M82" s="158">
        <v>0</v>
      </c>
      <c r="N82" s="158">
        <v>0</v>
      </c>
      <c r="O82" s="159">
        <v>0</v>
      </c>
      <c r="P82" s="159">
        <v>0</v>
      </c>
      <c r="Q82" s="160">
        <v>419</v>
      </c>
    </row>
    <row r="83" spans="1:17" s="272" customFormat="1" ht="12" x14ac:dyDescent="0.2">
      <c r="A83" s="106" t="s">
        <v>272</v>
      </c>
      <c r="B83" s="40" t="s">
        <v>619</v>
      </c>
      <c r="C83" s="158">
        <v>273</v>
      </c>
      <c r="D83" s="158">
        <v>631</v>
      </c>
      <c r="E83" s="158">
        <v>38</v>
      </c>
      <c r="F83" s="159">
        <v>1142</v>
      </c>
      <c r="G83" s="159">
        <v>343</v>
      </c>
      <c r="H83" s="160">
        <v>2429</v>
      </c>
      <c r="I83" s="158">
        <v>272</v>
      </c>
      <c r="J83" s="158">
        <v>767</v>
      </c>
      <c r="K83" s="158">
        <v>72</v>
      </c>
      <c r="L83" s="158">
        <v>0</v>
      </c>
      <c r="M83" s="158">
        <v>1229</v>
      </c>
      <c r="N83" s="158">
        <v>342</v>
      </c>
      <c r="O83" s="159">
        <v>0</v>
      </c>
      <c r="P83" s="159">
        <v>0</v>
      </c>
      <c r="Q83" s="160">
        <v>2682</v>
      </c>
    </row>
    <row r="84" spans="1:17" s="272" customFormat="1" ht="12" x14ac:dyDescent="0.2">
      <c r="A84" s="106" t="s">
        <v>273</v>
      </c>
      <c r="B84" s="40" t="s">
        <v>620</v>
      </c>
      <c r="C84" s="158">
        <v>135</v>
      </c>
      <c r="D84" s="158">
        <v>142</v>
      </c>
      <c r="E84" s="158">
        <v>24</v>
      </c>
      <c r="F84" s="159">
        <v>247</v>
      </c>
      <c r="G84" s="159">
        <v>34</v>
      </c>
      <c r="H84" s="160">
        <v>586</v>
      </c>
      <c r="I84" s="158">
        <v>100</v>
      </c>
      <c r="J84" s="158">
        <v>127</v>
      </c>
      <c r="K84" s="158">
        <v>60</v>
      </c>
      <c r="L84" s="158">
        <v>0</v>
      </c>
      <c r="M84" s="158">
        <v>211</v>
      </c>
      <c r="N84" s="158">
        <v>22</v>
      </c>
      <c r="O84" s="159">
        <v>0</v>
      </c>
      <c r="P84" s="159">
        <v>0</v>
      </c>
      <c r="Q84" s="160">
        <v>520</v>
      </c>
    </row>
    <row r="85" spans="1:17" s="272" customFormat="1" ht="12" x14ac:dyDescent="0.2">
      <c r="A85" s="106" t="s">
        <v>274</v>
      </c>
      <c r="B85" s="40" t="s">
        <v>621</v>
      </c>
      <c r="C85" s="158">
        <v>370</v>
      </c>
      <c r="D85" s="158">
        <v>352</v>
      </c>
      <c r="E85" s="158">
        <v>70</v>
      </c>
      <c r="F85" s="159">
        <v>2155</v>
      </c>
      <c r="G85" s="159">
        <v>47</v>
      </c>
      <c r="H85" s="160">
        <v>2994</v>
      </c>
      <c r="I85" s="158">
        <v>322</v>
      </c>
      <c r="J85" s="158">
        <v>408</v>
      </c>
      <c r="K85" s="158">
        <v>52</v>
      </c>
      <c r="L85" s="158">
        <v>0</v>
      </c>
      <c r="M85" s="158">
        <v>1607</v>
      </c>
      <c r="N85" s="158">
        <v>68</v>
      </c>
      <c r="O85" s="159">
        <v>0</v>
      </c>
      <c r="P85" s="159">
        <v>0</v>
      </c>
      <c r="Q85" s="160">
        <v>2457</v>
      </c>
    </row>
    <row r="86" spans="1:17" s="272" customFormat="1" ht="12" x14ac:dyDescent="0.2">
      <c r="A86" s="106" t="s">
        <v>275</v>
      </c>
      <c r="B86" s="40" t="s">
        <v>622</v>
      </c>
      <c r="C86" s="158">
        <v>358</v>
      </c>
      <c r="D86" s="158">
        <v>351</v>
      </c>
      <c r="E86" s="158">
        <v>115</v>
      </c>
      <c r="F86" s="159">
        <v>496</v>
      </c>
      <c r="G86" s="159">
        <v>61</v>
      </c>
      <c r="H86" s="160">
        <v>1382</v>
      </c>
      <c r="I86" s="158">
        <v>211</v>
      </c>
      <c r="J86" s="158">
        <v>371</v>
      </c>
      <c r="K86" s="158">
        <v>166</v>
      </c>
      <c r="L86" s="158">
        <v>4</v>
      </c>
      <c r="M86" s="158">
        <v>518</v>
      </c>
      <c r="N86" s="158">
        <v>43</v>
      </c>
      <c r="O86" s="159">
        <v>0</v>
      </c>
      <c r="P86" s="159">
        <v>0</v>
      </c>
      <c r="Q86" s="160">
        <v>1313</v>
      </c>
    </row>
    <row r="87" spans="1:17" s="272" customFormat="1" ht="12" x14ac:dyDescent="0.2">
      <c r="A87" s="106" t="s">
        <v>276</v>
      </c>
      <c r="B87" s="40" t="s">
        <v>623</v>
      </c>
      <c r="C87" s="158">
        <v>231</v>
      </c>
      <c r="D87" s="158">
        <v>264</v>
      </c>
      <c r="E87" s="158">
        <v>57</v>
      </c>
      <c r="F87" s="159">
        <v>0</v>
      </c>
      <c r="G87" s="159">
        <v>0</v>
      </c>
      <c r="H87" s="160">
        <v>552</v>
      </c>
      <c r="I87" s="158">
        <v>197</v>
      </c>
      <c r="J87" s="158">
        <v>285</v>
      </c>
      <c r="K87" s="158">
        <v>108</v>
      </c>
      <c r="L87" s="158">
        <v>0</v>
      </c>
      <c r="M87" s="158">
        <v>0</v>
      </c>
      <c r="N87" s="158">
        <v>0</v>
      </c>
      <c r="O87" s="159">
        <v>0</v>
      </c>
      <c r="P87" s="159">
        <v>0</v>
      </c>
      <c r="Q87" s="160">
        <v>590</v>
      </c>
    </row>
    <row r="88" spans="1:17" s="272" customFormat="1" ht="12" x14ac:dyDescent="0.2">
      <c r="A88" s="106" t="s">
        <v>277</v>
      </c>
      <c r="B88" s="40" t="s">
        <v>624</v>
      </c>
      <c r="C88" s="158">
        <v>136</v>
      </c>
      <c r="D88" s="158">
        <v>61</v>
      </c>
      <c r="E88" s="158">
        <v>34</v>
      </c>
      <c r="F88" s="159">
        <v>177</v>
      </c>
      <c r="G88" s="159">
        <v>101</v>
      </c>
      <c r="H88" s="160">
        <v>509</v>
      </c>
      <c r="I88" s="158">
        <v>175</v>
      </c>
      <c r="J88" s="158">
        <v>69</v>
      </c>
      <c r="K88" s="158">
        <v>145</v>
      </c>
      <c r="L88" s="158">
        <v>0</v>
      </c>
      <c r="M88" s="158">
        <v>203</v>
      </c>
      <c r="N88" s="158">
        <v>91</v>
      </c>
      <c r="O88" s="159">
        <v>5</v>
      </c>
      <c r="P88" s="159">
        <v>0</v>
      </c>
      <c r="Q88" s="160">
        <v>688</v>
      </c>
    </row>
    <row r="89" spans="1:17" s="272" customFormat="1" ht="12" x14ac:dyDescent="0.2">
      <c r="A89" s="106" t="s">
        <v>278</v>
      </c>
      <c r="B89" s="40" t="s">
        <v>625</v>
      </c>
      <c r="C89" s="158">
        <v>69</v>
      </c>
      <c r="D89" s="158">
        <v>103</v>
      </c>
      <c r="E89" s="158">
        <v>75</v>
      </c>
      <c r="F89" s="159">
        <v>0</v>
      </c>
      <c r="G89" s="159">
        <v>0</v>
      </c>
      <c r="H89" s="160">
        <v>247</v>
      </c>
      <c r="I89" s="158">
        <v>143</v>
      </c>
      <c r="J89" s="158">
        <v>97</v>
      </c>
      <c r="K89" s="158">
        <v>15</v>
      </c>
      <c r="L89" s="158">
        <v>0</v>
      </c>
      <c r="M89" s="158">
        <v>0</v>
      </c>
      <c r="N89" s="158">
        <v>0</v>
      </c>
      <c r="O89" s="159">
        <v>0</v>
      </c>
      <c r="P89" s="159">
        <v>0</v>
      </c>
      <c r="Q89" s="160">
        <v>255</v>
      </c>
    </row>
    <row r="90" spans="1:17" s="272" customFormat="1" ht="12" x14ac:dyDescent="0.2">
      <c r="A90" s="106" t="s">
        <v>279</v>
      </c>
      <c r="B90" s="40" t="s">
        <v>626</v>
      </c>
      <c r="C90" s="158">
        <v>175</v>
      </c>
      <c r="D90" s="158">
        <v>223</v>
      </c>
      <c r="E90" s="158">
        <v>200</v>
      </c>
      <c r="F90" s="159">
        <v>0</v>
      </c>
      <c r="G90" s="159">
        <v>0</v>
      </c>
      <c r="H90" s="160">
        <v>598</v>
      </c>
      <c r="I90" s="158">
        <v>172</v>
      </c>
      <c r="J90" s="158">
        <v>194</v>
      </c>
      <c r="K90" s="158">
        <v>158</v>
      </c>
      <c r="L90" s="158">
        <v>0</v>
      </c>
      <c r="M90" s="158">
        <v>0</v>
      </c>
      <c r="N90" s="158">
        <v>0</v>
      </c>
      <c r="O90" s="159">
        <v>0</v>
      </c>
      <c r="P90" s="159">
        <v>0</v>
      </c>
      <c r="Q90" s="160">
        <v>524</v>
      </c>
    </row>
    <row r="91" spans="1:17" s="272" customFormat="1" ht="12" x14ac:dyDescent="0.2">
      <c r="A91" s="370" t="s">
        <v>904</v>
      </c>
      <c r="B91" s="40" t="s">
        <v>627</v>
      </c>
      <c r="C91" s="158">
        <v>88</v>
      </c>
      <c r="D91" s="158">
        <v>151</v>
      </c>
      <c r="E91" s="158">
        <v>249</v>
      </c>
      <c r="F91" s="159">
        <v>0</v>
      </c>
      <c r="G91" s="159">
        <v>0</v>
      </c>
      <c r="H91" s="160">
        <v>491</v>
      </c>
      <c r="I91" s="158">
        <v>70</v>
      </c>
      <c r="J91" s="158">
        <v>184</v>
      </c>
      <c r="K91" s="158">
        <v>283</v>
      </c>
      <c r="L91" s="158">
        <v>0</v>
      </c>
      <c r="M91" s="158">
        <v>0</v>
      </c>
      <c r="N91" s="158">
        <v>0</v>
      </c>
      <c r="O91" s="159">
        <v>0</v>
      </c>
      <c r="P91" s="159">
        <v>0</v>
      </c>
      <c r="Q91" s="160">
        <v>537</v>
      </c>
    </row>
    <row r="92" spans="1:17" s="272" customFormat="1" ht="12" x14ac:dyDescent="0.2">
      <c r="A92" s="106" t="s">
        <v>280</v>
      </c>
      <c r="B92" s="40" t="s">
        <v>628</v>
      </c>
      <c r="C92" s="158">
        <v>392</v>
      </c>
      <c r="D92" s="158">
        <v>240</v>
      </c>
      <c r="E92" s="158">
        <v>150</v>
      </c>
      <c r="F92" s="159">
        <v>0</v>
      </c>
      <c r="G92" s="159">
        <v>0</v>
      </c>
      <c r="H92" s="160">
        <v>823</v>
      </c>
      <c r="I92" s="158">
        <v>344</v>
      </c>
      <c r="J92" s="158">
        <v>254</v>
      </c>
      <c r="K92" s="158">
        <v>328</v>
      </c>
      <c r="L92" s="158">
        <v>7</v>
      </c>
      <c r="M92" s="158">
        <v>0</v>
      </c>
      <c r="N92" s="158">
        <v>0</v>
      </c>
      <c r="O92" s="159">
        <v>0</v>
      </c>
      <c r="P92" s="159">
        <v>0</v>
      </c>
      <c r="Q92" s="160">
        <v>933</v>
      </c>
    </row>
    <row r="93" spans="1:17" s="272" customFormat="1" ht="12" x14ac:dyDescent="0.2">
      <c r="A93" s="106" t="s">
        <v>281</v>
      </c>
      <c r="B93" s="40" t="s">
        <v>629</v>
      </c>
      <c r="C93" s="158">
        <v>414</v>
      </c>
      <c r="D93" s="158">
        <v>105</v>
      </c>
      <c r="E93" s="158">
        <v>50</v>
      </c>
      <c r="F93" s="159">
        <v>0</v>
      </c>
      <c r="G93" s="159">
        <v>0</v>
      </c>
      <c r="H93" s="160">
        <v>569</v>
      </c>
      <c r="I93" s="158">
        <v>361</v>
      </c>
      <c r="J93" s="158">
        <v>81</v>
      </c>
      <c r="K93" s="158">
        <v>26</v>
      </c>
      <c r="L93" s="158">
        <v>0</v>
      </c>
      <c r="M93" s="158">
        <v>0</v>
      </c>
      <c r="N93" s="158">
        <v>0</v>
      </c>
      <c r="O93" s="159">
        <v>0</v>
      </c>
      <c r="P93" s="159">
        <v>0</v>
      </c>
      <c r="Q93" s="160">
        <v>468</v>
      </c>
    </row>
    <row r="94" spans="1:17" s="272" customFormat="1" ht="12" x14ac:dyDescent="0.2">
      <c r="A94" s="106" t="s">
        <v>282</v>
      </c>
      <c r="B94" s="40" t="s">
        <v>630</v>
      </c>
      <c r="C94" s="158">
        <v>147</v>
      </c>
      <c r="D94" s="158">
        <v>160</v>
      </c>
      <c r="E94" s="158">
        <v>24</v>
      </c>
      <c r="F94" s="159">
        <v>573</v>
      </c>
      <c r="G94" s="159">
        <v>221</v>
      </c>
      <c r="H94" s="160">
        <v>1207</v>
      </c>
      <c r="I94" s="158">
        <v>185</v>
      </c>
      <c r="J94" s="158">
        <v>138</v>
      </c>
      <c r="K94" s="158">
        <v>23</v>
      </c>
      <c r="L94" s="158">
        <v>0</v>
      </c>
      <c r="M94" s="158">
        <v>609</v>
      </c>
      <c r="N94" s="158">
        <v>237</v>
      </c>
      <c r="O94" s="159">
        <v>167</v>
      </c>
      <c r="P94" s="159">
        <v>21</v>
      </c>
      <c r="Q94" s="160">
        <v>1380</v>
      </c>
    </row>
    <row r="95" spans="1:17" s="272" customFormat="1" ht="12" x14ac:dyDescent="0.2">
      <c r="A95" s="106" t="s">
        <v>283</v>
      </c>
      <c r="B95" s="40" t="s">
        <v>631</v>
      </c>
      <c r="C95" s="158">
        <v>292</v>
      </c>
      <c r="D95" s="158">
        <v>246</v>
      </c>
      <c r="E95" s="158">
        <v>320</v>
      </c>
      <c r="F95" s="159">
        <v>0</v>
      </c>
      <c r="G95" s="159">
        <v>0</v>
      </c>
      <c r="H95" s="160">
        <v>865</v>
      </c>
      <c r="I95" s="158">
        <v>311</v>
      </c>
      <c r="J95" s="158">
        <v>258</v>
      </c>
      <c r="K95" s="158">
        <v>309</v>
      </c>
      <c r="L95" s="158">
        <v>9</v>
      </c>
      <c r="M95" s="158">
        <v>0</v>
      </c>
      <c r="N95" s="158">
        <v>0</v>
      </c>
      <c r="O95" s="159">
        <v>0</v>
      </c>
      <c r="P95" s="159">
        <v>0</v>
      </c>
      <c r="Q95" s="160">
        <v>887</v>
      </c>
    </row>
    <row r="96" spans="1:17" s="272" customFormat="1" ht="12" x14ac:dyDescent="0.2">
      <c r="A96" s="106" t="s">
        <v>284</v>
      </c>
      <c r="B96" s="40" t="s">
        <v>632</v>
      </c>
      <c r="C96" s="158">
        <v>53</v>
      </c>
      <c r="D96" s="158">
        <v>195</v>
      </c>
      <c r="E96" s="158">
        <v>47</v>
      </c>
      <c r="F96" s="159">
        <v>283</v>
      </c>
      <c r="G96" s="159">
        <v>0</v>
      </c>
      <c r="H96" s="160">
        <v>578</v>
      </c>
      <c r="I96" s="158">
        <v>48</v>
      </c>
      <c r="J96" s="158">
        <v>227</v>
      </c>
      <c r="K96" s="158">
        <v>90</v>
      </c>
      <c r="L96" s="158">
        <v>0</v>
      </c>
      <c r="M96" s="158">
        <v>232</v>
      </c>
      <c r="N96" s="158">
        <v>0</v>
      </c>
      <c r="O96" s="159">
        <v>0</v>
      </c>
      <c r="P96" s="159">
        <v>0</v>
      </c>
      <c r="Q96" s="160">
        <v>597</v>
      </c>
    </row>
    <row r="97" spans="1:17" s="272" customFormat="1" ht="12" x14ac:dyDescent="0.2">
      <c r="A97" s="106" t="s">
        <v>285</v>
      </c>
      <c r="B97" s="40" t="s">
        <v>633</v>
      </c>
      <c r="C97" s="158">
        <v>63</v>
      </c>
      <c r="D97" s="158">
        <v>134</v>
      </c>
      <c r="E97" s="158">
        <v>227</v>
      </c>
      <c r="F97" s="159">
        <v>0</v>
      </c>
      <c r="G97" s="159">
        <v>0</v>
      </c>
      <c r="H97" s="160">
        <v>492</v>
      </c>
      <c r="I97" s="158">
        <v>113</v>
      </c>
      <c r="J97" s="158">
        <v>200</v>
      </c>
      <c r="K97" s="158">
        <v>195</v>
      </c>
      <c r="L97" s="158">
        <v>25</v>
      </c>
      <c r="M97" s="158">
        <v>0</v>
      </c>
      <c r="N97" s="158">
        <v>0</v>
      </c>
      <c r="O97" s="159">
        <v>0</v>
      </c>
      <c r="P97" s="159">
        <v>0</v>
      </c>
      <c r="Q97" s="160">
        <v>533</v>
      </c>
    </row>
    <row r="98" spans="1:17" s="272" customFormat="1" ht="12" x14ac:dyDescent="0.2">
      <c r="A98" s="106" t="s">
        <v>286</v>
      </c>
      <c r="B98" s="40" t="s">
        <v>634</v>
      </c>
      <c r="C98" s="158">
        <v>197</v>
      </c>
      <c r="D98" s="158">
        <v>101</v>
      </c>
      <c r="E98" s="158">
        <v>54</v>
      </c>
      <c r="F98" s="159">
        <v>0</v>
      </c>
      <c r="G98" s="159">
        <v>0</v>
      </c>
      <c r="H98" s="160">
        <v>353</v>
      </c>
      <c r="I98" s="158">
        <v>190</v>
      </c>
      <c r="J98" s="158">
        <v>82</v>
      </c>
      <c r="K98" s="158">
        <v>42</v>
      </c>
      <c r="L98" s="158">
        <v>0</v>
      </c>
      <c r="M98" s="158">
        <v>0</v>
      </c>
      <c r="N98" s="158">
        <v>0</v>
      </c>
      <c r="O98" s="159">
        <v>0</v>
      </c>
      <c r="P98" s="159">
        <v>0</v>
      </c>
      <c r="Q98" s="160">
        <v>314</v>
      </c>
    </row>
    <row r="99" spans="1:17" s="272" customFormat="1" ht="12" x14ac:dyDescent="0.2">
      <c r="A99" s="106" t="s">
        <v>287</v>
      </c>
      <c r="B99" s="40" t="s">
        <v>635</v>
      </c>
      <c r="C99" s="158">
        <v>48</v>
      </c>
      <c r="D99" s="158">
        <v>116</v>
      </c>
      <c r="E99" s="158">
        <v>186</v>
      </c>
      <c r="F99" s="159">
        <v>0</v>
      </c>
      <c r="G99" s="159">
        <v>0</v>
      </c>
      <c r="H99" s="160">
        <v>351</v>
      </c>
      <c r="I99" s="158">
        <v>154</v>
      </c>
      <c r="J99" s="158">
        <v>76</v>
      </c>
      <c r="K99" s="158">
        <v>99</v>
      </c>
      <c r="L99" s="158">
        <v>0</v>
      </c>
      <c r="M99" s="158">
        <v>0</v>
      </c>
      <c r="N99" s="158">
        <v>0</v>
      </c>
      <c r="O99" s="159">
        <v>0</v>
      </c>
      <c r="P99" s="159">
        <v>0</v>
      </c>
      <c r="Q99" s="160">
        <v>329</v>
      </c>
    </row>
    <row r="100" spans="1:17" s="272" customFormat="1" ht="12" x14ac:dyDescent="0.2">
      <c r="A100" s="106" t="s">
        <v>288</v>
      </c>
      <c r="B100" s="40" t="s">
        <v>636</v>
      </c>
      <c r="C100" s="158">
        <v>133</v>
      </c>
      <c r="D100" s="158">
        <v>304</v>
      </c>
      <c r="E100" s="158">
        <v>122</v>
      </c>
      <c r="F100" s="159">
        <v>400</v>
      </c>
      <c r="G100" s="159">
        <v>82</v>
      </c>
      <c r="H100" s="160">
        <v>1043</v>
      </c>
      <c r="I100" s="158">
        <v>162</v>
      </c>
      <c r="J100" s="158">
        <v>324</v>
      </c>
      <c r="K100" s="158">
        <v>68</v>
      </c>
      <c r="L100" s="158">
        <v>0</v>
      </c>
      <c r="M100" s="158">
        <v>349</v>
      </c>
      <c r="N100" s="158">
        <v>77</v>
      </c>
      <c r="O100" s="159">
        <v>0</v>
      </c>
      <c r="P100" s="159">
        <v>0</v>
      </c>
      <c r="Q100" s="160">
        <v>980</v>
      </c>
    </row>
    <row r="101" spans="1:17" s="272" customFormat="1" ht="12" x14ac:dyDescent="0.2">
      <c r="A101" s="106" t="s">
        <v>289</v>
      </c>
      <c r="B101" s="40" t="s">
        <v>637</v>
      </c>
      <c r="C101" s="158">
        <v>22</v>
      </c>
      <c r="D101" s="158">
        <v>64</v>
      </c>
      <c r="E101" s="158">
        <v>18</v>
      </c>
      <c r="F101" s="159">
        <v>303</v>
      </c>
      <c r="G101" s="159">
        <v>94</v>
      </c>
      <c r="H101" s="160">
        <v>501</v>
      </c>
      <c r="I101" s="158">
        <v>42</v>
      </c>
      <c r="J101" s="158">
        <v>49</v>
      </c>
      <c r="K101" s="158">
        <v>23</v>
      </c>
      <c r="L101" s="158">
        <v>0</v>
      </c>
      <c r="M101" s="158">
        <v>344</v>
      </c>
      <c r="N101" s="158">
        <v>87</v>
      </c>
      <c r="O101" s="159">
        <v>0</v>
      </c>
      <c r="P101" s="159">
        <v>0</v>
      </c>
      <c r="Q101" s="160">
        <v>545</v>
      </c>
    </row>
    <row r="102" spans="1:17" s="272" customFormat="1" ht="12" x14ac:dyDescent="0.2">
      <c r="A102" s="106" t="s">
        <v>290</v>
      </c>
      <c r="B102" s="40" t="s">
        <v>638</v>
      </c>
      <c r="C102" s="158">
        <v>85</v>
      </c>
      <c r="D102" s="158">
        <v>47</v>
      </c>
      <c r="E102" s="158">
        <v>69</v>
      </c>
      <c r="F102" s="159">
        <v>0</v>
      </c>
      <c r="G102" s="159">
        <v>0</v>
      </c>
      <c r="H102" s="160">
        <v>202</v>
      </c>
      <c r="I102" s="158">
        <v>64</v>
      </c>
      <c r="J102" s="158">
        <v>34</v>
      </c>
      <c r="K102" s="158">
        <v>30</v>
      </c>
      <c r="L102" s="158">
        <v>1</v>
      </c>
      <c r="M102" s="158">
        <v>0</v>
      </c>
      <c r="N102" s="158">
        <v>0</v>
      </c>
      <c r="O102" s="159">
        <v>0</v>
      </c>
      <c r="P102" s="159">
        <v>0</v>
      </c>
      <c r="Q102" s="160">
        <v>129</v>
      </c>
    </row>
    <row r="103" spans="1:17" s="272" customFormat="1" ht="12" x14ac:dyDescent="0.2">
      <c r="A103" s="106" t="s">
        <v>291</v>
      </c>
      <c r="B103" s="40" t="s">
        <v>639</v>
      </c>
      <c r="C103" s="158">
        <v>517</v>
      </c>
      <c r="D103" s="158">
        <v>165</v>
      </c>
      <c r="E103" s="158">
        <v>25</v>
      </c>
      <c r="F103" s="159">
        <v>0</v>
      </c>
      <c r="G103" s="159">
        <v>0</v>
      </c>
      <c r="H103" s="160">
        <v>707</v>
      </c>
      <c r="I103" s="158">
        <v>418</v>
      </c>
      <c r="J103" s="158">
        <v>129</v>
      </c>
      <c r="K103" s="158">
        <v>23</v>
      </c>
      <c r="L103" s="158">
        <v>0</v>
      </c>
      <c r="M103" s="158">
        <v>0</v>
      </c>
      <c r="N103" s="158">
        <v>0</v>
      </c>
      <c r="O103" s="159">
        <v>0</v>
      </c>
      <c r="P103" s="159">
        <v>0</v>
      </c>
      <c r="Q103" s="160">
        <v>570</v>
      </c>
    </row>
    <row r="104" spans="1:17" s="272" customFormat="1" ht="12" x14ac:dyDescent="0.2">
      <c r="A104" s="106" t="s">
        <v>292</v>
      </c>
      <c r="B104" s="40" t="s">
        <v>640</v>
      </c>
      <c r="C104" s="158">
        <v>245</v>
      </c>
      <c r="D104" s="158">
        <v>275</v>
      </c>
      <c r="E104" s="158">
        <v>45</v>
      </c>
      <c r="F104" s="159">
        <v>363</v>
      </c>
      <c r="G104" s="159">
        <v>15</v>
      </c>
      <c r="H104" s="160">
        <v>943</v>
      </c>
      <c r="I104" s="158">
        <v>258</v>
      </c>
      <c r="J104" s="158">
        <v>240</v>
      </c>
      <c r="K104" s="158">
        <v>49</v>
      </c>
      <c r="L104" s="158">
        <v>0</v>
      </c>
      <c r="M104" s="158">
        <v>234</v>
      </c>
      <c r="N104" s="158">
        <v>66</v>
      </c>
      <c r="O104" s="159">
        <v>0</v>
      </c>
      <c r="P104" s="159">
        <v>0</v>
      </c>
      <c r="Q104" s="160">
        <v>847</v>
      </c>
    </row>
    <row r="105" spans="1:17" s="272" customFormat="1" ht="12" x14ac:dyDescent="0.2">
      <c r="A105" s="106" t="s">
        <v>293</v>
      </c>
      <c r="B105" s="40" t="s">
        <v>641</v>
      </c>
      <c r="C105" s="158">
        <v>45</v>
      </c>
      <c r="D105" s="158">
        <v>36</v>
      </c>
      <c r="E105" s="158">
        <v>55</v>
      </c>
      <c r="F105" s="159">
        <v>93</v>
      </c>
      <c r="G105" s="159">
        <v>65</v>
      </c>
      <c r="H105" s="160">
        <v>294</v>
      </c>
      <c r="I105" s="158">
        <v>49</v>
      </c>
      <c r="J105" s="158">
        <v>48</v>
      </c>
      <c r="K105" s="158">
        <v>73</v>
      </c>
      <c r="L105" s="158">
        <v>0</v>
      </c>
      <c r="M105" s="158">
        <v>93</v>
      </c>
      <c r="N105" s="158">
        <v>78</v>
      </c>
      <c r="O105" s="159">
        <v>0</v>
      </c>
      <c r="P105" s="159">
        <v>0</v>
      </c>
      <c r="Q105" s="160">
        <v>341</v>
      </c>
    </row>
    <row r="106" spans="1:17" s="272" customFormat="1" ht="12" x14ac:dyDescent="0.2">
      <c r="A106" s="106" t="s">
        <v>294</v>
      </c>
      <c r="B106" s="40" t="s">
        <v>642</v>
      </c>
      <c r="C106" s="158">
        <v>409</v>
      </c>
      <c r="D106" s="158">
        <v>277</v>
      </c>
      <c r="E106" s="158">
        <v>6</v>
      </c>
      <c r="F106" s="159">
        <v>0</v>
      </c>
      <c r="G106" s="159">
        <v>0</v>
      </c>
      <c r="H106" s="160">
        <v>692</v>
      </c>
      <c r="I106" s="158">
        <v>378</v>
      </c>
      <c r="J106" s="158">
        <v>202</v>
      </c>
      <c r="K106" s="158">
        <v>129</v>
      </c>
      <c r="L106" s="158">
        <v>0</v>
      </c>
      <c r="M106" s="158">
        <v>0</v>
      </c>
      <c r="N106" s="158">
        <v>0</v>
      </c>
      <c r="O106" s="159">
        <v>0</v>
      </c>
      <c r="P106" s="159">
        <v>0</v>
      </c>
      <c r="Q106" s="160">
        <v>709</v>
      </c>
    </row>
    <row r="107" spans="1:17" s="272" customFormat="1" ht="12" x14ac:dyDescent="0.2">
      <c r="A107" s="106" t="s">
        <v>295</v>
      </c>
      <c r="B107" s="40" t="s">
        <v>643</v>
      </c>
      <c r="C107" s="158">
        <v>232</v>
      </c>
      <c r="D107" s="158">
        <v>69</v>
      </c>
      <c r="E107" s="158">
        <v>46</v>
      </c>
      <c r="F107" s="159">
        <v>0</v>
      </c>
      <c r="G107" s="159">
        <v>0</v>
      </c>
      <c r="H107" s="160">
        <v>347</v>
      </c>
      <c r="I107" s="158">
        <v>340</v>
      </c>
      <c r="J107" s="158">
        <v>77</v>
      </c>
      <c r="K107" s="158">
        <v>46</v>
      </c>
      <c r="L107" s="158">
        <v>0</v>
      </c>
      <c r="M107" s="158">
        <v>0</v>
      </c>
      <c r="N107" s="158">
        <v>0</v>
      </c>
      <c r="O107" s="159">
        <v>0</v>
      </c>
      <c r="P107" s="159">
        <v>0</v>
      </c>
      <c r="Q107" s="160">
        <v>463</v>
      </c>
    </row>
    <row r="108" spans="1:17" s="272" customFormat="1" ht="12" x14ac:dyDescent="0.2">
      <c r="A108" s="106" t="s">
        <v>296</v>
      </c>
      <c r="B108" s="40" t="s">
        <v>644</v>
      </c>
      <c r="C108" s="158">
        <v>372</v>
      </c>
      <c r="D108" s="158">
        <v>152</v>
      </c>
      <c r="E108" s="158">
        <v>97</v>
      </c>
      <c r="F108" s="159">
        <v>0</v>
      </c>
      <c r="G108" s="159">
        <v>0</v>
      </c>
      <c r="H108" s="160">
        <v>621</v>
      </c>
      <c r="I108" s="158">
        <v>362</v>
      </c>
      <c r="J108" s="158">
        <v>126</v>
      </c>
      <c r="K108" s="158">
        <v>74</v>
      </c>
      <c r="L108" s="158">
        <v>0</v>
      </c>
      <c r="M108" s="158">
        <v>0</v>
      </c>
      <c r="N108" s="158">
        <v>0</v>
      </c>
      <c r="O108" s="159">
        <v>0</v>
      </c>
      <c r="P108" s="159">
        <v>0</v>
      </c>
      <c r="Q108" s="160">
        <v>562</v>
      </c>
    </row>
    <row r="109" spans="1:17" s="272" customFormat="1" ht="12" x14ac:dyDescent="0.2">
      <c r="A109" s="106" t="s">
        <v>297</v>
      </c>
      <c r="B109" s="40" t="s">
        <v>645</v>
      </c>
      <c r="C109" s="158">
        <v>170</v>
      </c>
      <c r="D109" s="158">
        <v>76</v>
      </c>
      <c r="E109" s="158">
        <v>69</v>
      </c>
      <c r="F109" s="159">
        <v>0</v>
      </c>
      <c r="G109" s="159">
        <v>0</v>
      </c>
      <c r="H109" s="160">
        <v>315</v>
      </c>
      <c r="I109" s="158">
        <v>207</v>
      </c>
      <c r="J109" s="158">
        <v>138</v>
      </c>
      <c r="K109" s="158">
        <v>64</v>
      </c>
      <c r="L109" s="158">
        <v>0</v>
      </c>
      <c r="M109" s="158">
        <v>0</v>
      </c>
      <c r="N109" s="158">
        <v>0</v>
      </c>
      <c r="O109" s="159">
        <v>0</v>
      </c>
      <c r="P109" s="159">
        <v>0</v>
      </c>
      <c r="Q109" s="160">
        <v>409</v>
      </c>
    </row>
    <row r="110" spans="1:17" s="272" customFormat="1" ht="12" x14ac:dyDescent="0.2">
      <c r="A110" s="370" t="s">
        <v>905</v>
      </c>
      <c r="B110" s="40" t="s">
        <v>646</v>
      </c>
      <c r="C110" s="158">
        <v>214</v>
      </c>
      <c r="D110" s="158">
        <v>246</v>
      </c>
      <c r="E110" s="158">
        <v>195</v>
      </c>
      <c r="F110" s="159">
        <v>1664</v>
      </c>
      <c r="G110" s="159">
        <v>5</v>
      </c>
      <c r="H110" s="160">
        <v>2361</v>
      </c>
      <c r="I110" s="158">
        <v>234</v>
      </c>
      <c r="J110" s="158">
        <v>306</v>
      </c>
      <c r="K110" s="158">
        <v>254</v>
      </c>
      <c r="L110" s="158">
        <v>10</v>
      </c>
      <c r="M110" s="158">
        <v>1732</v>
      </c>
      <c r="N110" s="158">
        <v>13</v>
      </c>
      <c r="O110" s="159">
        <v>0</v>
      </c>
      <c r="P110" s="159">
        <v>0</v>
      </c>
      <c r="Q110" s="160">
        <v>2549</v>
      </c>
    </row>
    <row r="111" spans="1:17" s="272" customFormat="1" ht="12" x14ac:dyDescent="0.2">
      <c r="A111" s="106" t="s">
        <v>298</v>
      </c>
      <c r="B111" s="40" t="s">
        <v>647</v>
      </c>
      <c r="C111" s="158">
        <v>279</v>
      </c>
      <c r="D111" s="158">
        <v>222</v>
      </c>
      <c r="E111" s="158">
        <v>36</v>
      </c>
      <c r="F111" s="159">
        <v>0</v>
      </c>
      <c r="G111" s="159">
        <v>0</v>
      </c>
      <c r="H111" s="160">
        <v>537</v>
      </c>
      <c r="I111" s="158">
        <v>302</v>
      </c>
      <c r="J111" s="158">
        <v>273</v>
      </c>
      <c r="K111" s="158">
        <v>5</v>
      </c>
      <c r="L111" s="158">
        <v>0</v>
      </c>
      <c r="M111" s="158">
        <v>0</v>
      </c>
      <c r="N111" s="158">
        <v>0</v>
      </c>
      <c r="O111" s="159">
        <v>0</v>
      </c>
      <c r="P111" s="159">
        <v>0</v>
      </c>
      <c r="Q111" s="160">
        <v>580</v>
      </c>
    </row>
    <row r="112" spans="1:17" s="272" customFormat="1" ht="12" x14ac:dyDescent="0.2">
      <c r="A112" s="106" t="s">
        <v>299</v>
      </c>
      <c r="B112" s="40" t="s">
        <v>648</v>
      </c>
      <c r="C112" s="158">
        <v>226</v>
      </c>
      <c r="D112" s="158">
        <v>468</v>
      </c>
      <c r="E112" s="158">
        <v>14</v>
      </c>
      <c r="F112" s="159">
        <v>254</v>
      </c>
      <c r="G112" s="159">
        <v>38</v>
      </c>
      <c r="H112" s="160">
        <v>1006</v>
      </c>
      <c r="I112" s="158">
        <v>209</v>
      </c>
      <c r="J112" s="158">
        <v>440</v>
      </c>
      <c r="K112" s="158">
        <v>88</v>
      </c>
      <c r="L112" s="158">
        <v>22</v>
      </c>
      <c r="M112" s="158">
        <v>254</v>
      </c>
      <c r="N112" s="158">
        <v>113</v>
      </c>
      <c r="O112" s="159">
        <v>0</v>
      </c>
      <c r="P112" s="159">
        <v>0</v>
      </c>
      <c r="Q112" s="160">
        <v>1126</v>
      </c>
    </row>
    <row r="113" spans="1:17" s="272" customFormat="1" ht="12" x14ac:dyDescent="0.2">
      <c r="A113" s="106" t="s">
        <v>300</v>
      </c>
      <c r="B113" s="40" t="s">
        <v>649</v>
      </c>
      <c r="C113" s="158">
        <v>113</v>
      </c>
      <c r="D113" s="158">
        <v>99</v>
      </c>
      <c r="E113" s="158">
        <v>87</v>
      </c>
      <c r="F113" s="159">
        <v>177</v>
      </c>
      <c r="G113" s="159">
        <v>17</v>
      </c>
      <c r="H113" s="160">
        <v>493</v>
      </c>
      <c r="I113" s="158">
        <v>124</v>
      </c>
      <c r="J113" s="158">
        <v>71</v>
      </c>
      <c r="K113" s="158">
        <v>76</v>
      </c>
      <c r="L113" s="158">
        <v>0</v>
      </c>
      <c r="M113" s="158">
        <v>178</v>
      </c>
      <c r="N113" s="158">
        <v>12</v>
      </c>
      <c r="O113" s="159">
        <v>0</v>
      </c>
      <c r="P113" s="159">
        <v>0</v>
      </c>
      <c r="Q113" s="160">
        <v>461</v>
      </c>
    </row>
    <row r="114" spans="1:17" s="272" customFormat="1" ht="12" x14ac:dyDescent="0.2">
      <c r="A114" s="106" t="s">
        <v>301</v>
      </c>
      <c r="B114" s="40" t="s">
        <v>650</v>
      </c>
      <c r="C114" s="158">
        <v>42</v>
      </c>
      <c r="D114" s="158">
        <v>89</v>
      </c>
      <c r="E114" s="158">
        <v>52</v>
      </c>
      <c r="F114" s="159">
        <v>220</v>
      </c>
      <c r="G114" s="159">
        <v>74</v>
      </c>
      <c r="H114" s="160">
        <v>477</v>
      </c>
      <c r="I114" s="158">
        <v>34</v>
      </c>
      <c r="J114" s="158">
        <v>85</v>
      </c>
      <c r="K114" s="158">
        <v>85</v>
      </c>
      <c r="L114" s="158">
        <v>0</v>
      </c>
      <c r="M114" s="158">
        <v>254</v>
      </c>
      <c r="N114" s="158">
        <v>48</v>
      </c>
      <c r="O114" s="159">
        <v>0</v>
      </c>
      <c r="P114" s="159">
        <v>0</v>
      </c>
      <c r="Q114" s="160">
        <v>506</v>
      </c>
    </row>
    <row r="115" spans="1:17" s="272" customFormat="1" ht="12" x14ac:dyDescent="0.2">
      <c r="A115" s="106" t="s">
        <v>302</v>
      </c>
      <c r="B115" s="40" t="s">
        <v>651</v>
      </c>
      <c r="C115" s="158">
        <v>123</v>
      </c>
      <c r="D115" s="158">
        <v>188</v>
      </c>
      <c r="E115" s="158">
        <v>23</v>
      </c>
      <c r="F115" s="159">
        <v>389</v>
      </c>
      <c r="G115" s="159">
        <v>75</v>
      </c>
      <c r="H115" s="160">
        <v>798</v>
      </c>
      <c r="I115" s="158">
        <v>125</v>
      </c>
      <c r="J115" s="158">
        <v>173</v>
      </c>
      <c r="K115" s="158">
        <v>40</v>
      </c>
      <c r="L115" s="158">
        <v>0</v>
      </c>
      <c r="M115" s="158">
        <v>349</v>
      </c>
      <c r="N115" s="158">
        <v>96</v>
      </c>
      <c r="O115" s="159">
        <v>0</v>
      </c>
      <c r="P115" s="159">
        <v>0</v>
      </c>
      <c r="Q115" s="160">
        <v>783</v>
      </c>
    </row>
    <row r="116" spans="1:17" s="272" customFormat="1" ht="12" x14ac:dyDescent="0.2">
      <c r="A116" s="106" t="s">
        <v>303</v>
      </c>
      <c r="B116" s="40" t="s">
        <v>652</v>
      </c>
      <c r="C116" s="158">
        <v>467</v>
      </c>
      <c r="D116" s="158">
        <v>392</v>
      </c>
      <c r="E116" s="158">
        <v>151</v>
      </c>
      <c r="F116" s="159">
        <v>979</v>
      </c>
      <c r="G116" s="159">
        <v>0</v>
      </c>
      <c r="H116" s="160">
        <v>1989</v>
      </c>
      <c r="I116" s="158">
        <v>331</v>
      </c>
      <c r="J116" s="158">
        <v>151</v>
      </c>
      <c r="K116" s="158">
        <v>230</v>
      </c>
      <c r="L116" s="158">
        <v>0</v>
      </c>
      <c r="M116" s="158">
        <v>833</v>
      </c>
      <c r="N116" s="158">
        <v>0</v>
      </c>
      <c r="O116" s="159">
        <v>0</v>
      </c>
      <c r="P116" s="159">
        <v>0</v>
      </c>
      <c r="Q116" s="160">
        <v>1545</v>
      </c>
    </row>
    <row r="117" spans="1:17" s="272" customFormat="1" ht="12" x14ac:dyDescent="0.2">
      <c r="A117" s="106" t="s">
        <v>304</v>
      </c>
      <c r="B117" s="40" t="s">
        <v>653</v>
      </c>
      <c r="C117" s="158">
        <v>59</v>
      </c>
      <c r="D117" s="158">
        <v>252</v>
      </c>
      <c r="E117" s="158">
        <v>17</v>
      </c>
      <c r="F117" s="159">
        <v>239</v>
      </c>
      <c r="G117" s="159">
        <v>43</v>
      </c>
      <c r="H117" s="160">
        <v>612</v>
      </c>
      <c r="I117" s="158">
        <v>89</v>
      </c>
      <c r="J117" s="158">
        <v>258</v>
      </c>
      <c r="K117" s="158">
        <v>35</v>
      </c>
      <c r="L117" s="158">
        <v>1</v>
      </c>
      <c r="M117" s="158">
        <v>226</v>
      </c>
      <c r="N117" s="158">
        <v>43</v>
      </c>
      <c r="O117" s="159">
        <v>0</v>
      </c>
      <c r="P117" s="159">
        <v>0</v>
      </c>
      <c r="Q117" s="160">
        <v>652</v>
      </c>
    </row>
    <row r="118" spans="1:17" s="272" customFormat="1" ht="12" x14ac:dyDescent="0.2">
      <c r="A118" s="106" t="s">
        <v>305</v>
      </c>
      <c r="B118" s="40" t="s">
        <v>654</v>
      </c>
      <c r="C118" s="158">
        <v>824</v>
      </c>
      <c r="D118" s="158">
        <v>994</v>
      </c>
      <c r="E118" s="158">
        <v>136</v>
      </c>
      <c r="F118" s="159">
        <v>975</v>
      </c>
      <c r="G118" s="159">
        <v>0</v>
      </c>
      <c r="H118" s="160">
        <v>2929</v>
      </c>
      <c r="I118" s="158">
        <v>563</v>
      </c>
      <c r="J118" s="158">
        <v>1000</v>
      </c>
      <c r="K118" s="158">
        <v>225</v>
      </c>
      <c r="L118" s="158">
        <v>0</v>
      </c>
      <c r="M118" s="158">
        <v>859</v>
      </c>
      <c r="N118" s="158">
        <v>0</v>
      </c>
      <c r="O118" s="159">
        <v>0</v>
      </c>
      <c r="P118" s="159">
        <v>0</v>
      </c>
      <c r="Q118" s="160">
        <v>2647</v>
      </c>
    </row>
    <row r="119" spans="1:17" s="272" customFormat="1" ht="12" x14ac:dyDescent="0.2">
      <c r="A119" s="106" t="s">
        <v>306</v>
      </c>
      <c r="B119" s="40" t="s">
        <v>655</v>
      </c>
      <c r="C119" s="158">
        <v>1081</v>
      </c>
      <c r="D119" s="158">
        <v>366</v>
      </c>
      <c r="E119" s="158">
        <v>158</v>
      </c>
      <c r="F119" s="159">
        <v>0</v>
      </c>
      <c r="G119" s="159">
        <v>0</v>
      </c>
      <c r="H119" s="160">
        <v>1605</v>
      </c>
      <c r="I119" s="158">
        <v>1144</v>
      </c>
      <c r="J119" s="158">
        <v>335</v>
      </c>
      <c r="K119" s="158">
        <v>138</v>
      </c>
      <c r="L119" s="158">
        <v>0</v>
      </c>
      <c r="M119" s="158">
        <v>0</v>
      </c>
      <c r="N119" s="158">
        <v>0</v>
      </c>
      <c r="O119" s="159">
        <v>0</v>
      </c>
      <c r="P119" s="159">
        <v>0</v>
      </c>
      <c r="Q119" s="160">
        <v>1617</v>
      </c>
    </row>
    <row r="120" spans="1:17" s="272" customFormat="1" ht="12" x14ac:dyDescent="0.2">
      <c r="A120" s="106" t="s">
        <v>307</v>
      </c>
      <c r="B120" s="40" t="s">
        <v>656</v>
      </c>
      <c r="C120" s="158">
        <v>365</v>
      </c>
      <c r="D120" s="158">
        <v>115</v>
      </c>
      <c r="E120" s="158">
        <v>21</v>
      </c>
      <c r="F120" s="159">
        <v>0</v>
      </c>
      <c r="G120" s="159">
        <v>0</v>
      </c>
      <c r="H120" s="160">
        <v>501</v>
      </c>
      <c r="I120" s="158">
        <v>378</v>
      </c>
      <c r="J120" s="158">
        <v>101</v>
      </c>
      <c r="K120" s="158">
        <v>34</v>
      </c>
      <c r="L120" s="158">
        <v>0</v>
      </c>
      <c r="M120" s="158">
        <v>0</v>
      </c>
      <c r="N120" s="158">
        <v>0</v>
      </c>
      <c r="O120" s="159">
        <v>0</v>
      </c>
      <c r="P120" s="159">
        <v>0</v>
      </c>
      <c r="Q120" s="160">
        <v>513</v>
      </c>
    </row>
    <row r="121" spans="1:17" s="272" customFormat="1" ht="12" x14ac:dyDescent="0.2">
      <c r="A121" s="106" t="s">
        <v>308</v>
      </c>
      <c r="B121" s="40" t="s">
        <v>657</v>
      </c>
      <c r="C121" s="158">
        <v>234</v>
      </c>
      <c r="D121" s="158">
        <v>300</v>
      </c>
      <c r="E121" s="158">
        <v>178</v>
      </c>
      <c r="F121" s="159">
        <v>268</v>
      </c>
      <c r="G121" s="159">
        <v>85</v>
      </c>
      <c r="H121" s="160">
        <v>1072</v>
      </c>
      <c r="I121" s="158">
        <v>217</v>
      </c>
      <c r="J121" s="158">
        <v>282</v>
      </c>
      <c r="K121" s="158">
        <v>224</v>
      </c>
      <c r="L121" s="158">
        <v>6</v>
      </c>
      <c r="M121" s="158">
        <v>289</v>
      </c>
      <c r="N121" s="158">
        <v>84</v>
      </c>
      <c r="O121" s="159">
        <v>0</v>
      </c>
      <c r="P121" s="159">
        <v>0</v>
      </c>
      <c r="Q121" s="160">
        <v>1102</v>
      </c>
    </row>
    <row r="122" spans="1:17" s="272" customFormat="1" ht="12" x14ac:dyDescent="0.2">
      <c r="A122" s="106" t="s">
        <v>309</v>
      </c>
      <c r="B122" s="40" t="s">
        <v>658</v>
      </c>
      <c r="C122" s="158">
        <v>268</v>
      </c>
      <c r="D122" s="158">
        <v>56</v>
      </c>
      <c r="E122" s="158">
        <v>23</v>
      </c>
      <c r="F122" s="159">
        <v>0</v>
      </c>
      <c r="G122" s="159">
        <v>0</v>
      </c>
      <c r="H122" s="160">
        <v>347</v>
      </c>
      <c r="I122" s="158">
        <v>219</v>
      </c>
      <c r="J122" s="158">
        <v>39</v>
      </c>
      <c r="K122" s="158">
        <v>15</v>
      </c>
      <c r="L122" s="158">
        <v>0</v>
      </c>
      <c r="M122" s="158">
        <v>0</v>
      </c>
      <c r="N122" s="158">
        <v>0</v>
      </c>
      <c r="O122" s="159">
        <v>0</v>
      </c>
      <c r="P122" s="159">
        <v>0</v>
      </c>
      <c r="Q122" s="160">
        <v>273</v>
      </c>
    </row>
    <row r="123" spans="1:17" s="272" customFormat="1" ht="12" x14ac:dyDescent="0.2">
      <c r="A123" s="106" t="s">
        <v>310</v>
      </c>
      <c r="B123" s="40" t="s">
        <v>659</v>
      </c>
      <c r="C123" s="158">
        <v>213</v>
      </c>
      <c r="D123" s="158">
        <v>292</v>
      </c>
      <c r="E123" s="158">
        <v>117</v>
      </c>
      <c r="F123" s="159">
        <v>473</v>
      </c>
      <c r="G123" s="159">
        <v>116</v>
      </c>
      <c r="H123" s="160">
        <v>1211</v>
      </c>
      <c r="I123" s="158">
        <v>159</v>
      </c>
      <c r="J123" s="158">
        <v>257</v>
      </c>
      <c r="K123" s="158">
        <v>156</v>
      </c>
      <c r="L123" s="158">
        <v>2</v>
      </c>
      <c r="M123" s="158">
        <v>358</v>
      </c>
      <c r="N123" s="158">
        <v>116</v>
      </c>
      <c r="O123" s="159">
        <v>0</v>
      </c>
      <c r="P123" s="159">
        <v>0</v>
      </c>
      <c r="Q123" s="160">
        <v>1048</v>
      </c>
    </row>
    <row r="124" spans="1:17" s="272" customFormat="1" ht="12" x14ac:dyDescent="0.2">
      <c r="A124" s="106" t="s">
        <v>311</v>
      </c>
      <c r="B124" s="40" t="s">
        <v>660</v>
      </c>
      <c r="C124" s="158">
        <v>36</v>
      </c>
      <c r="D124" s="158">
        <v>233</v>
      </c>
      <c r="E124" s="158">
        <v>24</v>
      </c>
      <c r="F124" s="159">
        <v>492</v>
      </c>
      <c r="G124" s="159">
        <v>44</v>
      </c>
      <c r="H124" s="160">
        <v>829</v>
      </c>
      <c r="I124" s="158">
        <v>47</v>
      </c>
      <c r="J124" s="158">
        <v>218</v>
      </c>
      <c r="K124" s="158">
        <v>57</v>
      </c>
      <c r="L124" s="158">
        <v>0</v>
      </c>
      <c r="M124" s="158">
        <v>417</v>
      </c>
      <c r="N124" s="158">
        <v>51</v>
      </c>
      <c r="O124" s="159">
        <v>0</v>
      </c>
      <c r="P124" s="159">
        <v>0</v>
      </c>
      <c r="Q124" s="160">
        <v>790</v>
      </c>
    </row>
    <row r="125" spans="1:17" s="272" customFormat="1" ht="12" x14ac:dyDescent="0.2">
      <c r="A125" s="106" t="s">
        <v>312</v>
      </c>
      <c r="B125" s="40" t="s">
        <v>661</v>
      </c>
      <c r="C125" s="158">
        <v>120</v>
      </c>
      <c r="D125" s="158">
        <v>133</v>
      </c>
      <c r="E125" s="158">
        <v>56</v>
      </c>
      <c r="F125" s="159">
        <v>292</v>
      </c>
      <c r="G125" s="159">
        <v>39</v>
      </c>
      <c r="H125" s="160">
        <v>640</v>
      </c>
      <c r="I125" s="158">
        <v>126</v>
      </c>
      <c r="J125" s="158">
        <v>139</v>
      </c>
      <c r="K125" s="158">
        <v>54</v>
      </c>
      <c r="L125" s="158">
        <v>0</v>
      </c>
      <c r="M125" s="158">
        <v>209</v>
      </c>
      <c r="N125" s="158">
        <v>30</v>
      </c>
      <c r="O125" s="159">
        <v>0</v>
      </c>
      <c r="P125" s="159">
        <v>0</v>
      </c>
      <c r="Q125" s="160">
        <v>558</v>
      </c>
    </row>
    <row r="126" spans="1:17" s="272" customFormat="1" ht="12" x14ac:dyDescent="0.2">
      <c r="A126" s="106" t="s">
        <v>313</v>
      </c>
      <c r="B126" s="40" t="s">
        <v>662</v>
      </c>
      <c r="C126" s="158">
        <v>50</v>
      </c>
      <c r="D126" s="158">
        <v>141</v>
      </c>
      <c r="E126" s="158">
        <v>59</v>
      </c>
      <c r="F126" s="159">
        <v>225</v>
      </c>
      <c r="G126" s="159">
        <v>33</v>
      </c>
      <c r="H126" s="160">
        <v>508</v>
      </c>
      <c r="I126" s="158">
        <v>78</v>
      </c>
      <c r="J126" s="158">
        <v>236</v>
      </c>
      <c r="K126" s="158">
        <v>42</v>
      </c>
      <c r="L126" s="158">
        <v>0</v>
      </c>
      <c r="M126" s="158">
        <v>107</v>
      </c>
      <c r="N126" s="158">
        <v>44</v>
      </c>
      <c r="O126" s="159">
        <v>0</v>
      </c>
      <c r="P126" s="159">
        <v>0</v>
      </c>
      <c r="Q126" s="160">
        <v>507</v>
      </c>
    </row>
    <row r="127" spans="1:17" s="272" customFormat="1" ht="12" x14ac:dyDescent="0.2">
      <c r="A127" s="106" t="s">
        <v>314</v>
      </c>
      <c r="B127" s="40" t="s">
        <v>663</v>
      </c>
      <c r="C127" s="158">
        <v>123</v>
      </c>
      <c r="D127" s="158">
        <v>49</v>
      </c>
      <c r="E127" s="158">
        <v>52</v>
      </c>
      <c r="F127" s="159">
        <v>0</v>
      </c>
      <c r="G127" s="159">
        <v>0</v>
      </c>
      <c r="H127" s="160">
        <v>224</v>
      </c>
      <c r="I127" s="158">
        <v>110</v>
      </c>
      <c r="J127" s="158">
        <v>28</v>
      </c>
      <c r="K127" s="158">
        <v>77</v>
      </c>
      <c r="L127" s="158">
        <v>0</v>
      </c>
      <c r="M127" s="158">
        <v>0</v>
      </c>
      <c r="N127" s="158">
        <v>0</v>
      </c>
      <c r="O127" s="159">
        <v>0</v>
      </c>
      <c r="P127" s="159">
        <v>0</v>
      </c>
      <c r="Q127" s="160">
        <v>215</v>
      </c>
    </row>
    <row r="128" spans="1:17" s="272" customFormat="1" ht="12" x14ac:dyDescent="0.2">
      <c r="A128" s="106" t="s">
        <v>315</v>
      </c>
      <c r="B128" s="40" t="s">
        <v>664</v>
      </c>
      <c r="C128" s="158">
        <v>676</v>
      </c>
      <c r="D128" s="158">
        <v>297</v>
      </c>
      <c r="E128" s="158">
        <v>231</v>
      </c>
      <c r="F128" s="159">
        <v>7</v>
      </c>
      <c r="G128" s="159">
        <v>0</v>
      </c>
      <c r="H128" s="160">
        <v>1221</v>
      </c>
      <c r="I128" s="158">
        <v>779</v>
      </c>
      <c r="J128" s="158">
        <v>296</v>
      </c>
      <c r="K128" s="158">
        <v>255</v>
      </c>
      <c r="L128" s="158">
        <v>3</v>
      </c>
      <c r="M128" s="158">
        <v>1</v>
      </c>
      <c r="N128" s="158">
        <v>0</v>
      </c>
      <c r="O128" s="159">
        <v>0</v>
      </c>
      <c r="P128" s="159">
        <v>0</v>
      </c>
      <c r="Q128" s="160">
        <v>1334</v>
      </c>
    </row>
    <row r="129" spans="1:17" s="272" customFormat="1" ht="12" x14ac:dyDescent="0.2">
      <c r="A129" s="106" t="s">
        <v>316</v>
      </c>
      <c r="B129" s="40" t="s">
        <v>665</v>
      </c>
      <c r="C129" s="158">
        <v>288</v>
      </c>
      <c r="D129" s="158">
        <v>273</v>
      </c>
      <c r="E129" s="158">
        <v>155</v>
      </c>
      <c r="F129" s="159">
        <v>0</v>
      </c>
      <c r="G129" s="159">
        <v>0</v>
      </c>
      <c r="H129" s="160">
        <v>716</v>
      </c>
      <c r="I129" s="158">
        <v>286</v>
      </c>
      <c r="J129" s="158">
        <v>228</v>
      </c>
      <c r="K129" s="158">
        <v>133</v>
      </c>
      <c r="L129" s="158">
        <v>0</v>
      </c>
      <c r="M129" s="158">
        <v>0</v>
      </c>
      <c r="N129" s="158">
        <v>0</v>
      </c>
      <c r="O129" s="159">
        <v>0</v>
      </c>
      <c r="P129" s="159">
        <v>0</v>
      </c>
      <c r="Q129" s="160">
        <v>647</v>
      </c>
    </row>
    <row r="130" spans="1:17" s="272" customFormat="1" ht="12" x14ac:dyDescent="0.2">
      <c r="A130" s="106" t="s">
        <v>317</v>
      </c>
      <c r="B130" s="40" t="s">
        <v>666</v>
      </c>
      <c r="C130" s="158">
        <v>160</v>
      </c>
      <c r="D130" s="158">
        <v>157</v>
      </c>
      <c r="E130" s="158">
        <v>97</v>
      </c>
      <c r="F130" s="159">
        <v>282</v>
      </c>
      <c r="G130" s="159">
        <v>0</v>
      </c>
      <c r="H130" s="160">
        <v>697</v>
      </c>
      <c r="I130" s="158">
        <v>156</v>
      </c>
      <c r="J130" s="158">
        <v>126</v>
      </c>
      <c r="K130" s="158">
        <v>158</v>
      </c>
      <c r="L130" s="158">
        <v>0</v>
      </c>
      <c r="M130" s="158">
        <v>233</v>
      </c>
      <c r="N130" s="158">
        <v>0</v>
      </c>
      <c r="O130" s="159">
        <v>0</v>
      </c>
      <c r="P130" s="159">
        <v>0</v>
      </c>
      <c r="Q130" s="160">
        <v>673</v>
      </c>
    </row>
    <row r="131" spans="1:17" s="272" customFormat="1" ht="12" x14ac:dyDescent="0.2">
      <c r="A131" s="106" t="s">
        <v>318</v>
      </c>
      <c r="B131" s="40" t="s">
        <v>667</v>
      </c>
      <c r="C131" s="158">
        <v>152</v>
      </c>
      <c r="D131" s="158">
        <v>171</v>
      </c>
      <c r="E131" s="158">
        <v>158</v>
      </c>
      <c r="F131" s="159">
        <v>332</v>
      </c>
      <c r="G131" s="159">
        <v>26</v>
      </c>
      <c r="H131" s="160">
        <v>844</v>
      </c>
      <c r="I131" s="158">
        <v>87</v>
      </c>
      <c r="J131" s="158">
        <v>110</v>
      </c>
      <c r="K131" s="158">
        <v>294</v>
      </c>
      <c r="L131" s="158">
        <v>0</v>
      </c>
      <c r="M131" s="158">
        <v>800</v>
      </c>
      <c r="N131" s="158">
        <v>43</v>
      </c>
      <c r="O131" s="159">
        <v>2</v>
      </c>
      <c r="P131" s="159">
        <v>0</v>
      </c>
      <c r="Q131" s="160">
        <v>1336</v>
      </c>
    </row>
    <row r="132" spans="1:17" s="272" customFormat="1" ht="12" x14ac:dyDescent="0.2">
      <c r="A132" s="106" t="s">
        <v>526</v>
      </c>
      <c r="B132" s="40" t="s">
        <v>668</v>
      </c>
      <c r="C132" s="158">
        <v>643</v>
      </c>
      <c r="D132" s="158">
        <v>383</v>
      </c>
      <c r="E132" s="158">
        <v>213</v>
      </c>
      <c r="F132" s="159">
        <v>0</v>
      </c>
      <c r="G132" s="159">
        <v>0</v>
      </c>
      <c r="H132" s="160">
        <v>1242</v>
      </c>
      <c r="I132" s="158">
        <v>584</v>
      </c>
      <c r="J132" s="158">
        <v>366</v>
      </c>
      <c r="K132" s="158">
        <v>177</v>
      </c>
      <c r="L132" s="158">
        <v>0</v>
      </c>
      <c r="M132" s="158">
        <v>0</v>
      </c>
      <c r="N132" s="158">
        <v>0</v>
      </c>
      <c r="O132" s="159">
        <v>0</v>
      </c>
      <c r="P132" s="159">
        <v>0</v>
      </c>
      <c r="Q132" s="160">
        <v>1127</v>
      </c>
    </row>
    <row r="133" spans="1:17" s="272" customFormat="1" ht="12" x14ac:dyDescent="0.2">
      <c r="A133" s="106" t="s">
        <v>319</v>
      </c>
      <c r="B133" s="40" t="s">
        <v>669</v>
      </c>
      <c r="C133" s="158">
        <v>104</v>
      </c>
      <c r="D133" s="158">
        <v>202</v>
      </c>
      <c r="E133" s="158">
        <v>203</v>
      </c>
      <c r="F133" s="159">
        <v>3</v>
      </c>
      <c r="G133" s="159">
        <v>0</v>
      </c>
      <c r="H133" s="160">
        <v>513</v>
      </c>
      <c r="I133" s="158">
        <v>124</v>
      </c>
      <c r="J133" s="158">
        <v>178</v>
      </c>
      <c r="K133" s="158">
        <v>145</v>
      </c>
      <c r="L133" s="158">
        <v>0</v>
      </c>
      <c r="M133" s="158">
        <v>5</v>
      </c>
      <c r="N133" s="158">
        <v>0</v>
      </c>
      <c r="O133" s="159">
        <v>0</v>
      </c>
      <c r="P133" s="159">
        <v>0</v>
      </c>
      <c r="Q133" s="160">
        <v>452</v>
      </c>
    </row>
    <row r="134" spans="1:17" s="272" customFormat="1" ht="12" x14ac:dyDescent="0.2">
      <c r="A134" s="106" t="s">
        <v>320</v>
      </c>
      <c r="B134" s="40" t="s">
        <v>670</v>
      </c>
      <c r="C134" s="158">
        <v>87</v>
      </c>
      <c r="D134" s="158">
        <v>64</v>
      </c>
      <c r="E134" s="158">
        <v>1</v>
      </c>
      <c r="F134" s="159">
        <v>281</v>
      </c>
      <c r="G134" s="159">
        <v>2</v>
      </c>
      <c r="H134" s="160">
        <v>435</v>
      </c>
      <c r="I134" s="158">
        <v>72</v>
      </c>
      <c r="J134" s="158">
        <v>100</v>
      </c>
      <c r="K134" s="158">
        <v>7</v>
      </c>
      <c r="L134" s="158">
        <v>0</v>
      </c>
      <c r="M134" s="158">
        <v>261</v>
      </c>
      <c r="N134" s="158">
        <v>1</v>
      </c>
      <c r="O134" s="159">
        <v>0</v>
      </c>
      <c r="P134" s="159">
        <v>0</v>
      </c>
      <c r="Q134" s="160">
        <v>441</v>
      </c>
    </row>
    <row r="135" spans="1:17" s="272" customFormat="1" ht="12" x14ac:dyDescent="0.2">
      <c r="A135" s="106" t="s">
        <v>321</v>
      </c>
      <c r="B135" s="40" t="s">
        <v>671</v>
      </c>
      <c r="C135" s="158">
        <v>173</v>
      </c>
      <c r="D135" s="158">
        <v>236</v>
      </c>
      <c r="E135" s="158">
        <v>132</v>
      </c>
      <c r="F135" s="159">
        <v>387</v>
      </c>
      <c r="G135" s="159">
        <v>110</v>
      </c>
      <c r="H135" s="160">
        <v>1038</v>
      </c>
      <c r="I135" s="158">
        <v>119</v>
      </c>
      <c r="J135" s="158">
        <v>305</v>
      </c>
      <c r="K135" s="158">
        <v>127</v>
      </c>
      <c r="L135" s="158">
        <v>1</v>
      </c>
      <c r="M135" s="158">
        <v>310</v>
      </c>
      <c r="N135" s="158">
        <v>116</v>
      </c>
      <c r="O135" s="159">
        <v>0</v>
      </c>
      <c r="P135" s="159">
        <v>0</v>
      </c>
      <c r="Q135" s="160">
        <v>978</v>
      </c>
    </row>
    <row r="136" spans="1:17" s="272" customFormat="1" ht="12" x14ac:dyDescent="0.2">
      <c r="A136" s="106" t="s">
        <v>322</v>
      </c>
      <c r="B136" s="40" t="s">
        <v>672</v>
      </c>
      <c r="C136" s="158">
        <v>126</v>
      </c>
      <c r="D136" s="158">
        <v>77</v>
      </c>
      <c r="E136" s="158">
        <v>26</v>
      </c>
      <c r="F136" s="159">
        <v>118</v>
      </c>
      <c r="G136" s="159">
        <v>125</v>
      </c>
      <c r="H136" s="160">
        <v>472</v>
      </c>
      <c r="I136" s="158">
        <v>200</v>
      </c>
      <c r="J136" s="158">
        <v>61</v>
      </c>
      <c r="K136" s="158">
        <v>66</v>
      </c>
      <c r="L136" s="158">
        <v>0</v>
      </c>
      <c r="M136" s="158">
        <v>132</v>
      </c>
      <c r="N136" s="158">
        <v>112</v>
      </c>
      <c r="O136" s="159">
        <v>0</v>
      </c>
      <c r="P136" s="159">
        <v>0</v>
      </c>
      <c r="Q136" s="160">
        <v>571</v>
      </c>
    </row>
    <row r="137" spans="1:17" s="272" customFormat="1" ht="12" x14ac:dyDescent="0.2">
      <c r="A137" s="106" t="s">
        <v>323</v>
      </c>
      <c r="B137" s="40" t="s">
        <v>673</v>
      </c>
      <c r="C137" s="158">
        <v>331</v>
      </c>
      <c r="D137" s="158">
        <v>133</v>
      </c>
      <c r="E137" s="158">
        <v>157</v>
      </c>
      <c r="F137" s="159">
        <v>0</v>
      </c>
      <c r="G137" s="159">
        <v>0</v>
      </c>
      <c r="H137" s="160">
        <v>621</v>
      </c>
      <c r="I137" s="158">
        <v>278</v>
      </c>
      <c r="J137" s="158">
        <v>150</v>
      </c>
      <c r="K137" s="158">
        <v>84</v>
      </c>
      <c r="L137" s="158">
        <v>0</v>
      </c>
      <c r="M137" s="158">
        <v>0</v>
      </c>
      <c r="N137" s="158">
        <v>0</v>
      </c>
      <c r="O137" s="159">
        <v>0</v>
      </c>
      <c r="P137" s="159">
        <v>0</v>
      </c>
      <c r="Q137" s="160">
        <v>512</v>
      </c>
    </row>
    <row r="138" spans="1:17" s="272" customFormat="1" ht="12" x14ac:dyDescent="0.2">
      <c r="A138" s="106" t="s">
        <v>324</v>
      </c>
      <c r="B138" s="40" t="s">
        <v>674</v>
      </c>
      <c r="C138" s="158">
        <v>184</v>
      </c>
      <c r="D138" s="158">
        <v>104</v>
      </c>
      <c r="E138" s="158">
        <v>128</v>
      </c>
      <c r="F138" s="159">
        <v>344</v>
      </c>
      <c r="G138" s="159">
        <v>28</v>
      </c>
      <c r="H138" s="160">
        <v>798</v>
      </c>
      <c r="I138" s="158">
        <v>190</v>
      </c>
      <c r="J138" s="158">
        <v>131</v>
      </c>
      <c r="K138" s="158">
        <v>165</v>
      </c>
      <c r="L138" s="158">
        <v>6</v>
      </c>
      <c r="M138" s="158">
        <v>513</v>
      </c>
      <c r="N138" s="158">
        <v>59</v>
      </c>
      <c r="O138" s="159">
        <v>0</v>
      </c>
      <c r="P138" s="159">
        <v>0</v>
      </c>
      <c r="Q138" s="160">
        <v>1064</v>
      </c>
    </row>
    <row r="139" spans="1:17" s="272" customFormat="1" ht="12" x14ac:dyDescent="0.2">
      <c r="A139" s="106" t="s">
        <v>325</v>
      </c>
      <c r="B139" s="40" t="s">
        <v>675</v>
      </c>
      <c r="C139" s="158">
        <v>449</v>
      </c>
      <c r="D139" s="158">
        <v>256</v>
      </c>
      <c r="E139" s="158">
        <v>53</v>
      </c>
      <c r="F139" s="159">
        <v>0</v>
      </c>
      <c r="G139" s="159">
        <v>0</v>
      </c>
      <c r="H139" s="160">
        <v>758</v>
      </c>
      <c r="I139" s="158">
        <v>622</v>
      </c>
      <c r="J139" s="158">
        <v>264</v>
      </c>
      <c r="K139" s="158">
        <v>23</v>
      </c>
      <c r="L139" s="158">
        <v>0</v>
      </c>
      <c r="M139" s="158">
        <v>0</v>
      </c>
      <c r="N139" s="158">
        <v>0</v>
      </c>
      <c r="O139" s="159">
        <v>0</v>
      </c>
      <c r="P139" s="159">
        <v>0</v>
      </c>
      <c r="Q139" s="160">
        <v>909</v>
      </c>
    </row>
    <row r="140" spans="1:17" s="272" customFormat="1" ht="12" x14ac:dyDescent="0.2">
      <c r="A140" s="106" t="s">
        <v>326</v>
      </c>
      <c r="B140" s="40" t="s">
        <v>676</v>
      </c>
      <c r="C140" s="158">
        <v>403</v>
      </c>
      <c r="D140" s="158">
        <v>200</v>
      </c>
      <c r="E140" s="158">
        <v>13</v>
      </c>
      <c r="F140" s="159">
        <v>0</v>
      </c>
      <c r="G140" s="159">
        <v>0</v>
      </c>
      <c r="H140" s="160">
        <v>616</v>
      </c>
      <c r="I140" s="158">
        <v>352</v>
      </c>
      <c r="J140" s="158">
        <v>192</v>
      </c>
      <c r="K140" s="158">
        <v>19</v>
      </c>
      <c r="L140" s="158">
        <v>0</v>
      </c>
      <c r="M140" s="158">
        <v>0</v>
      </c>
      <c r="N140" s="158">
        <v>0</v>
      </c>
      <c r="O140" s="159">
        <v>0</v>
      </c>
      <c r="P140" s="159">
        <v>0</v>
      </c>
      <c r="Q140" s="160">
        <v>563</v>
      </c>
    </row>
    <row r="141" spans="1:17" s="272" customFormat="1" ht="12" x14ac:dyDescent="0.2">
      <c r="A141" s="106" t="s">
        <v>327</v>
      </c>
      <c r="B141" s="40" t="s">
        <v>677</v>
      </c>
      <c r="C141" s="158">
        <v>260</v>
      </c>
      <c r="D141" s="158">
        <v>466</v>
      </c>
      <c r="E141" s="158">
        <v>95</v>
      </c>
      <c r="F141" s="159">
        <v>428</v>
      </c>
      <c r="G141" s="159">
        <v>75</v>
      </c>
      <c r="H141" s="160">
        <v>1324</v>
      </c>
      <c r="I141" s="158">
        <v>364</v>
      </c>
      <c r="J141" s="158">
        <v>499</v>
      </c>
      <c r="K141" s="158">
        <v>50</v>
      </c>
      <c r="L141" s="158">
        <v>0</v>
      </c>
      <c r="M141" s="158">
        <v>374</v>
      </c>
      <c r="N141" s="158">
        <v>69</v>
      </c>
      <c r="O141" s="159">
        <v>0</v>
      </c>
      <c r="P141" s="159">
        <v>0</v>
      </c>
      <c r="Q141" s="160">
        <v>1356</v>
      </c>
    </row>
    <row r="142" spans="1:17" s="272" customFormat="1" ht="12" x14ac:dyDescent="0.2">
      <c r="A142" s="106" t="s">
        <v>328</v>
      </c>
      <c r="B142" s="40" t="s">
        <v>678</v>
      </c>
      <c r="C142" s="158">
        <v>431</v>
      </c>
      <c r="D142" s="158">
        <v>335</v>
      </c>
      <c r="E142" s="158">
        <v>12</v>
      </c>
      <c r="F142" s="159">
        <v>0</v>
      </c>
      <c r="G142" s="159">
        <v>0</v>
      </c>
      <c r="H142" s="160">
        <v>778</v>
      </c>
      <c r="I142" s="158">
        <v>473</v>
      </c>
      <c r="J142" s="158">
        <v>297</v>
      </c>
      <c r="K142" s="158">
        <v>27</v>
      </c>
      <c r="L142" s="158">
        <v>0</v>
      </c>
      <c r="M142" s="158">
        <v>0</v>
      </c>
      <c r="N142" s="158">
        <v>0</v>
      </c>
      <c r="O142" s="159">
        <v>0</v>
      </c>
      <c r="P142" s="159">
        <v>0</v>
      </c>
      <c r="Q142" s="160">
        <v>797</v>
      </c>
    </row>
    <row r="143" spans="1:17" s="272" customFormat="1" ht="12" x14ac:dyDescent="0.2">
      <c r="A143" s="106" t="s">
        <v>339</v>
      </c>
      <c r="B143" s="40" t="s">
        <v>679</v>
      </c>
      <c r="C143" s="158">
        <v>5</v>
      </c>
      <c r="D143" s="158">
        <v>0</v>
      </c>
      <c r="E143" s="158">
        <v>0</v>
      </c>
      <c r="F143" s="159">
        <v>0</v>
      </c>
      <c r="G143" s="159">
        <v>0</v>
      </c>
      <c r="H143" s="160">
        <v>5</v>
      </c>
      <c r="I143" s="158">
        <v>3</v>
      </c>
      <c r="J143" s="158">
        <v>2</v>
      </c>
      <c r="K143" s="158">
        <v>0</v>
      </c>
      <c r="L143" s="158">
        <v>0</v>
      </c>
      <c r="M143" s="158">
        <v>0</v>
      </c>
      <c r="N143" s="158">
        <v>0</v>
      </c>
      <c r="O143" s="159">
        <v>0</v>
      </c>
      <c r="P143" s="159">
        <v>0</v>
      </c>
      <c r="Q143" s="160">
        <v>5</v>
      </c>
    </row>
    <row r="144" spans="1:17" s="272" customFormat="1" ht="12" x14ac:dyDescent="0.2">
      <c r="A144" s="106" t="s">
        <v>340</v>
      </c>
      <c r="B144" s="40" t="s">
        <v>680</v>
      </c>
      <c r="C144" s="158">
        <v>505</v>
      </c>
      <c r="D144" s="158">
        <v>648</v>
      </c>
      <c r="E144" s="158">
        <v>125</v>
      </c>
      <c r="F144" s="159">
        <v>1122</v>
      </c>
      <c r="G144" s="159">
        <v>2</v>
      </c>
      <c r="H144" s="160">
        <v>2402</v>
      </c>
      <c r="I144" s="158">
        <v>313</v>
      </c>
      <c r="J144" s="158">
        <v>535</v>
      </c>
      <c r="K144" s="158">
        <v>128</v>
      </c>
      <c r="L144" s="158">
        <v>0</v>
      </c>
      <c r="M144" s="158">
        <v>895</v>
      </c>
      <c r="N144" s="158">
        <v>4</v>
      </c>
      <c r="O144" s="159">
        <v>0</v>
      </c>
      <c r="P144" s="159">
        <v>0</v>
      </c>
      <c r="Q144" s="160">
        <v>1875</v>
      </c>
    </row>
    <row r="145" spans="1:17" s="272" customFormat="1" ht="12" x14ac:dyDescent="0.2">
      <c r="A145" s="106" t="s">
        <v>341</v>
      </c>
      <c r="B145" s="40" t="s">
        <v>681</v>
      </c>
      <c r="C145" s="158">
        <v>301</v>
      </c>
      <c r="D145" s="158">
        <v>253</v>
      </c>
      <c r="E145" s="158">
        <v>121</v>
      </c>
      <c r="F145" s="159">
        <v>182</v>
      </c>
      <c r="G145" s="159">
        <v>21</v>
      </c>
      <c r="H145" s="160">
        <v>880</v>
      </c>
      <c r="I145" s="158">
        <v>315</v>
      </c>
      <c r="J145" s="158">
        <v>380</v>
      </c>
      <c r="K145" s="158">
        <v>131</v>
      </c>
      <c r="L145" s="158">
        <v>3</v>
      </c>
      <c r="M145" s="158">
        <v>230</v>
      </c>
      <c r="N145" s="158">
        <v>9</v>
      </c>
      <c r="O145" s="159">
        <v>0</v>
      </c>
      <c r="P145" s="159">
        <v>0</v>
      </c>
      <c r="Q145" s="160">
        <v>1068</v>
      </c>
    </row>
    <row r="146" spans="1:17" s="272" customFormat="1" ht="12" x14ac:dyDescent="0.2">
      <c r="A146" s="106" t="s">
        <v>342</v>
      </c>
      <c r="B146" s="40" t="s">
        <v>682</v>
      </c>
      <c r="C146" s="158">
        <v>182</v>
      </c>
      <c r="D146" s="158">
        <v>77</v>
      </c>
      <c r="E146" s="158">
        <v>43</v>
      </c>
      <c r="F146" s="159">
        <v>246</v>
      </c>
      <c r="G146" s="159">
        <v>43</v>
      </c>
      <c r="H146" s="160">
        <v>592</v>
      </c>
      <c r="I146" s="158">
        <v>251</v>
      </c>
      <c r="J146" s="158">
        <v>50</v>
      </c>
      <c r="K146" s="158">
        <v>68</v>
      </c>
      <c r="L146" s="158">
        <v>0</v>
      </c>
      <c r="M146" s="158">
        <v>285</v>
      </c>
      <c r="N146" s="158">
        <v>42</v>
      </c>
      <c r="O146" s="159">
        <v>0</v>
      </c>
      <c r="P146" s="159">
        <v>0</v>
      </c>
      <c r="Q146" s="160">
        <v>696</v>
      </c>
    </row>
    <row r="147" spans="1:17" s="272" customFormat="1" ht="12" x14ac:dyDescent="0.2">
      <c r="A147" s="106" t="s">
        <v>343</v>
      </c>
      <c r="B147" s="40" t="s">
        <v>683</v>
      </c>
      <c r="C147" s="158">
        <v>579</v>
      </c>
      <c r="D147" s="158">
        <v>271</v>
      </c>
      <c r="E147" s="158">
        <v>117</v>
      </c>
      <c r="F147" s="159">
        <v>0</v>
      </c>
      <c r="G147" s="159">
        <v>0</v>
      </c>
      <c r="H147" s="160">
        <v>967</v>
      </c>
      <c r="I147" s="158">
        <v>624</v>
      </c>
      <c r="J147" s="158">
        <v>225</v>
      </c>
      <c r="K147" s="158">
        <v>66</v>
      </c>
      <c r="L147" s="158">
        <v>0</v>
      </c>
      <c r="M147" s="158">
        <v>0</v>
      </c>
      <c r="N147" s="158">
        <v>0</v>
      </c>
      <c r="O147" s="159">
        <v>0</v>
      </c>
      <c r="P147" s="159">
        <v>0</v>
      </c>
      <c r="Q147" s="160">
        <v>915</v>
      </c>
    </row>
    <row r="148" spans="1:17" s="272" customFormat="1" ht="12" x14ac:dyDescent="0.2">
      <c r="A148" s="106" t="s">
        <v>527</v>
      </c>
      <c r="B148" s="40" t="s">
        <v>684</v>
      </c>
      <c r="C148" s="158">
        <v>625</v>
      </c>
      <c r="D148" s="158">
        <v>1424</v>
      </c>
      <c r="E148" s="158">
        <v>59</v>
      </c>
      <c r="F148" s="159">
        <v>2403</v>
      </c>
      <c r="G148" s="159">
        <v>88</v>
      </c>
      <c r="H148" s="160">
        <v>4599</v>
      </c>
      <c r="I148" s="158">
        <v>603</v>
      </c>
      <c r="J148" s="158">
        <v>1451</v>
      </c>
      <c r="K148" s="158">
        <v>99</v>
      </c>
      <c r="L148" s="158">
        <v>0</v>
      </c>
      <c r="M148" s="158">
        <v>2068</v>
      </c>
      <c r="N148" s="158">
        <v>113</v>
      </c>
      <c r="O148" s="159">
        <v>6</v>
      </c>
      <c r="P148" s="159">
        <v>0</v>
      </c>
      <c r="Q148" s="160">
        <v>4340</v>
      </c>
    </row>
    <row r="149" spans="1:17" s="272" customFormat="1" ht="12" x14ac:dyDescent="0.2">
      <c r="A149" s="106" t="s">
        <v>344</v>
      </c>
      <c r="B149" s="40" t="s">
        <v>685</v>
      </c>
      <c r="C149" s="158">
        <v>56</v>
      </c>
      <c r="D149" s="158">
        <v>188</v>
      </c>
      <c r="E149" s="158">
        <v>22</v>
      </c>
      <c r="F149" s="159">
        <v>199</v>
      </c>
      <c r="G149" s="159">
        <v>65</v>
      </c>
      <c r="H149" s="160">
        <v>530</v>
      </c>
      <c r="I149" s="158">
        <v>66</v>
      </c>
      <c r="J149" s="158">
        <v>185</v>
      </c>
      <c r="K149" s="158">
        <v>169</v>
      </c>
      <c r="L149" s="158">
        <v>0</v>
      </c>
      <c r="M149" s="158">
        <v>146</v>
      </c>
      <c r="N149" s="158">
        <v>51</v>
      </c>
      <c r="O149" s="159">
        <v>0</v>
      </c>
      <c r="P149" s="159">
        <v>0</v>
      </c>
      <c r="Q149" s="160">
        <v>617</v>
      </c>
    </row>
    <row r="150" spans="1:17" s="272" customFormat="1" ht="12" x14ac:dyDescent="0.2">
      <c r="A150" s="106" t="s">
        <v>345</v>
      </c>
      <c r="B150" s="40" t="s">
        <v>686</v>
      </c>
      <c r="C150" s="158">
        <v>352</v>
      </c>
      <c r="D150" s="158">
        <v>717</v>
      </c>
      <c r="E150" s="158">
        <v>118</v>
      </c>
      <c r="F150" s="159">
        <v>3407</v>
      </c>
      <c r="G150" s="159">
        <v>13</v>
      </c>
      <c r="H150" s="160">
        <v>4607</v>
      </c>
      <c r="I150" s="158">
        <v>311</v>
      </c>
      <c r="J150" s="158">
        <v>667</v>
      </c>
      <c r="K150" s="158">
        <v>103</v>
      </c>
      <c r="L150" s="158">
        <v>4</v>
      </c>
      <c r="M150" s="158">
        <v>2170</v>
      </c>
      <c r="N150" s="158">
        <v>62</v>
      </c>
      <c r="O150" s="159">
        <v>0</v>
      </c>
      <c r="P150" s="159">
        <v>0</v>
      </c>
      <c r="Q150" s="160">
        <v>3317</v>
      </c>
    </row>
    <row r="151" spans="1:17" s="272" customFormat="1" ht="12" x14ac:dyDescent="0.2">
      <c r="A151" s="106" t="s">
        <v>346</v>
      </c>
      <c r="B151" s="40" t="s">
        <v>687</v>
      </c>
      <c r="C151" s="158">
        <v>1260</v>
      </c>
      <c r="D151" s="158">
        <v>336</v>
      </c>
      <c r="E151" s="158">
        <v>86</v>
      </c>
      <c r="F151" s="159">
        <v>0</v>
      </c>
      <c r="G151" s="159">
        <v>0</v>
      </c>
      <c r="H151" s="160">
        <v>1682</v>
      </c>
      <c r="I151" s="158">
        <v>1248</v>
      </c>
      <c r="J151" s="158">
        <v>309</v>
      </c>
      <c r="K151" s="158">
        <v>127</v>
      </c>
      <c r="L151" s="158">
        <v>6</v>
      </c>
      <c r="M151" s="158">
        <v>0</v>
      </c>
      <c r="N151" s="158">
        <v>0</v>
      </c>
      <c r="O151" s="159">
        <v>0</v>
      </c>
      <c r="P151" s="159">
        <v>0</v>
      </c>
      <c r="Q151" s="160">
        <v>1690</v>
      </c>
    </row>
    <row r="152" spans="1:17" s="272" customFormat="1" ht="12" x14ac:dyDescent="0.2">
      <c r="A152" s="106" t="s">
        <v>347</v>
      </c>
      <c r="B152" s="40" t="s">
        <v>688</v>
      </c>
      <c r="C152" s="158">
        <v>715</v>
      </c>
      <c r="D152" s="158">
        <v>1101</v>
      </c>
      <c r="E152" s="158">
        <v>216</v>
      </c>
      <c r="F152" s="159">
        <v>730</v>
      </c>
      <c r="G152" s="159">
        <v>58</v>
      </c>
      <c r="H152" s="160">
        <v>2820</v>
      </c>
      <c r="I152" s="158">
        <v>471</v>
      </c>
      <c r="J152" s="158">
        <v>977</v>
      </c>
      <c r="K152" s="158">
        <v>222</v>
      </c>
      <c r="L152" s="158">
        <v>0</v>
      </c>
      <c r="M152" s="158">
        <v>719</v>
      </c>
      <c r="N152" s="158">
        <v>46</v>
      </c>
      <c r="O152" s="159">
        <v>0</v>
      </c>
      <c r="P152" s="159">
        <v>0</v>
      </c>
      <c r="Q152" s="160">
        <v>2435</v>
      </c>
    </row>
    <row r="153" spans="1:17" s="272" customFormat="1" ht="12" x14ac:dyDescent="0.2">
      <c r="A153" s="106" t="s">
        <v>348</v>
      </c>
      <c r="B153" s="40" t="s">
        <v>689</v>
      </c>
      <c r="C153" s="158">
        <v>127</v>
      </c>
      <c r="D153" s="158">
        <v>294</v>
      </c>
      <c r="E153" s="158">
        <v>74</v>
      </c>
      <c r="F153" s="159">
        <v>346</v>
      </c>
      <c r="G153" s="159">
        <v>74</v>
      </c>
      <c r="H153" s="160">
        <v>915</v>
      </c>
      <c r="I153" s="158">
        <v>124</v>
      </c>
      <c r="J153" s="158">
        <v>286</v>
      </c>
      <c r="K153" s="158">
        <v>108</v>
      </c>
      <c r="L153" s="158">
        <v>0</v>
      </c>
      <c r="M153" s="158">
        <v>268</v>
      </c>
      <c r="N153" s="158">
        <v>75</v>
      </c>
      <c r="O153" s="159">
        <v>0</v>
      </c>
      <c r="P153" s="159">
        <v>0</v>
      </c>
      <c r="Q153" s="160">
        <v>861</v>
      </c>
    </row>
    <row r="154" spans="1:17" s="272" customFormat="1" ht="12" x14ac:dyDescent="0.2">
      <c r="A154" s="106" t="s">
        <v>349</v>
      </c>
      <c r="B154" s="40" t="s">
        <v>690</v>
      </c>
      <c r="C154" s="158">
        <v>1034</v>
      </c>
      <c r="D154" s="158">
        <v>2560</v>
      </c>
      <c r="E154" s="158">
        <v>193</v>
      </c>
      <c r="F154" s="159">
        <v>4716</v>
      </c>
      <c r="G154" s="159">
        <v>49</v>
      </c>
      <c r="H154" s="160">
        <v>8552</v>
      </c>
      <c r="I154" s="158">
        <v>973</v>
      </c>
      <c r="J154" s="158">
        <v>2466</v>
      </c>
      <c r="K154" s="158">
        <v>228</v>
      </c>
      <c r="L154" s="158">
        <v>22</v>
      </c>
      <c r="M154" s="158">
        <v>4010</v>
      </c>
      <c r="N154" s="158">
        <v>54</v>
      </c>
      <c r="O154" s="159">
        <v>0</v>
      </c>
      <c r="P154" s="159">
        <v>0</v>
      </c>
      <c r="Q154" s="160">
        <v>7753</v>
      </c>
    </row>
    <row r="155" spans="1:17" s="272" customFormat="1" ht="12" x14ac:dyDescent="0.2">
      <c r="A155" s="106" t="s">
        <v>350</v>
      </c>
      <c r="B155" s="40" t="s">
        <v>691</v>
      </c>
      <c r="C155" s="158">
        <v>685</v>
      </c>
      <c r="D155" s="158">
        <v>849</v>
      </c>
      <c r="E155" s="158">
        <v>73</v>
      </c>
      <c r="F155" s="159">
        <v>1063</v>
      </c>
      <c r="G155" s="159">
        <v>154</v>
      </c>
      <c r="H155" s="160">
        <v>2824</v>
      </c>
      <c r="I155" s="158">
        <v>723</v>
      </c>
      <c r="J155" s="158">
        <v>772</v>
      </c>
      <c r="K155" s="158">
        <v>139</v>
      </c>
      <c r="L155" s="158">
        <v>54</v>
      </c>
      <c r="M155" s="158">
        <v>1440</v>
      </c>
      <c r="N155" s="158">
        <v>131</v>
      </c>
      <c r="O155" s="159">
        <v>0</v>
      </c>
      <c r="P155" s="159">
        <v>0</v>
      </c>
      <c r="Q155" s="160">
        <v>3259</v>
      </c>
    </row>
    <row r="156" spans="1:17" s="272" customFormat="1" ht="12" x14ac:dyDescent="0.2">
      <c r="A156" s="106" t="s">
        <v>351</v>
      </c>
      <c r="B156" s="40" t="s">
        <v>692</v>
      </c>
      <c r="C156" s="158">
        <v>73</v>
      </c>
      <c r="D156" s="158">
        <v>99</v>
      </c>
      <c r="E156" s="158">
        <v>20</v>
      </c>
      <c r="F156" s="159">
        <v>190</v>
      </c>
      <c r="G156" s="159">
        <v>53</v>
      </c>
      <c r="H156" s="160">
        <v>435</v>
      </c>
      <c r="I156" s="158">
        <v>34</v>
      </c>
      <c r="J156" s="158">
        <v>111</v>
      </c>
      <c r="K156" s="158">
        <v>39</v>
      </c>
      <c r="L156" s="158">
        <v>0</v>
      </c>
      <c r="M156" s="158">
        <v>141</v>
      </c>
      <c r="N156" s="158">
        <v>51</v>
      </c>
      <c r="O156" s="159">
        <v>0</v>
      </c>
      <c r="P156" s="159">
        <v>0</v>
      </c>
      <c r="Q156" s="160">
        <v>376</v>
      </c>
    </row>
    <row r="157" spans="1:17" s="272" customFormat="1" ht="12" x14ac:dyDescent="0.2">
      <c r="A157" s="106" t="s">
        <v>352</v>
      </c>
      <c r="B157" s="40" t="s">
        <v>693</v>
      </c>
      <c r="C157" s="158">
        <v>556</v>
      </c>
      <c r="D157" s="158">
        <v>451</v>
      </c>
      <c r="E157" s="158">
        <v>266</v>
      </c>
      <c r="F157" s="159">
        <v>557</v>
      </c>
      <c r="G157" s="159">
        <v>14</v>
      </c>
      <c r="H157" s="160">
        <v>1854</v>
      </c>
      <c r="I157" s="158">
        <v>584</v>
      </c>
      <c r="J157" s="158">
        <v>536</v>
      </c>
      <c r="K157" s="158">
        <v>184</v>
      </c>
      <c r="L157" s="158">
        <v>1</v>
      </c>
      <c r="M157" s="158">
        <v>422</v>
      </c>
      <c r="N157" s="158">
        <v>175</v>
      </c>
      <c r="O157" s="159">
        <v>0</v>
      </c>
      <c r="P157" s="159">
        <v>0</v>
      </c>
      <c r="Q157" s="160">
        <v>1902</v>
      </c>
    </row>
    <row r="158" spans="1:17" s="272" customFormat="1" ht="12" x14ac:dyDescent="0.2">
      <c r="A158" s="106" t="s">
        <v>353</v>
      </c>
      <c r="B158" s="40" t="s">
        <v>694</v>
      </c>
      <c r="C158" s="158">
        <v>277</v>
      </c>
      <c r="D158" s="158">
        <v>231</v>
      </c>
      <c r="E158" s="158">
        <v>123</v>
      </c>
      <c r="F158" s="159">
        <v>0</v>
      </c>
      <c r="G158" s="159">
        <v>0</v>
      </c>
      <c r="H158" s="160">
        <v>631</v>
      </c>
      <c r="I158" s="158">
        <v>333</v>
      </c>
      <c r="J158" s="158">
        <v>139</v>
      </c>
      <c r="K158" s="158">
        <v>70</v>
      </c>
      <c r="L158" s="158">
        <v>0</v>
      </c>
      <c r="M158" s="158">
        <v>0</v>
      </c>
      <c r="N158" s="158">
        <v>0</v>
      </c>
      <c r="O158" s="159">
        <v>0</v>
      </c>
      <c r="P158" s="159">
        <v>0</v>
      </c>
      <c r="Q158" s="160">
        <v>542</v>
      </c>
    </row>
    <row r="159" spans="1:17" s="272" customFormat="1" ht="12" x14ac:dyDescent="0.2">
      <c r="A159" s="106" t="s">
        <v>354</v>
      </c>
      <c r="B159" s="40" t="s">
        <v>695</v>
      </c>
      <c r="C159" s="158">
        <v>111</v>
      </c>
      <c r="D159" s="158">
        <v>461</v>
      </c>
      <c r="E159" s="158">
        <v>19</v>
      </c>
      <c r="F159" s="159">
        <v>528</v>
      </c>
      <c r="G159" s="159">
        <v>31</v>
      </c>
      <c r="H159" s="160">
        <v>1151</v>
      </c>
      <c r="I159" s="158">
        <v>98</v>
      </c>
      <c r="J159" s="158">
        <v>468</v>
      </c>
      <c r="K159" s="158">
        <v>15</v>
      </c>
      <c r="L159" s="158">
        <v>0</v>
      </c>
      <c r="M159" s="158">
        <v>603</v>
      </c>
      <c r="N159" s="158">
        <v>8</v>
      </c>
      <c r="O159" s="159">
        <v>0</v>
      </c>
      <c r="P159" s="159">
        <v>0</v>
      </c>
      <c r="Q159" s="160">
        <v>1192</v>
      </c>
    </row>
    <row r="160" spans="1:17" s="272" customFormat="1" ht="12" x14ac:dyDescent="0.2">
      <c r="A160" s="106" t="s">
        <v>355</v>
      </c>
      <c r="B160" s="40" t="s">
        <v>696</v>
      </c>
      <c r="C160" s="158">
        <v>3618</v>
      </c>
      <c r="D160" s="158">
        <v>1509</v>
      </c>
      <c r="E160" s="158">
        <v>1128</v>
      </c>
      <c r="F160" s="159">
        <v>0</v>
      </c>
      <c r="G160" s="159">
        <v>0</v>
      </c>
      <c r="H160" s="160">
        <v>6259</v>
      </c>
      <c r="I160" s="158">
        <v>3735</v>
      </c>
      <c r="J160" s="158">
        <v>1708</v>
      </c>
      <c r="K160" s="158">
        <v>1054</v>
      </c>
      <c r="L160" s="158">
        <v>0</v>
      </c>
      <c r="M160" s="158">
        <v>0</v>
      </c>
      <c r="N160" s="158">
        <v>0</v>
      </c>
      <c r="O160" s="159">
        <v>0</v>
      </c>
      <c r="P160" s="159">
        <v>0</v>
      </c>
      <c r="Q160" s="160">
        <v>6497</v>
      </c>
    </row>
    <row r="161" spans="1:17" s="272" customFormat="1" ht="12" x14ac:dyDescent="0.2">
      <c r="A161" s="106" t="s">
        <v>356</v>
      </c>
      <c r="B161" s="40" t="s">
        <v>697</v>
      </c>
      <c r="C161" s="158">
        <v>154</v>
      </c>
      <c r="D161" s="158">
        <v>595</v>
      </c>
      <c r="E161" s="158">
        <v>52</v>
      </c>
      <c r="F161" s="159">
        <v>422</v>
      </c>
      <c r="G161" s="159">
        <v>91</v>
      </c>
      <c r="H161" s="160">
        <v>1314</v>
      </c>
      <c r="I161" s="158">
        <v>121</v>
      </c>
      <c r="J161" s="158">
        <v>503</v>
      </c>
      <c r="K161" s="158">
        <v>100</v>
      </c>
      <c r="L161" s="158">
        <v>0</v>
      </c>
      <c r="M161" s="158">
        <v>314</v>
      </c>
      <c r="N161" s="158">
        <v>99</v>
      </c>
      <c r="O161" s="159">
        <v>0</v>
      </c>
      <c r="P161" s="159">
        <v>0</v>
      </c>
      <c r="Q161" s="160">
        <v>1137</v>
      </c>
    </row>
    <row r="162" spans="1:17" s="272" customFormat="1" ht="12" x14ac:dyDescent="0.2">
      <c r="A162" s="106" t="s">
        <v>357</v>
      </c>
      <c r="B162" s="40" t="s">
        <v>698</v>
      </c>
      <c r="C162" s="158">
        <v>389</v>
      </c>
      <c r="D162" s="158">
        <v>313</v>
      </c>
      <c r="E162" s="158">
        <v>226</v>
      </c>
      <c r="F162" s="159">
        <v>0</v>
      </c>
      <c r="G162" s="159">
        <v>0</v>
      </c>
      <c r="H162" s="160">
        <v>956</v>
      </c>
      <c r="I162" s="158">
        <v>354</v>
      </c>
      <c r="J162" s="158">
        <v>294</v>
      </c>
      <c r="K162" s="158">
        <v>216</v>
      </c>
      <c r="L162" s="158">
        <v>10</v>
      </c>
      <c r="M162" s="158">
        <v>0</v>
      </c>
      <c r="N162" s="158">
        <v>0</v>
      </c>
      <c r="O162" s="159">
        <v>8</v>
      </c>
      <c r="P162" s="159">
        <v>0</v>
      </c>
      <c r="Q162" s="160">
        <v>882</v>
      </c>
    </row>
    <row r="163" spans="1:17" s="272" customFormat="1" ht="12" x14ac:dyDescent="0.2">
      <c r="A163" s="106" t="s">
        <v>358</v>
      </c>
      <c r="B163" s="40" t="s">
        <v>699</v>
      </c>
      <c r="C163" s="158">
        <v>112</v>
      </c>
      <c r="D163" s="158">
        <v>77</v>
      </c>
      <c r="E163" s="158">
        <v>65</v>
      </c>
      <c r="F163" s="159">
        <v>0</v>
      </c>
      <c r="G163" s="159">
        <v>0</v>
      </c>
      <c r="H163" s="160">
        <v>254</v>
      </c>
      <c r="I163" s="158">
        <v>85</v>
      </c>
      <c r="J163" s="158">
        <v>90</v>
      </c>
      <c r="K163" s="158">
        <v>31</v>
      </c>
      <c r="L163" s="158">
        <v>0</v>
      </c>
      <c r="M163" s="158">
        <v>0</v>
      </c>
      <c r="N163" s="158">
        <v>0</v>
      </c>
      <c r="O163" s="159">
        <v>0</v>
      </c>
      <c r="P163" s="159">
        <v>0</v>
      </c>
      <c r="Q163" s="160">
        <v>206</v>
      </c>
    </row>
    <row r="164" spans="1:17" s="272" customFormat="1" ht="12" x14ac:dyDescent="0.2">
      <c r="A164" s="106" t="s">
        <v>359</v>
      </c>
      <c r="B164" s="40" t="s">
        <v>700</v>
      </c>
      <c r="C164" s="158">
        <v>253</v>
      </c>
      <c r="D164" s="158">
        <v>141</v>
      </c>
      <c r="E164" s="158">
        <v>59</v>
      </c>
      <c r="F164" s="159">
        <v>0</v>
      </c>
      <c r="G164" s="159">
        <v>0</v>
      </c>
      <c r="H164" s="160">
        <v>453</v>
      </c>
      <c r="I164" s="158">
        <v>272</v>
      </c>
      <c r="J164" s="158">
        <v>136</v>
      </c>
      <c r="K164" s="158">
        <v>43</v>
      </c>
      <c r="L164" s="158">
        <v>47</v>
      </c>
      <c r="M164" s="158">
        <v>0</v>
      </c>
      <c r="N164" s="158">
        <v>0</v>
      </c>
      <c r="O164" s="159">
        <v>0</v>
      </c>
      <c r="P164" s="159">
        <v>0</v>
      </c>
      <c r="Q164" s="160">
        <v>498</v>
      </c>
    </row>
    <row r="165" spans="1:17" s="272" customFormat="1" ht="12" x14ac:dyDescent="0.2">
      <c r="A165" s="106" t="s">
        <v>360</v>
      </c>
      <c r="B165" s="40" t="s">
        <v>701</v>
      </c>
      <c r="C165" s="158">
        <v>2885</v>
      </c>
      <c r="D165" s="158">
        <v>1467</v>
      </c>
      <c r="E165" s="158">
        <v>443</v>
      </c>
      <c r="F165" s="159">
        <v>1318</v>
      </c>
      <c r="G165" s="159">
        <v>892</v>
      </c>
      <c r="H165" s="160">
        <v>7006</v>
      </c>
      <c r="I165" s="158">
        <v>2551</v>
      </c>
      <c r="J165" s="158">
        <v>1641</v>
      </c>
      <c r="K165" s="158">
        <v>490</v>
      </c>
      <c r="L165" s="158">
        <v>1</v>
      </c>
      <c r="M165" s="158">
        <v>1101</v>
      </c>
      <c r="N165" s="158">
        <v>712</v>
      </c>
      <c r="O165" s="159">
        <v>0</v>
      </c>
      <c r="P165" s="159">
        <v>0</v>
      </c>
      <c r="Q165" s="160">
        <v>6496</v>
      </c>
    </row>
    <row r="166" spans="1:17" s="272" customFormat="1" ht="12" x14ac:dyDescent="0.2">
      <c r="A166" s="106" t="s">
        <v>361</v>
      </c>
      <c r="B166" s="40" t="s">
        <v>702</v>
      </c>
      <c r="C166" s="158">
        <v>226</v>
      </c>
      <c r="D166" s="158">
        <v>215</v>
      </c>
      <c r="E166" s="158">
        <v>10</v>
      </c>
      <c r="F166" s="159">
        <v>611</v>
      </c>
      <c r="G166" s="159">
        <v>0</v>
      </c>
      <c r="H166" s="160">
        <v>1062</v>
      </c>
      <c r="I166" s="158">
        <v>205</v>
      </c>
      <c r="J166" s="158">
        <v>215</v>
      </c>
      <c r="K166" s="158">
        <v>11</v>
      </c>
      <c r="L166" s="158">
        <v>0</v>
      </c>
      <c r="M166" s="158">
        <v>638</v>
      </c>
      <c r="N166" s="158">
        <v>0</v>
      </c>
      <c r="O166" s="159">
        <v>0</v>
      </c>
      <c r="P166" s="159">
        <v>0</v>
      </c>
      <c r="Q166" s="160">
        <v>1069</v>
      </c>
    </row>
    <row r="167" spans="1:17" s="272" customFormat="1" ht="12" x14ac:dyDescent="0.2">
      <c r="A167" s="106" t="s">
        <v>362</v>
      </c>
      <c r="B167" s="40" t="s">
        <v>703</v>
      </c>
      <c r="C167" s="158">
        <v>750</v>
      </c>
      <c r="D167" s="158">
        <v>465</v>
      </c>
      <c r="E167" s="158">
        <v>109</v>
      </c>
      <c r="F167" s="159">
        <v>233</v>
      </c>
      <c r="G167" s="159">
        <v>57</v>
      </c>
      <c r="H167" s="160">
        <v>1620</v>
      </c>
      <c r="I167" s="158">
        <v>645</v>
      </c>
      <c r="J167" s="158">
        <v>438</v>
      </c>
      <c r="K167" s="158">
        <v>82</v>
      </c>
      <c r="L167" s="158">
        <v>7</v>
      </c>
      <c r="M167" s="158">
        <v>223</v>
      </c>
      <c r="N167" s="158">
        <v>50</v>
      </c>
      <c r="O167" s="159">
        <v>0</v>
      </c>
      <c r="P167" s="159">
        <v>0</v>
      </c>
      <c r="Q167" s="160">
        <v>1445</v>
      </c>
    </row>
    <row r="168" spans="1:17" s="272" customFormat="1" ht="12" x14ac:dyDescent="0.2">
      <c r="A168" s="106" t="s">
        <v>363</v>
      </c>
      <c r="B168" s="40" t="s">
        <v>704</v>
      </c>
      <c r="C168" s="158">
        <v>40</v>
      </c>
      <c r="D168" s="158">
        <v>66</v>
      </c>
      <c r="E168" s="158">
        <v>11</v>
      </c>
      <c r="F168" s="159">
        <v>80</v>
      </c>
      <c r="G168" s="159">
        <v>59</v>
      </c>
      <c r="H168" s="160">
        <v>256</v>
      </c>
      <c r="I168" s="158">
        <v>34</v>
      </c>
      <c r="J168" s="158">
        <v>71</v>
      </c>
      <c r="K168" s="158">
        <v>7</v>
      </c>
      <c r="L168" s="158">
        <v>0</v>
      </c>
      <c r="M168" s="158">
        <v>68</v>
      </c>
      <c r="N168" s="158">
        <v>64</v>
      </c>
      <c r="O168" s="159">
        <v>0</v>
      </c>
      <c r="P168" s="159">
        <v>0</v>
      </c>
      <c r="Q168" s="160">
        <v>244</v>
      </c>
    </row>
    <row r="169" spans="1:17" s="272" customFormat="1" ht="12" x14ac:dyDescent="0.2">
      <c r="A169" s="106" t="s">
        <v>364</v>
      </c>
      <c r="B169" s="40" t="s">
        <v>705</v>
      </c>
      <c r="C169" s="158">
        <v>244</v>
      </c>
      <c r="D169" s="158">
        <v>157</v>
      </c>
      <c r="E169" s="158">
        <v>154</v>
      </c>
      <c r="F169" s="159">
        <v>0</v>
      </c>
      <c r="G169" s="159">
        <v>0</v>
      </c>
      <c r="H169" s="160">
        <v>555</v>
      </c>
      <c r="I169" s="158">
        <v>292</v>
      </c>
      <c r="J169" s="158">
        <v>179</v>
      </c>
      <c r="K169" s="158">
        <v>159</v>
      </c>
      <c r="L169" s="158">
        <v>1</v>
      </c>
      <c r="M169" s="158">
        <v>0</v>
      </c>
      <c r="N169" s="158">
        <v>0</v>
      </c>
      <c r="O169" s="159">
        <v>0</v>
      </c>
      <c r="P169" s="159">
        <v>0</v>
      </c>
      <c r="Q169" s="160">
        <v>631</v>
      </c>
    </row>
    <row r="170" spans="1:17" s="272" customFormat="1" ht="12" x14ac:dyDescent="0.2">
      <c r="A170" s="106" t="s">
        <v>365</v>
      </c>
      <c r="B170" s="40" t="s">
        <v>706</v>
      </c>
      <c r="C170" s="158">
        <v>172</v>
      </c>
      <c r="D170" s="158">
        <v>391</v>
      </c>
      <c r="E170" s="158">
        <v>203</v>
      </c>
      <c r="F170" s="159">
        <v>0</v>
      </c>
      <c r="G170" s="159">
        <v>0</v>
      </c>
      <c r="H170" s="160">
        <v>768</v>
      </c>
      <c r="I170" s="158">
        <v>130</v>
      </c>
      <c r="J170" s="158">
        <v>411</v>
      </c>
      <c r="K170" s="158">
        <v>301</v>
      </c>
      <c r="L170" s="158">
        <v>2</v>
      </c>
      <c r="M170" s="158">
        <v>0</v>
      </c>
      <c r="N170" s="158">
        <v>0</v>
      </c>
      <c r="O170" s="159">
        <v>0</v>
      </c>
      <c r="P170" s="159">
        <v>0</v>
      </c>
      <c r="Q170" s="160">
        <v>844</v>
      </c>
    </row>
    <row r="171" spans="1:17" s="272" customFormat="1" ht="12" x14ac:dyDescent="0.2">
      <c r="A171" s="106" t="s">
        <v>366</v>
      </c>
      <c r="B171" s="40" t="s">
        <v>707</v>
      </c>
      <c r="C171" s="158">
        <v>78</v>
      </c>
      <c r="D171" s="158">
        <v>26</v>
      </c>
      <c r="E171" s="158">
        <v>41</v>
      </c>
      <c r="F171" s="159">
        <v>159</v>
      </c>
      <c r="G171" s="159">
        <v>50</v>
      </c>
      <c r="H171" s="160">
        <v>376</v>
      </c>
      <c r="I171" s="158">
        <v>76</v>
      </c>
      <c r="J171" s="158">
        <v>28</v>
      </c>
      <c r="K171" s="158">
        <v>27</v>
      </c>
      <c r="L171" s="158">
        <v>0</v>
      </c>
      <c r="M171" s="158">
        <v>124</v>
      </c>
      <c r="N171" s="158">
        <v>60</v>
      </c>
      <c r="O171" s="159">
        <v>8</v>
      </c>
      <c r="P171" s="159">
        <v>0</v>
      </c>
      <c r="Q171" s="160">
        <v>323</v>
      </c>
    </row>
    <row r="172" spans="1:17" s="272" customFormat="1" ht="12" x14ac:dyDescent="0.2">
      <c r="A172" s="106" t="s">
        <v>367</v>
      </c>
      <c r="B172" s="40" t="s">
        <v>708</v>
      </c>
      <c r="C172" s="158">
        <v>83</v>
      </c>
      <c r="D172" s="158">
        <v>46</v>
      </c>
      <c r="E172" s="158">
        <v>57</v>
      </c>
      <c r="F172" s="159">
        <v>178</v>
      </c>
      <c r="G172" s="159">
        <v>68</v>
      </c>
      <c r="H172" s="160">
        <v>432</v>
      </c>
      <c r="I172" s="158">
        <v>90</v>
      </c>
      <c r="J172" s="158">
        <v>47</v>
      </c>
      <c r="K172" s="158">
        <v>37</v>
      </c>
      <c r="L172" s="158">
        <v>0</v>
      </c>
      <c r="M172" s="158">
        <v>144</v>
      </c>
      <c r="N172" s="158">
        <v>62</v>
      </c>
      <c r="O172" s="159">
        <v>0</v>
      </c>
      <c r="P172" s="159">
        <v>0</v>
      </c>
      <c r="Q172" s="160">
        <v>380</v>
      </c>
    </row>
    <row r="173" spans="1:17" s="272" customFormat="1" ht="12" x14ac:dyDescent="0.2">
      <c r="A173" s="106" t="s">
        <v>368</v>
      </c>
      <c r="B173" s="40" t="s">
        <v>709</v>
      </c>
      <c r="C173" s="158">
        <v>137</v>
      </c>
      <c r="D173" s="158">
        <v>113</v>
      </c>
      <c r="E173" s="158">
        <v>334</v>
      </c>
      <c r="F173" s="159">
        <v>0</v>
      </c>
      <c r="G173" s="159">
        <v>0</v>
      </c>
      <c r="H173" s="160">
        <v>584</v>
      </c>
      <c r="I173" s="158">
        <v>159</v>
      </c>
      <c r="J173" s="158">
        <v>128</v>
      </c>
      <c r="K173" s="158">
        <v>240</v>
      </c>
      <c r="L173" s="158">
        <v>0</v>
      </c>
      <c r="M173" s="158">
        <v>0</v>
      </c>
      <c r="N173" s="158">
        <v>0</v>
      </c>
      <c r="O173" s="159">
        <v>0</v>
      </c>
      <c r="P173" s="159">
        <v>0</v>
      </c>
      <c r="Q173" s="160">
        <v>527</v>
      </c>
    </row>
    <row r="174" spans="1:17" s="272" customFormat="1" ht="12" x14ac:dyDescent="0.2">
      <c r="A174" s="106" t="s">
        <v>369</v>
      </c>
      <c r="B174" s="40" t="s">
        <v>710</v>
      </c>
      <c r="C174" s="158">
        <v>1359</v>
      </c>
      <c r="D174" s="158">
        <v>675</v>
      </c>
      <c r="E174" s="158">
        <v>67</v>
      </c>
      <c r="F174" s="159">
        <v>0</v>
      </c>
      <c r="G174" s="159">
        <v>0</v>
      </c>
      <c r="H174" s="160">
        <v>2101</v>
      </c>
      <c r="I174" s="158">
        <v>1304</v>
      </c>
      <c r="J174" s="158">
        <v>615</v>
      </c>
      <c r="K174" s="158">
        <v>132</v>
      </c>
      <c r="L174" s="158">
        <v>0</v>
      </c>
      <c r="M174" s="158">
        <v>0</v>
      </c>
      <c r="N174" s="158">
        <v>0</v>
      </c>
      <c r="O174" s="159">
        <v>0</v>
      </c>
      <c r="P174" s="159">
        <v>0</v>
      </c>
      <c r="Q174" s="160">
        <v>2051</v>
      </c>
    </row>
    <row r="175" spans="1:17" s="272" customFormat="1" ht="12" x14ac:dyDescent="0.2">
      <c r="A175" s="106" t="s">
        <v>370</v>
      </c>
      <c r="B175" s="40" t="s">
        <v>711</v>
      </c>
      <c r="C175" s="158">
        <v>372</v>
      </c>
      <c r="D175" s="158">
        <v>136</v>
      </c>
      <c r="E175" s="158">
        <v>133</v>
      </c>
      <c r="F175" s="159">
        <v>707</v>
      </c>
      <c r="G175" s="159">
        <v>0</v>
      </c>
      <c r="H175" s="160">
        <v>1348</v>
      </c>
      <c r="I175" s="158">
        <v>210</v>
      </c>
      <c r="J175" s="158">
        <v>172</v>
      </c>
      <c r="K175" s="158">
        <v>293</v>
      </c>
      <c r="L175" s="158">
        <v>0</v>
      </c>
      <c r="M175" s="158">
        <v>598</v>
      </c>
      <c r="N175" s="158">
        <v>191</v>
      </c>
      <c r="O175" s="159">
        <v>0</v>
      </c>
      <c r="P175" s="159">
        <v>0</v>
      </c>
      <c r="Q175" s="160">
        <v>1464</v>
      </c>
    </row>
    <row r="176" spans="1:17" s="272" customFormat="1" ht="12" x14ac:dyDescent="0.2">
      <c r="A176" s="106" t="s">
        <v>371</v>
      </c>
      <c r="B176" s="40" t="s">
        <v>712</v>
      </c>
      <c r="C176" s="158">
        <v>102</v>
      </c>
      <c r="D176" s="158">
        <v>128</v>
      </c>
      <c r="E176" s="158">
        <v>115</v>
      </c>
      <c r="F176" s="159">
        <v>0</v>
      </c>
      <c r="G176" s="159">
        <v>0</v>
      </c>
      <c r="H176" s="160">
        <v>345</v>
      </c>
      <c r="I176" s="158">
        <v>113</v>
      </c>
      <c r="J176" s="158">
        <v>139</v>
      </c>
      <c r="K176" s="158">
        <v>128</v>
      </c>
      <c r="L176" s="158">
        <v>0</v>
      </c>
      <c r="M176" s="158">
        <v>0</v>
      </c>
      <c r="N176" s="158">
        <v>0</v>
      </c>
      <c r="O176" s="159">
        <v>0</v>
      </c>
      <c r="P176" s="159">
        <v>0</v>
      </c>
      <c r="Q176" s="160">
        <v>380</v>
      </c>
    </row>
    <row r="177" spans="1:17" s="272" customFormat="1" ht="12" x14ac:dyDescent="0.2">
      <c r="A177" s="106" t="s">
        <v>372</v>
      </c>
      <c r="B177" s="40" t="s">
        <v>713</v>
      </c>
      <c r="C177" s="158">
        <v>74</v>
      </c>
      <c r="D177" s="158">
        <v>115</v>
      </c>
      <c r="E177" s="158">
        <v>60</v>
      </c>
      <c r="F177" s="159">
        <v>245</v>
      </c>
      <c r="G177" s="159">
        <v>37</v>
      </c>
      <c r="H177" s="160">
        <v>531</v>
      </c>
      <c r="I177" s="158">
        <v>81</v>
      </c>
      <c r="J177" s="158">
        <v>115</v>
      </c>
      <c r="K177" s="158">
        <v>39</v>
      </c>
      <c r="L177" s="158">
        <v>0</v>
      </c>
      <c r="M177" s="158">
        <v>191</v>
      </c>
      <c r="N177" s="158">
        <v>45</v>
      </c>
      <c r="O177" s="159">
        <v>0</v>
      </c>
      <c r="P177" s="159">
        <v>0</v>
      </c>
      <c r="Q177" s="160">
        <v>471</v>
      </c>
    </row>
    <row r="178" spans="1:17" s="272" customFormat="1" ht="12" x14ac:dyDescent="0.2">
      <c r="A178" s="106" t="s">
        <v>373</v>
      </c>
      <c r="B178" s="40" t="s">
        <v>714</v>
      </c>
      <c r="C178" s="158">
        <v>192</v>
      </c>
      <c r="D178" s="158">
        <v>153</v>
      </c>
      <c r="E178" s="158">
        <v>37</v>
      </c>
      <c r="F178" s="159">
        <v>306</v>
      </c>
      <c r="G178" s="159">
        <v>181</v>
      </c>
      <c r="H178" s="160">
        <v>869</v>
      </c>
      <c r="I178" s="158">
        <v>142</v>
      </c>
      <c r="J178" s="158">
        <v>146</v>
      </c>
      <c r="K178" s="158">
        <v>43</v>
      </c>
      <c r="L178" s="158">
        <v>0</v>
      </c>
      <c r="M178" s="158">
        <v>219</v>
      </c>
      <c r="N178" s="158">
        <v>186</v>
      </c>
      <c r="O178" s="159">
        <v>0</v>
      </c>
      <c r="P178" s="159">
        <v>15</v>
      </c>
      <c r="Q178" s="160">
        <v>751</v>
      </c>
    </row>
    <row r="179" spans="1:17" s="272" customFormat="1" ht="12" x14ac:dyDescent="0.2">
      <c r="A179" s="106" t="s">
        <v>374</v>
      </c>
      <c r="B179" s="40" t="s">
        <v>715</v>
      </c>
      <c r="C179" s="158">
        <v>783</v>
      </c>
      <c r="D179" s="158">
        <v>1131</v>
      </c>
      <c r="E179" s="158">
        <v>183</v>
      </c>
      <c r="F179" s="159">
        <v>2463</v>
      </c>
      <c r="G179" s="159">
        <v>0</v>
      </c>
      <c r="H179" s="160">
        <v>4560</v>
      </c>
      <c r="I179" s="158">
        <v>741</v>
      </c>
      <c r="J179" s="158">
        <v>939</v>
      </c>
      <c r="K179" s="158">
        <v>138</v>
      </c>
      <c r="L179" s="158">
        <v>1</v>
      </c>
      <c r="M179" s="158">
        <v>2255</v>
      </c>
      <c r="N179" s="158">
        <v>5</v>
      </c>
      <c r="O179" s="159">
        <v>0</v>
      </c>
      <c r="P179" s="159">
        <v>0</v>
      </c>
      <c r="Q179" s="160">
        <v>4079</v>
      </c>
    </row>
    <row r="180" spans="1:17" s="272" customFormat="1" ht="12" x14ac:dyDescent="0.2">
      <c r="A180" s="106" t="s">
        <v>375</v>
      </c>
      <c r="B180" s="40" t="s">
        <v>716</v>
      </c>
      <c r="C180" s="158">
        <v>685</v>
      </c>
      <c r="D180" s="158">
        <v>134</v>
      </c>
      <c r="E180" s="158">
        <v>153</v>
      </c>
      <c r="F180" s="159">
        <v>0</v>
      </c>
      <c r="G180" s="159">
        <v>0</v>
      </c>
      <c r="H180" s="160">
        <v>972</v>
      </c>
      <c r="I180" s="158">
        <v>748</v>
      </c>
      <c r="J180" s="158">
        <v>125</v>
      </c>
      <c r="K180" s="158">
        <v>127</v>
      </c>
      <c r="L180" s="158">
        <v>0</v>
      </c>
      <c r="M180" s="158">
        <v>0</v>
      </c>
      <c r="N180" s="158">
        <v>0</v>
      </c>
      <c r="O180" s="159">
        <v>0</v>
      </c>
      <c r="P180" s="159">
        <v>0</v>
      </c>
      <c r="Q180" s="160">
        <v>1000</v>
      </c>
    </row>
    <row r="181" spans="1:17" s="272" customFormat="1" ht="12" x14ac:dyDescent="0.2">
      <c r="A181" s="106" t="s">
        <v>376</v>
      </c>
      <c r="B181" s="40" t="s">
        <v>717</v>
      </c>
      <c r="C181" s="158">
        <v>279</v>
      </c>
      <c r="D181" s="158">
        <v>252</v>
      </c>
      <c r="E181" s="158">
        <v>72</v>
      </c>
      <c r="F181" s="159">
        <v>372</v>
      </c>
      <c r="G181" s="159">
        <v>17</v>
      </c>
      <c r="H181" s="160">
        <v>1186</v>
      </c>
      <c r="I181" s="158">
        <v>732</v>
      </c>
      <c r="J181" s="158">
        <v>187</v>
      </c>
      <c r="K181" s="158">
        <v>118</v>
      </c>
      <c r="L181" s="158">
        <v>0</v>
      </c>
      <c r="M181" s="158">
        <v>338</v>
      </c>
      <c r="N181" s="158">
        <v>19</v>
      </c>
      <c r="O181" s="159">
        <v>244</v>
      </c>
      <c r="P181" s="159">
        <v>0</v>
      </c>
      <c r="Q181" s="160">
        <v>1638</v>
      </c>
    </row>
    <row r="182" spans="1:17" s="272" customFormat="1" ht="12" x14ac:dyDescent="0.2">
      <c r="A182" s="106" t="s">
        <v>377</v>
      </c>
      <c r="B182" s="40" t="s">
        <v>718</v>
      </c>
      <c r="C182" s="158">
        <v>253</v>
      </c>
      <c r="D182" s="158">
        <v>118</v>
      </c>
      <c r="E182" s="158">
        <v>92</v>
      </c>
      <c r="F182" s="159">
        <v>0</v>
      </c>
      <c r="G182" s="159">
        <v>0</v>
      </c>
      <c r="H182" s="160">
        <v>463</v>
      </c>
      <c r="I182" s="158">
        <v>217</v>
      </c>
      <c r="J182" s="158">
        <v>132</v>
      </c>
      <c r="K182" s="158">
        <v>129</v>
      </c>
      <c r="L182" s="158">
        <v>0</v>
      </c>
      <c r="M182" s="158">
        <v>0</v>
      </c>
      <c r="N182" s="158">
        <v>0</v>
      </c>
      <c r="O182" s="159">
        <v>0</v>
      </c>
      <c r="P182" s="159">
        <v>0</v>
      </c>
      <c r="Q182" s="160">
        <v>478</v>
      </c>
    </row>
    <row r="183" spans="1:17" s="272" customFormat="1" ht="12" x14ac:dyDescent="0.2">
      <c r="A183" s="106" t="s">
        <v>378</v>
      </c>
      <c r="B183" s="40" t="s">
        <v>719</v>
      </c>
      <c r="C183" s="158">
        <v>290</v>
      </c>
      <c r="D183" s="158">
        <v>127</v>
      </c>
      <c r="E183" s="158">
        <v>82</v>
      </c>
      <c r="F183" s="159">
        <v>0</v>
      </c>
      <c r="G183" s="159">
        <v>0</v>
      </c>
      <c r="H183" s="160">
        <v>499</v>
      </c>
      <c r="I183" s="158">
        <v>254</v>
      </c>
      <c r="J183" s="158">
        <v>158</v>
      </c>
      <c r="K183" s="158">
        <v>38</v>
      </c>
      <c r="L183" s="158">
        <v>0</v>
      </c>
      <c r="M183" s="158">
        <v>0</v>
      </c>
      <c r="N183" s="158">
        <v>0</v>
      </c>
      <c r="O183" s="159">
        <v>0</v>
      </c>
      <c r="P183" s="159">
        <v>0</v>
      </c>
      <c r="Q183" s="160">
        <v>450</v>
      </c>
    </row>
    <row r="184" spans="1:17" s="272" customFormat="1" ht="12" x14ac:dyDescent="0.2">
      <c r="A184" s="106" t="s">
        <v>379</v>
      </c>
      <c r="B184" s="40" t="s">
        <v>720</v>
      </c>
      <c r="C184" s="158">
        <v>66</v>
      </c>
      <c r="D184" s="158">
        <v>38</v>
      </c>
      <c r="E184" s="158">
        <v>0</v>
      </c>
      <c r="F184" s="159">
        <v>462</v>
      </c>
      <c r="G184" s="159">
        <v>0</v>
      </c>
      <c r="H184" s="160">
        <v>566</v>
      </c>
      <c r="I184" s="158">
        <v>65</v>
      </c>
      <c r="J184" s="158">
        <v>50</v>
      </c>
      <c r="K184" s="158">
        <v>27</v>
      </c>
      <c r="L184" s="158">
        <v>0</v>
      </c>
      <c r="M184" s="158">
        <v>628</v>
      </c>
      <c r="N184" s="158">
        <v>0</v>
      </c>
      <c r="O184" s="159">
        <v>0</v>
      </c>
      <c r="P184" s="159">
        <v>0</v>
      </c>
      <c r="Q184" s="160">
        <v>770</v>
      </c>
    </row>
    <row r="185" spans="1:17" s="272" customFormat="1" ht="12" x14ac:dyDescent="0.2">
      <c r="A185" s="106" t="s">
        <v>380</v>
      </c>
      <c r="B185" s="40" t="s">
        <v>721</v>
      </c>
      <c r="C185" s="158">
        <v>1413</v>
      </c>
      <c r="D185" s="158">
        <v>501</v>
      </c>
      <c r="E185" s="158">
        <v>0</v>
      </c>
      <c r="F185" s="159">
        <v>0</v>
      </c>
      <c r="G185" s="159">
        <v>0</v>
      </c>
      <c r="H185" s="160">
        <v>1914</v>
      </c>
      <c r="I185" s="158">
        <v>914</v>
      </c>
      <c r="J185" s="158">
        <v>470</v>
      </c>
      <c r="K185" s="158">
        <v>0</v>
      </c>
      <c r="L185" s="158">
        <v>0</v>
      </c>
      <c r="M185" s="158">
        <v>0</v>
      </c>
      <c r="N185" s="158">
        <v>0</v>
      </c>
      <c r="O185" s="159">
        <v>0</v>
      </c>
      <c r="P185" s="159">
        <v>0</v>
      </c>
      <c r="Q185" s="160">
        <v>1384</v>
      </c>
    </row>
    <row r="186" spans="1:17" s="272" customFormat="1" ht="12" x14ac:dyDescent="0.2">
      <c r="A186" s="106" t="s">
        <v>381</v>
      </c>
      <c r="B186" s="40" t="s">
        <v>722</v>
      </c>
      <c r="C186" s="158">
        <v>525</v>
      </c>
      <c r="D186" s="158">
        <v>325</v>
      </c>
      <c r="E186" s="158">
        <v>36</v>
      </c>
      <c r="F186" s="159">
        <v>0</v>
      </c>
      <c r="G186" s="159">
        <v>0</v>
      </c>
      <c r="H186" s="160">
        <v>886</v>
      </c>
      <c r="I186" s="158">
        <v>385</v>
      </c>
      <c r="J186" s="158">
        <v>241</v>
      </c>
      <c r="K186" s="158">
        <v>43</v>
      </c>
      <c r="L186" s="158">
        <v>0</v>
      </c>
      <c r="M186" s="158">
        <v>0</v>
      </c>
      <c r="N186" s="158">
        <v>0</v>
      </c>
      <c r="O186" s="159">
        <v>0</v>
      </c>
      <c r="P186" s="159">
        <v>0</v>
      </c>
      <c r="Q186" s="160">
        <v>669</v>
      </c>
    </row>
    <row r="187" spans="1:17" s="272" customFormat="1" ht="12" x14ac:dyDescent="0.2">
      <c r="A187" s="106" t="s">
        <v>382</v>
      </c>
      <c r="B187" s="40" t="s">
        <v>723</v>
      </c>
      <c r="C187" s="158">
        <v>75</v>
      </c>
      <c r="D187" s="158">
        <v>42</v>
      </c>
      <c r="E187" s="158">
        <v>17</v>
      </c>
      <c r="F187" s="159">
        <v>243</v>
      </c>
      <c r="G187" s="159">
        <v>47</v>
      </c>
      <c r="H187" s="160">
        <v>424</v>
      </c>
      <c r="I187" s="158">
        <v>90</v>
      </c>
      <c r="J187" s="158">
        <v>42</v>
      </c>
      <c r="K187" s="158">
        <v>20</v>
      </c>
      <c r="L187" s="158">
        <v>0</v>
      </c>
      <c r="M187" s="158">
        <v>289</v>
      </c>
      <c r="N187" s="158">
        <v>0</v>
      </c>
      <c r="O187" s="159">
        <v>0</v>
      </c>
      <c r="P187" s="159">
        <v>0</v>
      </c>
      <c r="Q187" s="160">
        <v>441</v>
      </c>
    </row>
    <row r="188" spans="1:17" s="272" customFormat="1" ht="12" x14ac:dyDescent="0.2">
      <c r="A188" s="106" t="s">
        <v>383</v>
      </c>
      <c r="B188" s="40" t="s">
        <v>724</v>
      </c>
      <c r="C188" s="158">
        <v>1039</v>
      </c>
      <c r="D188" s="158">
        <v>137</v>
      </c>
      <c r="E188" s="158">
        <v>47</v>
      </c>
      <c r="F188" s="159">
        <v>0</v>
      </c>
      <c r="G188" s="159">
        <v>0</v>
      </c>
      <c r="H188" s="160">
        <v>1223</v>
      </c>
      <c r="I188" s="158">
        <v>1234</v>
      </c>
      <c r="J188" s="158">
        <v>158</v>
      </c>
      <c r="K188" s="158">
        <v>35</v>
      </c>
      <c r="L188" s="158">
        <v>4</v>
      </c>
      <c r="M188" s="158">
        <v>0</v>
      </c>
      <c r="N188" s="158">
        <v>0</v>
      </c>
      <c r="O188" s="159">
        <v>0</v>
      </c>
      <c r="P188" s="159">
        <v>0</v>
      </c>
      <c r="Q188" s="160">
        <v>1431</v>
      </c>
    </row>
    <row r="189" spans="1:17" s="272" customFormat="1" ht="12" x14ac:dyDescent="0.2">
      <c r="A189" s="106" t="s">
        <v>384</v>
      </c>
      <c r="B189" s="40" t="s">
        <v>725</v>
      </c>
      <c r="C189" s="158">
        <v>284</v>
      </c>
      <c r="D189" s="158">
        <v>136</v>
      </c>
      <c r="E189" s="158">
        <v>104</v>
      </c>
      <c r="F189" s="159">
        <v>0</v>
      </c>
      <c r="G189" s="159">
        <v>0</v>
      </c>
      <c r="H189" s="160">
        <v>524</v>
      </c>
      <c r="I189" s="158">
        <v>237</v>
      </c>
      <c r="J189" s="158">
        <v>179</v>
      </c>
      <c r="K189" s="158">
        <v>125</v>
      </c>
      <c r="L189" s="158">
        <v>0</v>
      </c>
      <c r="M189" s="158">
        <v>0</v>
      </c>
      <c r="N189" s="158">
        <v>0</v>
      </c>
      <c r="O189" s="159">
        <v>0</v>
      </c>
      <c r="P189" s="159">
        <v>0</v>
      </c>
      <c r="Q189" s="160">
        <v>541</v>
      </c>
    </row>
    <row r="190" spans="1:17" s="272" customFormat="1" ht="12" x14ac:dyDescent="0.2">
      <c r="A190" s="106" t="s">
        <v>385</v>
      </c>
      <c r="B190" s="40" t="s">
        <v>726</v>
      </c>
      <c r="C190" s="158">
        <v>364</v>
      </c>
      <c r="D190" s="158">
        <v>454</v>
      </c>
      <c r="E190" s="158">
        <v>254</v>
      </c>
      <c r="F190" s="159">
        <v>0</v>
      </c>
      <c r="G190" s="159">
        <v>0</v>
      </c>
      <c r="H190" s="160">
        <v>1078</v>
      </c>
      <c r="I190" s="158">
        <v>367</v>
      </c>
      <c r="J190" s="158">
        <v>430</v>
      </c>
      <c r="K190" s="158">
        <v>140</v>
      </c>
      <c r="L190" s="158">
        <v>0</v>
      </c>
      <c r="M190" s="158">
        <v>0</v>
      </c>
      <c r="N190" s="158">
        <v>0</v>
      </c>
      <c r="O190" s="159">
        <v>0</v>
      </c>
      <c r="P190" s="159">
        <v>0</v>
      </c>
      <c r="Q190" s="160">
        <v>937</v>
      </c>
    </row>
    <row r="191" spans="1:17" s="272" customFormat="1" ht="12" x14ac:dyDescent="0.2">
      <c r="A191" s="106" t="s">
        <v>386</v>
      </c>
      <c r="B191" s="40" t="s">
        <v>727</v>
      </c>
      <c r="C191" s="158">
        <v>281</v>
      </c>
      <c r="D191" s="158">
        <v>333</v>
      </c>
      <c r="E191" s="158">
        <v>127</v>
      </c>
      <c r="F191" s="159">
        <v>1078</v>
      </c>
      <c r="G191" s="159">
        <v>108</v>
      </c>
      <c r="H191" s="160">
        <v>1931</v>
      </c>
      <c r="I191" s="158">
        <v>312</v>
      </c>
      <c r="J191" s="158">
        <v>344</v>
      </c>
      <c r="K191" s="158">
        <v>147</v>
      </c>
      <c r="L191" s="158">
        <v>2</v>
      </c>
      <c r="M191" s="158">
        <v>802</v>
      </c>
      <c r="N191" s="158">
        <v>119</v>
      </c>
      <c r="O191" s="159">
        <v>0</v>
      </c>
      <c r="P191" s="159">
        <v>0</v>
      </c>
      <c r="Q191" s="160">
        <v>1726</v>
      </c>
    </row>
    <row r="192" spans="1:17" s="272" customFormat="1" ht="12" x14ac:dyDescent="0.2">
      <c r="A192" s="106" t="s">
        <v>387</v>
      </c>
      <c r="B192" s="40" t="s">
        <v>728</v>
      </c>
      <c r="C192" s="158">
        <v>52</v>
      </c>
      <c r="D192" s="158">
        <v>12</v>
      </c>
      <c r="E192" s="158">
        <v>30</v>
      </c>
      <c r="F192" s="159">
        <v>204</v>
      </c>
      <c r="G192" s="159">
        <v>0</v>
      </c>
      <c r="H192" s="160">
        <v>298</v>
      </c>
      <c r="I192" s="158">
        <v>78</v>
      </c>
      <c r="J192" s="158">
        <v>7</v>
      </c>
      <c r="K192" s="158">
        <v>35</v>
      </c>
      <c r="L192" s="158">
        <v>0</v>
      </c>
      <c r="M192" s="158">
        <v>211</v>
      </c>
      <c r="N192" s="158">
        <v>0</v>
      </c>
      <c r="O192" s="159">
        <v>0</v>
      </c>
      <c r="P192" s="159">
        <v>0</v>
      </c>
      <c r="Q192" s="160">
        <v>331</v>
      </c>
    </row>
    <row r="193" spans="1:17" s="272" customFormat="1" ht="12" x14ac:dyDescent="0.2">
      <c r="A193" s="106" t="s">
        <v>388</v>
      </c>
      <c r="B193" s="40" t="s">
        <v>729</v>
      </c>
      <c r="C193" s="158">
        <v>208</v>
      </c>
      <c r="D193" s="158">
        <v>49</v>
      </c>
      <c r="E193" s="158">
        <v>51</v>
      </c>
      <c r="F193" s="159">
        <v>194</v>
      </c>
      <c r="G193" s="159">
        <v>78</v>
      </c>
      <c r="H193" s="160">
        <v>580</v>
      </c>
      <c r="I193" s="158">
        <v>182</v>
      </c>
      <c r="J193" s="158">
        <v>51</v>
      </c>
      <c r="K193" s="158">
        <v>37</v>
      </c>
      <c r="L193" s="158">
        <v>0</v>
      </c>
      <c r="M193" s="158">
        <v>238</v>
      </c>
      <c r="N193" s="158">
        <v>89</v>
      </c>
      <c r="O193" s="159">
        <v>0</v>
      </c>
      <c r="P193" s="159">
        <v>0</v>
      </c>
      <c r="Q193" s="160">
        <v>597</v>
      </c>
    </row>
    <row r="194" spans="1:17" s="272" customFormat="1" ht="12" x14ac:dyDescent="0.2">
      <c r="A194" s="106" t="s">
        <v>389</v>
      </c>
      <c r="B194" s="40" t="s">
        <v>730</v>
      </c>
      <c r="C194" s="158">
        <v>307</v>
      </c>
      <c r="D194" s="158">
        <v>353</v>
      </c>
      <c r="E194" s="158">
        <v>90</v>
      </c>
      <c r="F194" s="159">
        <v>757</v>
      </c>
      <c r="G194" s="159">
        <v>98</v>
      </c>
      <c r="H194" s="160">
        <v>1605</v>
      </c>
      <c r="I194" s="158">
        <v>321</v>
      </c>
      <c r="J194" s="158">
        <v>295</v>
      </c>
      <c r="K194" s="158">
        <v>84</v>
      </c>
      <c r="L194" s="158">
        <v>0</v>
      </c>
      <c r="M194" s="158">
        <v>779</v>
      </c>
      <c r="N194" s="158">
        <v>101</v>
      </c>
      <c r="O194" s="159">
        <v>0</v>
      </c>
      <c r="P194" s="159">
        <v>0</v>
      </c>
      <c r="Q194" s="160">
        <v>1580</v>
      </c>
    </row>
    <row r="195" spans="1:17" s="272" customFormat="1" ht="12" x14ac:dyDescent="0.2">
      <c r="A195" s="370" t="s">
        <v>907</v>
      </c>
      <c r="B195" s="40" t="s">
        <v>731</v>
      </c>
      <c r="C195" s="158">
        <v>1427</v>
      </c>
      <c r="D195" s="158">
        <v>535</v>
      </c>
      <c r="E195" s="158">
        <v>311</v>
      </c>
      <c r="F195" s="159">
        <v>810</v>
      </c>
      <c r="G195" s="159">
        <v>10</v>
      </c>
      <c r="H195" s="160">
        <v>3093</v>
      </c>
      <c r="I195" s="158">
        <v>1404</v>
      </c>
      <c r="J195" s="158">
        <v>541</v>
      </c>
      <c r="K195" s="158">
        <v>202</v>
      </c>
      <c r="L195" s="158">
        <v>0</v>
      </c>
      <c r="M195" s="158">
        <v>961</v>
      </c>
      <c r="N195" s="158">
        <v>25</v>
      </c>
      <c r="O195" s="159">
        <v>0</v>
      </c>
      <c r="P195" s="159">
        <v>0</v>
      </c>
      <c r="Q195" s="160">
        <v>3133</v>
      </c>
    </row>
    <row r="196" spans="1:17" s="272" customFormat="1" ht="12" x14ac:dyDescent="0.2">
      <c r="A196" s="106" t="s">
        <v>390</v>
      </c>
      <c r="B196" s="40" t="s">
        <v>732</v>
      </c>
      <c r="C196" s="158">
        <v>362</v>
      </c>
      <c r="D196" s="158">
        <v>301</v>
      </c>
      <c r="E196" s="158">
        <v>46</v>
      </c>
      <c r="F196" s="159">
        <v>1071</v>
      </c>
      <c r="G196" s="159">
        <v>119</v>
      </c>
      <c r="H196" s="160">
        <v>1899</v>
      </c>
      <c r="I196" s="158">
        <v>320</v>
      </c>
      <c r="J196" s="158">
        <v>338</v>
      </c>
      <c r="K196" s="158">
        <v>83</v>
      </c>
      <c r="L196" s="158">
        <v>2</v>
      </c>
      <c r="M196" s="158">
        <v>1025</v>
      </c>
      <c r="N196" s="158">
        <v>95</v>
      </c>
      <c r="O196" s="159">
        <v>0</v>
      </c>
      <c r="P196" s="159">
        <v>0</v>
      </c>
      <c r="Q196" s="160">
        <v>1863</v>
      </c>
    </row>
    <row r="197" spans="1:17" s="272" customFormat="1" ht="12" x14ac:dyDescent="0.2">
      <c r="A197" s="106" t="s">
        <v>391</v>
      </c>
      <c r="B197" s="40" t="s">
        <v>733</v>
      </c>
      <c r="C197" s="158">
        <v>505</v>
      </c>
      <c r="D197" s="158">
        <v>1470</v>
      </c>
      <c r="E197" s="158">
        <v>54</v>
      </c>
      <c r="F197" s="159">
        <v>1161</v>
      </c>
      <c r="G197" s="159">
        <v>175</v>
      </c>
      <c r="H197" s="160">
        <v>3366</v>
      </c>
      <c r="I197" s="158">
        <v>591</v>
      </c>
      <c r="J197" s="158">
        <v>1713</v>
      </c>
      <c r="K197" s="158">
        <v>86</v>
      </c>
      <c r="L197" s="158">
        <v>0</v>
      </c>
      <c r="M197" s="158">
        <v>1420</v>
      </c>
      <c r="N197" s="158">
        <v>235</v>
      </c>
      <c r="O197" s="159">
        <v>0</v>
      </c>
      <c r="P197" s="159">
        <v>0</v>
      </c>
      <c r="Q197" s="160">
        <v>4045</v>
      </c>
    </row>
    <row r="198" spans="1:17" s="272" customFormat="1" ht="12" x14ac:dyDescent="0.2">
      <c r="A198" s="106" t="s">
        <v>392</v>
      </c>
      <c r="B198" s="40" t="s">
        <v>734</v>
      </c>
      <c r="C198" s="158">
        <v>191</v>
      </c>
      <c r="D198" s="158">
        <v>71</v>
      </c>
      <c r="E198" s="158">
        <v>30</v>
      </c>
      <c r="F198" s="159">
        <v>364</v>
      </c>
      <c r="G198" s="159">
        <v>144</v>
      </c>
      <c r="H198" s="160">
        <v>800</v>
      </c>
      <c r="I198" s="158">
        <v>265</v>
      </c>
      <c r="J198" s="158">
        <v>55</v>
      </c>
      <c r="K198" s="158">
        <v>10</v>
      </c>
      <c r="L198" s="158">
        <v>0</v>
      </c>
      <c r="M198" s="158">
        <v>381</v>
      </c>
      <c r="N198" s="158">
        <v>164</v>
      </c>
      <c r="O198" s="159">
        <v>0</v>
      </c>
      <c r="P198" s="159">
        <v>0</v>
      </c>
      <c r="Q198" s="160">
        <v>875</v>
      </c>
    </row>
    <row r="199" spans="1:17" s="272" customFormat="1" ht="12" x14ac:dyDescent="0.2">
      <c r="A199" s="106" t="s">
        <v>393</v>
      </c>
      <c r="B199" s="40" t="s">
        <v>735</v>
      </c>
      <c r="C199" s="158">
        <v>21</v>
      </c>
      <c r="D199" s="158">
        <v>24</v>
      </c>
      <c r="E199" s="158">
        <v>1</v>
      </c>
      <c r="F199" s="159">
        <v>60</v>
      </c>
      <c r="G199" s="159">
        <v>23</v>
      </c>
      <c r="H199" s="160">
        <v>130</v>
      </c>
      <c r="I199" s="158">
        <v>21</v>
      </c>
      <c r="J199" s="158">
        <v>11</v>
      </c>
      <c r="K199" s="158">
        <v>19</v>
      </c>
      <c r="L199" s="158">
        <v>0</v>
      </c>
      <c r="M199" s="158">
        <v>50</v>
      </c>
      <c r="N199" s="158">
        <v>23</v>
      </c>
      <c r="O199" s="159">
        <v>0</v>
      </c>
      <c r="P199" s="159">
        <v>0</v>
      </c>
      <c r="Q199" s="160">
        <v>124</v>
      </c>
    </row>
    <row r="200" spans="1:17" s="272" customFormat="1" ht="12" x14ac:dyDescent="0.2">
      <c r="A200" s="106" t="s">
        <v>394</v>
      </c>
      <c r="B200" s="40" t="s">
        <v>736</v>
      </c>
      <c r="C200" s="158">
        <v>1530</v>
      </c>
      <c r="D200" s="158">
        <v>167</v>
      </c>
      <c r="E200" s="158">
        <v>133</v>
      </c>
      <c r="F200" s="159">
        <v>109</v>
      </c>
      <c r="G200" s="159">
        <v>173</v>
      </c>
      <c r="H200" s="160">
        <v>2112</v>
      </c>
      <c r="I200" s="158">
        <v>1640</v>
      </c>
      <c r="J200" s="158">
        <v>209</v>
      </c>
      <c r="K200" s="158">
        <v>118</v>
      </c>
      <c r="L200" s="158">
        <v>0</v>
      </c>
      <c r="M200" s="158">
        <v>248</v>
      </c>
      <c r="N200" s="158">
        <v>163</v>
      </c>
      <c r="O200" s="159">
        <v>0</v>
      </c>
      <c r="P200" s="159">
        <v>0</v>
      </c>
      <c r="Q200" s="160">
        <v>2378</v>
      </c>
    </row>
    <row r="201" spans="1:17" s="272" customFormat="1" ht="12" x14ac:dyDescent="0.2">
      <c r="A201" s="106" t="s">
        <v>395</v>
      </c>
      <c r="B201" s="40" t="s">
        <v>737</v>
      </c>
      <c r="C201" s="158">
        <v>103</v>
      </c>
      <c r="D201" s="158">
        <v>560</v>
      </c>
      <c r="E201" s="158">
        <v>28</v>
      </c>
      <c r="F201" s="159">
        <v>319</v>
      </c>
      <c r="G201" s="159">
        <v>32</v>
      </c>
      <c r="H201" s="160">
        <v>1042</v>
      </c>
      <c r="I201" s="158">
        <v>111</v>
      </c>
      <c r="J201" s="158">
        <v>352</v>
      </c>
      <c r="K201" s="158">
        <v>5</v>
      </c>
      <c r="L201" s="158">
        <v>0</v>
      </c>
      <c r="M201" s="158">
        <v>298</v>
      </c>
      <c r="N201" s="158">
        <v>33</v>
      </c>
      <c r="O201" s="159">
        <v>3</v>
      </c>
      <c r="P201" s="159">
        <v>0</v>
      </c>
      <c r="Q201" s="160">
        <v>802</v>
      </c>
    </row>
    <row r="202" spans="1:17" s="272" customFormat="1" ht="12" x14ac:dyDescent="0.2">
      <c r="A202" s="106" t="s">
        <v>396</v>
      </c>
      <c r="B202" s="40" t="s">
        <v>738</v>
      </c>
      <c r="C202" s="158">
        <v>397</v>
      </c>
      <c r="D202" s="158">
        <v>230</v>
      </c>
      <c r="E202" s="158">
        <v>13</v>
      </c>
      <c r="F202" s="159">
        <v>0</v>
      </c>
      <c r="G202" s="159">
        <v>0</v>
      </c>
      <c r="H202" s="160">
        <v>640</v>
      </c>
      <c r="I202" s="158">
        <v>322</v>
      </c>
      <c r="J202" s="158">
        <v>153</v>
      </c>
      <c r="K202" s="158">
        <v>68</v>
      </c>
      <c r="L202" s="158">
        <v>0</v>
      </c>
      <c r="M202" s="158">
        <v>0</v>
      </c>
      <c r="N202" s="158">
        <v>0</v>
      </c>
      <c r="O202" s="159">
        <v>0</v>
      </c>
      <c r="P202" s="159">
        <v>0</v>
      </c>
      <c r="Q202" s="160">
        <v>543</v>
      </c>
    </row>
    <row r="203" spans="1:17" s="272" customFormat="1" ht="12" x14ac:dyDescent="0.2">
      <c r="A203" s="106" t="s">
        <v>397</v>
      </c>
      <c r="B203" s="40" t="s">
        <v>739</v>
      </c>
      <c r="C203" s="158">
        <v>807</v>
      </c>
      <c r="D203" s="158">
        <v>679</v>
      </c>
      <c r="E203" s="158">
        <v>300</v>
      </c>
      <c r="F203" s="159">
        <v>0</v>
      </c>
      <c r="G203" s="159">
        <v>0</v>
      </c>
      <c r="H203" s="160">
        <v>1799</v>
      </c>
      <c r="I203" s="158">
        <v>962</v>
      </c>
      <c r="J203" s="158">
        <v>601</v>
      </c>
      <c r="K203" s="158">
        <v>191</v>
      </c>
      <c r="L203" s="158">
        <v>77</v>
      </c>
      <c r="M203" s="158">
        <v>0</v>
      </c>
      <c r="N203" s="158">
        <v>0</v>
      </c>
      <c r="O203" s="159">
        <v>0</v>
      </c>
      <c r="P203" s="159">
        <v>0</v>
      </c>
      <c r="Q203" s="160">
        <v>1831</v>
      </c>
    </row>
    <row r="204" spans="1:17" s="272" customFormat="1" ht="12" x14ac:dyDescent="0.2">
      <c r="A204" s="106" t="s">
        <v>398</v>
      </c>
      <c r="B204" s="40" t="s">
        <v>740</v>
      </c>
      <c r="C204" s="158">
        <v>1096</v>
      </c>
      <c r="D204" s="158">
        <v>613</v>
      </c>
      <c r="E204" s="158">
        <v>462</v>
      </c>
      <c r="F204" s="159">
        <v>0</v>
      </c>
      <c r="G204" s="159">
        <v>0</v>
      </c>
      <c r="H204" s="160">
        <v>2171</v>
      </c>
      <c r="I204" s="158">
        <v>1001</v>
      </c>
      <c r="J204" s="158">
        <v>535</v>
      </c>
      <c r="K204" s="158">
        <v>378</v>
      </c>
      <c r="L204" s="158">
        <v>0</v>
      </c>
      <c r="M204" s="158">
        <v>0</v>
      </c>
      <c r="N204" s="158">
        <v>0</v>
      </c>
      <c r="O204" s="159">
        <v>0</v>
      </c>
      <c r="P204" s="159">
        <v>0</v>
      </c>
      <c r="Q204" s="160">
        <v>1914</v>
      </c>
    </row>
    <row r="205" spans="1:17" s="272" customFormat="1" ht="12" x14ac:dyDescent="0.2">
      <c r="A205" s="106" t="s">
        <v>399</v>
      </c>
      <c r="B205" s="40" t="s">
        <v>741</v>
      </c>
      <c r="C205" s="158">
        <v>60</v>
      </c>
      <c r="D205" s="158">
        <v>170</v>
      </c>
      <c r="E205" s="158">
        <v>43</v>
      </c>
      <c r="F205" s="159">
        <v>142</v>
      </c>
      <c r="G205" s="159">
        <v>122</v>
      </c>
      <c r="H205" s="160">
        <v>537</v>
      </c>
      <c r="I205" s="158">
        <v>76</v>
      </c>
      <c r="J205" s="158">
        <v>134</v>
      </c>
      <c r="K205" s="158">
        <v>40</v>
      </c>
      <c r="L205" s="158">
        <v>0</v>
      </c>
      <c r="M205" s="158">
        <v>148</v>
      </c>
      <c r="N205" s="158">
        <v>115</v>
      </c>
      <c r="O205" s="159">
        <v>0</v>
      </c>
      <c r="P205" s="159">
        <v>0</v>
      </c>
      <c r="Q205" s="160">
        <v>513</v>
      </c>
    </row>
    <row r="206" spans="1:17" s="272" customFormat="1" ht="12" x14ac:dyDescent="0.2">
      <c r="A206" s="106" t="s">
        <v>400</v>
      </c>
      <c r="B206" s="40" t="s">
        <v>742</v>
      </c>
      <c r="C206" s="158">
        <v>182</v>
      </c>
      <c r="D206" s="158">
        <v>454</v>
      </c>
      <c r="E206" s="158">
        <v>214</v>
      </c>
      <c r="F206" s="159">
        <v>584</v>
      </c>
      <c r="G206" s="159">
        <v>68</v>
      </c>
      <c r="H206" s="160">
        <v>1513</v>
      </c>
      <c r="I206" s="158">
        <v>154</v>
      </c>
      <c r="J206" s="158">
        <v>392</v>
      </c>
      <c r="K206" s="158">
        <v>208</v>
      </c>
      <c r="L206" s="158">
        <v>16</v>
      </c>
      <c r="M206" s="158">
        <v>475</v>
      </c>
      <c r="N206" s="158">
        <v>84</v>
      </c>
      <c r="O206" s="159">
        <v>0</v>
      </c>
      <c r="P206" s="159">
        <v>0</v>
      </c>
      <c r="Q206" s="160">
        <v>1329</v>
      </c>
    </row>
    <row r="207" spans="1:17" s="272" customFormat="1" ht="12" x14ac:dyDescent="0.2">
      <c r="A207" s="106" t="s">
        <v>401</v>
      </c>
      <c r="B207" s="40" t="s">
        <v>743</v>
      </c>
      <c r="C207" s="158">
        <v>1018</v>
      </c>
      <c r="D207" s="158">
        <v>321</v>
      </c>
      <c r="E207" s="158">
        <v>142</v>
      </c>
      <c r="F207" s="159">
        <v>0</v>
      </c>
      <c r="G207" s="159">
        <v>0</v>
      </c>
      <c r="H207" s="160">
        <v>1481</v>
      </c>
      <c r="I207" s="158">
        <v>961</v>
      </c>
      <c r="J207" s="158">
        <v>268</v>
      </c>
      <c r="K207" s="158">
        <v>171</v>
      </c>
      <c r="L207" s="158">
        <v>0</v>
      </c>
      <c r="M207" s="158">
        <v>0</v>
      </c>
      <c r="N207" s="158">
        <v>0</v>
      </c>
      <c r="O207" s="159">
        <v>0</v>
      </c>
      <c r="P207" s="159">
        <v>0</v>
      </c>
      <c r="Q207" s="160">
        <v>1400</v>
      </c>
    </row>
    <row r="208" spans="1:17" s="272" customFormat="1" ht="12" x14ac:dyDescent="0.2">
      <c r="A208" s="106" t="s">
        <v>402</v>
      </c>
      <c r="B208" s="40" t="s">
        <v>744</v>
      </c>
      <c r="C208" s="158">
        <v>70</v>
      </c>
      <c r="D208" s="158">
        <v>61</v>
      </c>
      <c r="E208" s="158">
        <v>51</v>
      </c>
      <c r="F208" s="159">
        <v>0</v>
      </c>
      <c r="G208" s="159">
        <v>0</v>
      </c>
      <c r="H208" s="160">
        <v>182</v>
      </c>
      <c r="I208" s="158">
        <v>76</v>
      </c>
      <c r="J208" s="158">
        <v>61</v>
      </c>
      <c r="K208" s="158">
        <v>14</v>
      </c>
      <c r="L208" s="158">
        <v>0</v>
      </c>
      <c r="M208" s="158">
        <v>0</v>
      </c>
      <c r="N208" s="158">
        <v>0</v>
      </c>
      <c r="O208" s="159">
        <v>0</v>
      </c>
      <c r="P208" s="159">
        <v>0</v>
      </c>
      <c r="Q208" s="160">
        <v>151</v>
      </c>
    </row>
    <row r="209" spans="1:17" s="272" customFormat="1" ht="12" x14ac:dyDescent="0.2">
      <c r="A209" s="106" t="s">
        <v>403</v>
      </c>
      <c r="B209" s="40" t="s">
        <v>745</v>
      </c>
      <c r="C209" s="158">
        <v>184</v>
      </c>
      <c r="D209" s="158">
        <v>262</v>
      </c>
      <c r="E209" s="158">
        <v>73</v>
      </c>
      <c r="F209" s="159">
        <v>294</v>
      </c>
      <c r="G209" s="159">
        <v>20</v>
      </c>
      <c r="H209" s="160">
        <v>833</v>
      </c>
      <c r="I209" s="158">
        <v>115</v>
      </c>
      <c r="J209" s="158">
        <v>256</v>
      </c>
      <c r="K209" s="158">
        <v>92</v>
      </c>
      <c r="L209" s="158">
        <v>0</v>
      </c>
      <c r="M209" s="158">
        <v>193</v>
      </c>
      <c r="N209" s="158">
        <v>1</v>
      </c>
      <c r="O209" s="159">
        <v>0</v>
      </c>
      <c r="P209" s="159">
        <v>0</v>
      </c>
      <c r="Q209" s="160">
        <v>657</v>
      </c>
    </row>
    <row r="210" spans="1:17" s="272" customFormat="1" ht="12" x14ac:dyDescent="0.2">
      <c r="A210" s="106" t="s">
        <v>404</v>
      </c>
      <c r="B210" s="40" t="s">
        <v>746</v>
      </c>
      <c r="C210" s="158">
        <v>82</v>
      </c>
      <c r="D210" s="158">
        <v>206</v>
      </c>
      <c r="E210" s="158">
        <v>57</v>
      </c>
      <c r="F210" s="159">
        <v>189</v>
      </c>
      <c r="G210" s="159">
        <v>20</v>
      </c>
      <c r="H210" s="160">
        <v>558</v>
      </c>
      <c r="I210" s="158">
        <v>59</v>
      </c>
      <c r="J210" s="158">
        <v>249</v>
      </c>
      <c r="K210" s="158">
        <v>54</v>
      </c>
      <c r="L210" s="158">
        <v>1</v>
      </c>
      <c r="M210" s="158">
        <v>174</v>
      </c>
      <c r="N210" s="158">
        <v>28</v>
      </c>
      <c r="O210" s="159">
        <v>3</v>
      </c>
      <c r="P210" s="159">
        <v>0</v>
      </c>
      <c r="Q210" s="160">
        <v>568</v>
      </c>
    </row>
    <row r="211" spans="1:17" s="272" customFormat="1" ht="12" x14ac:dyDescent="0.2">
      <c r="A211" s="106" t="s">
        <v>405</v>
      </c>
      <c r="B211" s="40" t="s">
        <v>747</v>
      </c>
      <c r="C211" s="158">
        <v>1314</v>
      </c>
      <c r="D211" s="158">
        <v>186</v>
      </c>
      <c r="E211" s="158">
        <v>31</v>
      </c>
      <c r="F211" s="159">
        <v>0</v>
      </c>
      <c r="G211" s="159">
        <v>0</v>
      </c>
      <c r="H211" s="160">
        <v>1531</v>
      </c>
      <c r="I211" s="158">
        <v>1385</v>
      </c>
      <c r="J211" s="158">
        <v>222</v>
      </c>
      <c r="K211" s="158">
        <v>6</v>
      </c>
      <c r="L211" s="158">
        <v>0</v>
      </c>
      <c r="M211" s="158">
        <v>0</v>
      </c>
      <c r="N211" s="158">
        <v>0</v>
      </c>
      <c r="O211" s="159">
        <v>0</v>
      </c>
      <c r="P211" s="159">
        <v>0</v>
      </c>
      <c r="Q211" s="160">
        <v>1613</v>
      </c>
    </row>
    <row r="212" spans="1:17" s="272" customFormat="1" ht="12" x14ac:dyDescent="0.2">
      <c r="A212" s="106" t="s">
        <v>406</v>
      </c>
      <c r="B212" s="40" t="s">
        <v>748</v>
      </c>
      <c r="C212" s="158">
        <v>201</v>
      </c>
      <c r="D212" s="158">
        <v>121</v>
      </c>
      <c r="E212" s="158">
        <v>15</v>
      </c>
      <c r="F212" s="159">
        <v>272</v>
      </c>
      <c r="G212" s="159">
        <v>82</v>
      </c>
      <c r="H212" s="160">
        <v>691</v>
      </c>
      <c r="I212" s="158">
        <v>199</v>
      </c>
      <c r="J212" s="158">
        <v>87</v>
      </c>
      <c r="K212" s="158">
        <v>7</v>
      </c>
      <c r="L212" s="158">
        <v>0</v>
      </c>
      <c r="M212" s="158">
        <v>363</v>
      </c>
      <c r="N212" s="158">
        <v>86</v>
      </c>
      <c r="O212" s="159">
        <v>0</v>
      </c>
      <c r="P212" s="159">
        <v>0</v>
      </c>
      <c r="Q212" s="160">
        <v>742</v>
      </c>
    </row>
    <row r="213" spans="1:17" s="272" customFormat="1" ht="12" x14ac:dyDescent="0.2">
      <c r="A213" s="106" t="s">
        <v>407</v>
      </c>
      <c r="B213" s="40" t="s">
        <v>749</v>
      </c>
      <c r="C213" s="158">
        <v>171</v>
      </c>
      <c r="D213" s="158">
        <v>200</v>
      </c>
      <c r="E213" s="158">
        <v>166</v>
      </c>
      <c r="F213" s="159">
        <v>0</v>
      </c>
      <c r="G213" s="159">
        <v>2</v>
      </c>
      <c r="H213" s="160">
        <v>574</v>
      </c>
      <c r="I213" s="158">
        <v>167</v>
      </c>
      <c r="J213" s="158">
        <v>215</v>
      </c>
      <c r="K213" s="158">
        <v>231</v>
      </c>
      <c r="L213" s="158">
        <v>25</v>
      </c>
      <c r="M213" s="158">
        <v>0</v>
      </c>
      <c r="N213" s="158">
        <v>1</v>
      </c>
      <c r="O213" s="159">
        <v>0</v>
      </c>
      <c r="P213" s="159">
        <v>0</v>
      </c>
      <c r="Q213" s="160">
        <v>639</v>
      </c>
    </row>
    <row r="214" spans="1:17" s="272" customFormat="1" ht="12" x14ac:dyDescent="0.2">
      <c r="A214" s="106" t="s">
        <v>408</v>
      </c>
      <c r="B214" s="40" t="s">
        <v>750</v>
      </c>
      <c r="C214" s="158">
        <v>96</v>
      </c>
      <c r="D214" s="158">
        <v>90</v>
      </c>
      <c r="E214" s="158">
        <v>53</v>
      </c>
      <c r="F214" s="159">
        <v>0</v>
      </c>
      <c r="G214" s="159">
        <v>0</v>
      </c>
      <c r="H214" s="160">
        <v>239</v>
      </c>
      <c r="I214" s="158">
        <v>133</v>
      </c>
      <c r="J214" s="158">
        <v>80</v>
      </c>
      <c r="K214" s="158">
        <v>60</v>
      </c>
      <c r="L214" s="158">
        <v>1</v>
      </c>
      <c r="M214" s="158">
        <v>0</v>
      </c>
      <c r="N214" s="158">
        <v>0</v>
      </c>
      <c r="O214" s="159">
        <v>0</v>
      </c>
      <c r="P214" s="159">
        <v>0</v>
      </c>
      <c r="Q214" s="160">
        <v>274</v>
      </c>
    </row>
    <row r="215" spans="1:17" s="272" customFormat="1" ht="12" x14ac:dyDescent="0.2">
      <c r="A215" s="106" t="s">
        <v>409</v>
      </c>
      <c r="B215" s="40" t="s">
        <v>751</v>
      </c>
      <c r="C215" s="158">
        <v>245</v>
      </c>
      <c r="D215" s="158">
        <v>186</v>
      </c>
      <c r="E215" s="158">
        <v>135</v>
      </c>
      <c r="F215" s="159">
        <v>0</v>
      </c>
      <c r="G215" s="159">
        <v>0</v>
      </c>
      <c r="H215" s="160">
        <v>566</v>
      </c>
      <c r="I215" s="158">
        <v>280</v>
      </c>
      <c r="J215" s="158">
        <v>188</v>
      </c>
      <c r="K215" s="158">
        <v>151</v>
      </c>
      <c r="L215" s="158">
        <v>8</v>
      </c>
      <c r="M215" s="158">
        <v>0</v>
      </c>
      <c r="N215" s="158">
        <v>0</v>
      </c>
      <c r="O215" s="159">
        <v>0</v>
      </c>
      <c r="P215" s="159">
        <v>0</v>
      </c>
      <c r="Q215" s="160">
        <v>627</v>
      </c>
    </row>
    <row r="216" spans="1:17" s="272" customFormat="1" ht="12" x14ac:dyDescent="0.2">
      <c r="A216" s="106" t="s">
        <v>410</v>
      </c>
      <c r="B216" s="40" t="s">
        <v>752</v>
      </c>
      <c r="C216" s="158">
        <v>57</v>
      </c>
      <c r="D216" s="158">
        <v>73</v>
      </c>
      <c r="E216" s="158">
        <v>12</v>
      </c>
      <c r="F216" s="159">
        <v>115</v>
      </c>
      <c r="G216" s="159">
        <v>31</v>
      </c>
      <c r="H216" s="160">
        <v>295</v>
      </c>
      <c r="I216" s="158">
        <v>56</v>
      </c>
      <c r="J216" s="158">
        <v>75</v>
      </c>
      <c r="K216" s="158">
        <v>10</v>
      </c>
      <c r="L216" s="158">
        <v>3</v>
      </c>
      <c r="M216" s="158">
        <v>106</v>
      </c>
      <c r="N216" s="158">
        <v>47</v>
      </c>
      <c r="O216" s="159">
        <v>0</v>
      </c>
      <c r="P216" s="159">
        <v>0</v>
      </c>
      <c r="Q216" s="160">
        <v>297</v>
      </c>
    </row>
    <row r="217" spans="1:17" s="272" customFormat="1" ht="12" x14ac:dyDescent="0.2">
      <c r="A217" s="106" t="s">
        <v>411</v>
      </c>
      <c r="B217" s="40" t="s">
        <v>753</v>
      </c>
      <c r="C217" s="158">
        <v>1046</v>
      </c>
      <c r="D217" s="158">
        <v>550</v>
      </c>
      <c r="E217" s="158">
        <v>100</v>
      </c>
      <c r="F217" s="159">
        <v>0</v>
      </c>
      <c r="G217" s="159">
        <v>0</v>
      </c>
      <c r="H217" s="160">
        <v>1696</v>
      </c>
      <c r="I217" s="158">
        <v>1526</v>
      </c>
      <c r="J217" s="158">
        <v>571</v>
      </c>
      <c r="K217" s="158">
        <v>134</v>
      </c>
      <c r="L217" s="158">
        <v>0</v>
      </c>
      <c r="M217" s="158">
        <v>0</v>
      </c>
      <c r="N217" s="158">
        <v>0</v>
      </c>
      <c r="O217" s="159">
        <v>0</v>
      </c>
      <c r="P217" s="159">
        <v>0</v>
      </c>
      <c r="Q217" s="160">
        <v>2231</v>
      </c>
    </row>
    <row r="218" spans="1:17" s="272" customFormat="1" ht="12" x14ac:dyDescent="0.2">
      <c r="A218" s="106" t="s">
        <v>412</v>
      </c>
      <c r="B218" s="40" t="s">
        <v>754</v>
      </c>
      <c r="C218" s="158">
        <v>98</v>
      </c>
      <c r="D218" s="158">
        <v>98</v>
      </c>
      <c r="E218" s="158">
        <v>86</v>
      </c>
      <c r="F218" s="159">
        <v>0</v>
      </c>
      <c r="G218" s="159">
        <v>0</v>
      </c>
      <c r="H218" s="160">
        <v>282</v>
      </c>
      <c r="I218" s="158">
        <v>112</v>
      </c>
      <c r="J218" s="158">
        <v>121</v>
      </c>
      <c r="K218" s="158">
        <v>87</v>
      </c>
      <c r="L218" s="158">
        <v>0</v>
      </c>
      <c r="M218" s="158">
        <v>0</v>
      </c>
      <c r="N218" s="158">
        <v>0</v>
      </c>
      <c r="O218" s="159">
        <v>0</v>
      </c>
      <c r="P218" s="159">
        <v>0</v>
      </c>
      <c r="Q218" s="160">
        <v>320</v>
      </c>
    </row>
    <row r="219" spans="1:17" s="272" customFormat="1" ht="12" x14ac:dyDescent="0.2">
      <c r="A219" s="106" t="s">
        <v>413</v>
      </c>
      <c r="B219" s="40" t="s">
        <v>755</v>
      </c>
      <c r="C219" s="158">
        <v>496</v>
      </c>
      <c r="D219" s="158">
        <v>128</v>
      </c>
      <c r="E219" s="158">
        <v>131</v>
      </c>
      <c r="F219" s="159">
        <v>0</v>
      </c>
      <c r="G219" s="159">
        <v>0</v>
      </c>
      <c r="H219" s="160">
        <v>758</v>
      </c>
      <c r="I219" s="158">
        <v>450</v>
      </c>
      <c r="J219" s="158">
        <v>101</v>
      </c>
      <c r="K219" s="158">
        <v>57</v>
      </c>
      <c r="L219" s="158">
        <v>1</v>
      </c>
      <c r="M219" s="158">
        <v>0</v>
      </c>
      <c r="N219" s="158">
        <v>0</v>
      </c>
      <c r="O219" s="159">
        <v>0</v>
      </c>
      <c r="P219" s="159">
        <v>0</v>
      </c>
      <c r="Q219" s="160">
        <v>609</v>
      </c>
    </row>
    <row r="220" spans="1:17" s="272" customFormat="1" ht="12" x14ac:dyDescent="0.2">
      <c r="A220" s="106" t="s">
        <v>414</v>
      </c>
      <c r="B220" s="40" t="s">
        <v>756</v>
      </c>
      <c r="C220" s="158">
        <v>142</v>
      </c>
      <c r="D220" s="158">
        <v>145</v>
      </c>
      <c r="E220" s="158">
        <v>140</v>
      </c>
      <c r="F220" s="159">
        <v>0</v>
      </c>
      <c r="G220" s="159">
        <v>0</v>
      </c>
      <c r="H220" s="160">
        <v>427</v>
      </c>
      <c r="I220" s="158">
        <v>134</v>
      </c>
      <c r="J220" s="158">
        <v>188</v>
      </c>
      <c r="K220" s="158">
        <v>94</v>
      </c>
      <c r="L220" s="158">
        <v>0</v>
      </c>
      <c r="M220" s="158">
        <v>0</v>
      </c>
      <c r="N220" s="158">
        <v>0</v>
      </c>
      <c r="O220" s="159">
        <v>0</v>
      </c>
      <c r="P220" s="159">
        <v>0</v>
      </c>
      <c r="Q220" s="160">
        <v>416</v>
      </c>
    </row>
    <row r="221" spans="1:17" s="272" customFormat="1" ht="12" x14ac:dyDescent="0.2">
      <c r="A221" s="106" t="s">
        <v>415</v>
      </c>
      <c r="B221" s="40" t="s">
        <v>757</v>
      </c>
      <c r="C221" s="158">
        <v>552</v>
      </c>
      <c r="D221" s="158">
        <v>684</v>
      </c>
      <c r="E221" s="158">
        <v>97</v>
      </c>
      <c r="F221" s="159">
        <v>2174</v>
      </c>
      <c r="G221" s="159">
        <v>1</v>
      </c>
      <c r="H221" s="160">
        <v>3508</v>
      </c>
      <c r="I221" s="158">
        <v>484</v>
      </c>
      <c r="J221" s="158">
        <v>548</v>
      </c>
      <c r="K221" s="158">
        <v>57</v>
      </c>
      <c r="L221" s="158">
        <v>0</v>
      </c>
      <c r="M221" s="158">
        <v>1652</v>
      </c>
      <c r="N221" s="158">
        <v>0</v>
      </c>
      <c r="O221" s="159">
        <v>0</v>
      </c>
      <c r="P221" s="159">
        <v>0</v>
      </c>
      <c r="Q221" s="160">
        <v>2741</v>
      </c>
    </row>
    <row r="222" spans="1:17" s="272" customFormat="1" ht="12" x14ac:dyDescent="0.2">
      <c r="A222" s="106" t="s">
        <v>416</v>
      </c>
      <c r="B222" s="40" t="s">
        <v>758</v>
      </c>
      <c r="C222" s="158">
        <v>161</v>
      </c>
      <c r="D222" s="158">
        <v>54</v>
      </c>
      <c r="E222" s="158">
        <v>15</v>
      </c>
      <c r="F222" s="159">
        <v>234</v>
      </c>
      <c r="G222" s="159">
        <v>65</v>
      </c>
      <c r="H222" s="160">
        <v>529</v>
      </c>
      <c r="I222" s="158">
        <v>195</v>
      </c>
      <c r="J222" s="158">
        <v>74</v>
      </c>
      <c r="K222" s="158">
        <v>37</v>
      </c>
      <c r="L222" s="158">
        <v>2</v>
      </c>
      <c r="M222" s="158">
        <v>170</v>
      </c>
      <c r="N222" s="158">
        <v>97</v>
      </c>
      <c r="O222" s="159">
        <v>0</v>
      </c>
      <c r="P222" s="159">
        <v>0</v>
      </c>
      <c r="Q222" s="160">
        <v>575</v>
      </c>
    </row>
    <row r="223" spans="1:17" s="272" customFormat="1" ht="12" x14ac:dyDescent="0.2">
      <c r="A223" s="106" t="s">
        <v>417</v>
      </c>
      <c r="B223" s="40" t="s">
        <v>759</v>
      </c>
      <c r="C223" s="158">
        <v>23</v>
      </c>
      <c r="D223" s="158">
        <v>41</v>
      </c>
      <c r="E223" s="158">
        <v>0</v>
      </c>
      <c r="F223" s="159">
        <v>125</v>
      </c>
      <c r="G223" s="159">
        <v>21</v>
      </c>
      <c r="H223" s="160">
        <v>212</v>
      </c>
      <c r="I223" s="158">
        <v>34</v>
      </c>
      <c r="J223" s="158">
        <v>69</v>
      </c>
      <c r="K223" s="158">
        <v>35</v>
      </c>
      <c r="L223" s="158">
        <v>2</v>
      </c>
      <c r="M223" s="158">
        <v>154</v>
      </c>
      <c r="N223" s="158">
        <v>26</v>
      </c>
      <c r="O223" s="159">
        <v>0</v>
      </c>
      <c r="P223" s="159">
        <v>0</v>
      </c>
      <c r="Q223" s="160">
        <v>320</v>
      </c>
    </row>
    <row r="224" spans="1:17" s="272" customFormat="1" ht="12" x14ac:dyDescent="0.2">
      <c r="A224" s="106" t="s">
        <v>418</v>
      </c>
      <c r="B224" s="40" t="s">
        <v>760</v>
      </c>
      <c r="C224" s="158">
        <v>233</v>
      </c>
      <c r="D224" s="158">
        <v>87</v>
      </c>
      <c r="E224" s="158">
        <v>11</v>
      </c>
      <c r="F224" s="159">
        <v>0</v>
      </c>
      <c r="G224" s="159">
        <v>0</v>
      </c>
      <c r="H224" s="160">
        <v>331</v>
      </c>
      <c r="I224" s="158">
        <v>198</v>
      </c>
      <c r="J224" s="158">
        <v>126</v>
      </c>
      <c r="K224" s="158">
        <v>40</v>
      </c>
      <c r="L224" s="158">
        <v>3</v>
      </c>
      <c r="M224" s="158">
        <v>0</v>
      </c>
      <c r="N224" s="158">
        <v>5</v>
      </c>
      <c r="O224" s="159">
        <v>0</v>
      </c>
      <c r="P224" s="159">
        <v>0</v>
      </c>
      <c r="Q224" s="160">
        <v>372</v>
      </c>
    </row>
    <row r="225" spans="1:17" s="272" customFormat="1" ht="12" x14ac:dyDescent="0.2">
      <c r="A225" s="106" t="s">
        <v>419</v>
      </c>
      <c r="B225" s="40" t="s">
        <v>761</v>
      </c>
      <c r="C225" s="158">
        <v>90</v>
      </c>
      <c r="D225" s="158">
        <v>136</v>
      </c>
      <c r="E225" s="158">
        <v>130</v>
      </c>
      <c r="F225" s="159">
        <v>0</v>
      </c>
      <c r="G225" s="159">
        <v>0</v>
      </c>
      <c r="H225" s="160">
        <v>356</v>
      </c>
      <c r="I225" s="158">
        <v>174</v>
      </c>
      <c r="J225" s="158">
        <v>163</v>
      </c>
      <c r="K225" s="158">
        <v>159</v>
      </c>
      <c r="L225" s="158">
        <v>0</v>
      </c>
      <c r="M225" s="158">
        <v>0</v>
      </c>
      <c r="N225" s="158">
        <v>0</v>
      </c>
      <c r="O225" s="159">
        <v>0</v>
      </c>
      <c r="P225" s="159">
        <v>0</v>
      </c>
      <c r="Q225" s="160">
        <v>496</v>
      </c>
    </row>
    <row r="226" spans="1:17" s="272" customFormat="1" ht="12" x14ac:dyDescent="0.2">
      <c r="A226" s="106" t="s">
        <v>420</v>
      </c>
      <c r="B226" s="40" t="s">
        <v>762</v>
      </c>
      <c r="C226" s="158">
        <v>128</v>
      </c>
      <c r="D226" s="158">
        <v>38</v>
      </c>
      <c r="E226" s="158">
        <v>11</v>
      </c>
      <c r="F226" s="159">
        <v>0</v>
      </c>
      <c r="G226" s="159">
        <v>0</v>
      </c>
      <c r="H226" s="160">
        <v>177</v>
      </c>
      <c r="I226" s="158">
        <v>113</v>
      </c>
      <c r="J226" s="158">
        <v>45</v>
      </c>
      <c r="K226" s="158">
        <v>37</v>
      </c>
      <c r="L226" s="158">
        <v>0</v>
      </c>
      <c r="M226" s="158">
        <v>0</v>
      </c>
      <c r="N226" s="158">
        <v>0</v>
      </c>
      <c r="O226" s="159">
        <v>0</v>
      </c>
      <c r="P226" s="159">
        <v>0</v>
      </c>
      <c r="Q226" s="160">
        <v>195</v>
      </c>
    </row>
    <row r="227" spans="1:17" s="272" customFormat="1" ht="12" x14ac:dyDescent="0.2">
      <c r="A227" s="106" t="s">
        <v>421</v>
      </c>
      <c r="B227" s="40" t="s">
        <v>763</v>
      </c>
      <c r="C227" s="158">
        <v>278</v>
      </c>
      <c r="D227" s="158">
        <v>36</v>
      </c>
      <c r="E227" s="158">
        <v>27</v>
      </c>
      <c r="F227" s="159">
        <v>0</v>
      </c>
      <c r="G227" s="159">
        <v>0</v>
      </c>
      <c r="H227" s="160">
        <v>343</v>
      </c>
      <c r="I227" s="158">
        <v>243</v>
      </c>
      <c r="J227" s="158">
        <v>29</v>
      </c>
      <c r="K227" s="158">
        <v>34</v>
      </c>
      <c r="L227" s="158">
        <v>0</v>
      </c>
      <c r="M227" s="158">
        <v>0</v>
      </c>
      <c r="N227" s="158">
        <v>0</v>
      </c>
      <c r="O227" s="159">
        <v>0</v>
      </c>
      <c r="P227" s="159">
        <v>0</v>
      </c>
      <c r="Q227" s="160">
        <v>306</v>
      </c>
    </row>
    <row r="228" spans="1:17" s="272" customFormat="1" ht="12" x14ac:dyDescent="0.2">
      <c r="A228" s="106" t="s">
        <v>422</v>
      </c>
      <c r="B228" s="40" t="s">
        <v>764</v>
      </c>
      <c r="C228" s="158">
        <v>1751</v>
      </c>
      <c r="D228" s="158">
        <v>603</v>
      </c>
      <c r="E228" s="158">
        <v>272</v>
      </c>
      <c r="F228" s="159">
        <v>755</v>
      </c>
      <c r="G228" s="159">
        <v>27</v>
      </c>
      <c r="H228" s="160">
        <v>3408</v>
      </c>
      <c r="I228" s="158">
        <v>1291</v>
      </c>
      <c r="J228" s="158">
        <v>586</v>
      </c>
      <c r="K228" s="158">
        <v>526</v>
      </c>
      <c r="L228" s="158">
        <v>78</v>
      </c>
      <c r="M228" s="158">
        <v>751</v>
      </c>
      <c r="N228" s="158">
        <v>29</v>
      </c>
      <c r="O228" s="159">
        <v>0</v>
      </c>
      <c r="P228" s="159">
        <v>0</v>
      </c>
      <c r="Q228" s="160">
        <v>3261</v>
      </c>
    </row>
    <row r="229" spans="1:17" s="272" customFormat="1" ht="12" x14ac:dyDescent="0.2">
      <c r="A229" s="106" t="s">
        <v>423</v>
      </c>
      <c r="B229" s="40" t="s">
        <v>765</v>
      </c>
      <c r="C229" s="158">
        <v>451</v>
      </c>
      <c r="D229" s="158">
        <v>495</v>
      </c>
      <c r="E229" s="158">
        <v>112</v>
      </c>
      <c r="F229" s="159">
        <v>2738</v>
      </c>
      <c r="G229" s="159">
        <v>0</v>
      </c>
      <c r="H229" s="160">
        <v>3799</v>
      </c>
      <c r="I229" s="158">
        <v>527</v>
      </c>
      <c r="J229" s="158">
        <v>536</v>
      </c>
      <c r="K229" s="158">
        <v>110</v>
      </c>
      <c r="L229" s="158">
        <v>0</v>
      </c>
      <c r="M229" s="158">
        <v>2638</v>
      </c>
      <c r="N229" s="158">
        <v>0</v>
      </c>
      <c r="O229" s="159">
        <v>0</v>
      </c>
      <c r="P229" s="159">
        <v>0</v>
      </c>
      <c r="Q229" s="160">
        <v>3811</v>
      </c>
    </row>
    <row r="230" spans="1:17" s="272" customFormat="1" ht="12" x14ac:dyDescent="0.2">
      <c r="A230" s="106" t="s">
        <v>424</v>
      </c>
      <c r="B230" s="40" t="s">
        <v>766</v>
      </c>
      <c r="C230" s="158">
        <v>498</v>
      </c>
      <c r="D230" s="158">
        <v>223</v>
      </c>
      <c r="E230" s="158">
        <v>30</v>
      </c>
      <c r="F230" s="159">
        <v>0</v>
      </c>
      <c r="G230" s="159">
        <v>0</v>
      </c>
      <c r="H230" s="160">
        <v>751</v>
      </c>
      <c r="I230" s="158">
        <v>544</v>
      </c>
      <c r="J230" s="158">
        <v>211</v>
      </c>
      <c r="K230" s="158">
        <v>100</v>
      </c>
      <c r="L230" s="158">
        <v>34</v>
      </c>
      <c r="M230" s="158">
        <v>0</v>
      </c>
      <c r="N230" s="158">
        <v>0</v>
      </c>
      <c r="O230" s="159">
        <v>0</v>
      </c>
      <c r="P230" s="159">
        <v>0</v>
      </c>
      <c r="Q230" s="160">
        <v>889</v>
      </c>
    </row>
    <row r="231" spans="1:17" s="272" customFormat="1" ht="12" x14ac:dyDescent="0.2">
      <c r="A231" s="106" t="s">
        <v>425</v>
      </c>
      <c r="B231" s="40" t="s">
        <v>767</v>
      </c>
      <c r="C231" s="158">
        <v>205</v>
      </c>
      <c r="D231" s="158">
        <v>45</v>
      </c>
      <c r="E231" s="158">
        <v>54</v>
      </c>
      <c r="F231" s="159">
        <v>276</v>
      </c>
      <c r="G231" s="159">
        <v>95</v>
      </c>
      <c r="H231" s="160">
        <v>675</v>
      </c>
      <c r="I231" s="158">
        <v>185</v>
      </c>
      <c r="J231" s="158">
        <v>31</v>
      </c>
      <c r="K231" s="158">
        <v>83</v>
      </c>
      <c r="L231" s="158">
        <v>0</v>
      </c>
      <c r="M231" s="158">
        <v>251</v>
      </c>
      <c r="N231" s="158">
        <v>125</v>
      </c>
      <c r="O231" s="159">
        <v>0</v>
      </c>
      <c r="P231" s="159">
        <v>0</v>
      </c>
      <c r="Q231" s="160">
        <v>675</v>
      </c>
    </row>
    <row r="232" spans="1:17" s="272" customFormat="1" ht="12" x14ac:dyDescent="0.2">
      <c r="A232" s="106" t="s">
        <v>426</v>
      </c>
      <c r="B232" s="40" t="s">
        <v>768</v>
      </c>
      <c r="C232" s="158">
        <v>1454</v>
      </c>
      <c r="D232" s="158">
        <v>604</v>
      </c>
      <c r="E232" s="158">
        <v>158</v>
      </c>
      <c r="F232" s="159">
        <v>0</v>
      </c>
      <c r="G232" s="159">
        <v>1</v>
      </c>
      <c r="H232" s="160">
        <v>2217</v>
      </c>
      <c r="I232" s="158">
        <v>1613</v>
      </c>
      <c r="J232" s="158">
        <v>631</v>
      </c>
      <c r="K232" s="158">
        <v>168</v>
      </c>
      <c r="L232" s="158">
        <v>0</v>
      </c>
      <c r="M232" s="158">
        <v>0</v>
      </c>
      <c r="N232" s="158">
        <v>0</v>
      </c>
      <c r="O232" s="159">
        <v>0</v>
      </c>
      <c r="P232" s="159">
        <v>0</v>
      </c>
      <c r="Q232" s="160">
        <v>2412</v>
      </c>
    </row>
    <row r="233" spans="1:17" s="272" customFormat="1" ht="12" x14ac:dyDescent="0.2">
      <c r="A233" s="106" t="s">
        <v>427</v>
      </c>
      <c r="B233" s="40" t="s">
        <v>769</v>
      </c>
      <c r="C233" s="158">
        <v>120</v>
      </c>
      <c r="D233" s="158">
        <v>62</v>
      </c>
      <c r="E233" s="158">
        <v>35</v>
      </c>
      <c r="F233" s="159">
        <v>224</v>
      </c>
      <c r="G233" s="159">
        <v>0</v>
      </c>
      <c r="H233" s="160">
        <v>441</v>
      </c>
      <c r="I233" s="158">
        <v>112</v>
      </c>
      <c r="J233" s="158">
        <v>54</v>
      </c>
      <c r="K233" s="158">
        <v>32</v>
      </c>
      <c r="L233" s="158">
        <v>0</v>
      </c>
      <c r="M233" s="158">
        <v>258</v>
      </c>
      <c r="N233" s="158">
        <v>0</v>
      </c>
      <c r="O233" s="159">
        <v>0</v>
      </c>
      <c r="P233" s="159">
        <v>0</v>
      </c>
      <c r="Q233" s="160">
        <v>456</v>
      </c>
    </row>
    <row r="234" spans="1:17" s="272" customFormat="1" ht="12" x14ac:dyDescent="0.2">
      <c r="A234" s="106" t="s">
        <v>428</v>
      </c>
      <c r="B234" s="40" t="s">
        <v>770</v>
      </c>
      <c r="C234" s="158">
        <v>194</v>
      </c>
      <c r="D234" s="158">
        <v>189</v>
      </c>
      <c r="E234" s="158">
        <v>48</v>
      </c>
      <c r="F234" s="159">
        <v>0</v>
      </c>
      <c r="G234" s="159">
        <v>0</v>
      </c>
      <c r="H234" s="160">
        <v>458</v>
      </c>
      <c r="I234" s="158">
        <v>187</v>
      </c>
      <c r="J234" s="158">
        <v>208</v>
      </c>
      <c r="K234" s="158">
        <v>67</v>
      </c>
      <c r="L234" s="158">
        <v>13</v>
      </c>
      <c r="M234" s="158">
        <v>0</v>
      </c>
      <c r="N234" s="158">
        <v>0</v>
      </c>
      <c r="O234" s="159">
        <v>0</v>
      </c>
      <c r="P234" s="159">
        <v>0</v>
      </c>
      <c r="Q234" s="160">
        <v>475</v>
      </c>
    </row>
    <row r="235" spans="1:17" s="272" customFormat="1" ht="12" x14ac:dyDescent="0.2">
      <c r="A235" s="106" t="s">
        <v>429</v>
      </c>
      <c r="B235" s="40" t="s">
        <v>771</v>
      </c>
      <c r="C235" s="158">
        <v>1116</v>
      </c>
      <c r="D235" s="158">
        <v>1607</v>
      </c>
      <c r="E235" s="158">
        <v>297</v>
      </c>
      <c r="F235" s="159">
        <v>3918</v>
      </c>
      <c r="G235" s="159">
        <v>216</v>
      </c>
      <c r="H235" s="160">
        <v>7154</v>
      </c>
      <c r="I235" s="158">
        <v>1154</v>
      </c>
      <c r="J235" s="158">
        <v>1598</v>
      </c>
      <c r="K235" s="158">
        <v>493</v>
      </c>
      <c r="L235" s="158">
        <v>0</v>
      </c>
      <c r="M235" s="158">
        <v>4424</v>
      </c>
      <c r="N235" s="158">
        <v>201</v>
      </c>
      <c r="O235" s="159">
        <v>0</v>
      </c>
      <c r="P235" s="159">
        <v>0</v>
      </c>
      <c r="Q235" s="160">
        <v>7870</v>
      </c>
    </row>
    <row r="236" spans="1:17" s="272" customFormat="1" ht="12" x14ac:dyDescent="0.2">
      <c r="A236" s="106" t="s">
        <v>430</v>
      </c>
      <c r="B236" s="40" t="s">
        <v>772</v>
      </c>
      <c r="C236" s="158">
        <v>89</v>
      </c>
      <c r="D236" s="158">
        <v>89</v>
      </c>
      <c r="E236" s="158">
        <v>28</v>
      </c>
      <c r="F236" s="159">
        <v>113</v>
      </c>
      <c r="G236" s="159">
        <v>103</v>
      </c>
      <c r="H236" s="160">
        <v>425</v>
      </c>
      <c r="I236" s="158">
        <v>76</v>
      </c>
      <c r="J236" s="158">
        <v>61</v>
      </c>
      <c r="K236" s="158">
        <v>34</v>
      </c>
      <c r="L236" s="158">
        <v>0</v>
      </c>
      <c r="M236" s="158">
        <v>134</v>
      </c>
      <c r="N236" s="158">
        <v>96</v>
      </c>
      <c r="O236" s="159">
        <v>0</v>
      </c>
      <c r="P236" s="159">
        <v>0</v>
      </c>
      <c r="Q236" s="160">
        <v>401</v>
      </c>
    </row>
    <row r="237" spans="1:17" s="272" customFormat="1" ht="12" x14ac:dyDescent="0.2">
      <c r="A237" s="106" t="s">
        <v>431</v>
      </c>
      <c r="B237" s="40" t="s">
        <v>773</v>
      </c>
      <c r="C237" s="158">
        <v>929</v>
      </c>
      <c r="D237" s="158">
        <v>440</v>
      </c>
      <c r="E237" s="158">
        <v>238</v>
      </c>
      <c r="F237" s="159">
        <v>212</v>
      </c>
      <c r="G237" s="159">
        <v>16</v>
      </c>
      <c r="H237" s="160">
        <v>1930</v>
      </c>
      <c r="I237" s="158">
        <v>875</v>
      </c>
      <c r="J237" s="158">
        <v>464</v>
      </c>
      <c r="K237" s="158">
        <v>244</v>
      </c>
      <c r="L237" s="158">
        <v>7</v>
      </c>
      <c r="M237" s="158">
        <v>257</v>
      </c>
      <c r="N237" s="158">
        <v>15</v>
      </c>
      <c r="O237" s="159">
        <v>95</v>
      </c>
      <c r="P237" s="159">
        <v>0</v>
      </c>
      <c r="Q237" s="160">
        <v>1957</v>
      </c>
    </row>
    <row r="238" spans="1:17" s="272" customFormat="1" ht="12" x14ac:dyDescent="0.2">
      <c r="A238" s="106" t="s">
        <v>432</v>
      </c>
      <c r="B238" s="40" t="s">
        <v>774</v>
      </c>
      <c r="C238" s="158">
        <v>149</v>
      </c>
      <c r="D238" s="158">
        <v>194</v>
      </c>
      <c r="E238" s="158">
        <v>42</v>
      </c>
      <c r="F238" s="159">
        <v>270</v>
      </c>
      <c r="G238" s="159">
        <v>81</v>
      </c>
      <c r="H238" s="160">
        <v>736</v>
      </c>
      <c r="I238" s="158">
        <v>147</v>
      </c>
      <c r="J238" s="158">
        <v>207</v>
      </c>
      <c r="K238" s="158">
        <v>26</v>
      </c>
      <c r="L238" s="158">
        <v>0</v>
      </c>
      <c r="M238" s="158">
        <v>224</v>
      </c>
      <c r="N238" s="158">
        <v>68</v>
      </c>
      <c r="O238" s="159">
        <v>0</v>
      </c>
      <c r="P238" s="159">
        <v>0</v>
      </c>
      <c r="Q238" s="160">
        <v>672</v>
      </c>
    </row>
    <row r="239" spans="1:17" s="272" customFormat="1" ht="12" x14ac:dyDescent="0.2">
      <c r="A239" s="106" t="s">
        <v>433</v>
      </c>
      <c r="B239" s="40" t="s">
        <v>775</v>
      </c>
      <c r="C239" s="158">
        <v>128</v>
      </c>
      <c r="D239" s="158">
        <v>176</v>
      </c>
      <c r="E239" s="158">
        <v>47</v>
      </c>
      <c r="F239" s="159">
        <v>786</v>
      </c>
      <c r="G239" s="159">
        <v>0</v>
      </c>
      <c r="H239" s="160">
        <v>1137</v>
      </c>
      <c r="I239" s="158">
        <v>134</v>
      </c>
      <c r="J239" s="158">
        <v>120</v>
      </c>
      <c r="K239" s="158">
        <v>50</v>
      </c>
      <c r="L239" s="158">
        <v>0</v>
      </c>
      <c r="M239" s="158">
        <v>793</v>
      </c>
      <c r="N239" s="158">
        <v>0</v>
      </c>
      <c r="O239" s="159">
        <v>0</v>
      </c>
      <c r="P239" s="159">
        <v>0</v>
      </c>
      <c r="Q239" s="160">
        <v>1097</v>
      </c>
    </row>
    <row r="240" spans="1:17" s="272" customFormat="1" ht="12" x14ac:dyDescent="0.2">
      <c r="A240" s="106" t="s">
        <v>434</v>
      </c>
      <c r="B240" s="40" t="s">
        <v>776</v>
      </c>
      <c r="C240" s="158">
        <v>149</v>
      </c>
      <c r="D240" s="158">
        <v>64</v>
      </c>
      <c r="E240" s="158">
        <v>16</v>
      </c>
      <c r="F240" s="159">
        <v>0</v>
      </c>
      <c r="G240" s="159">
        <v>0</v>
      </c>
      <c r="H240" s="160">
        <v>229</v>
      </c>
      <c r="I240" s="158">
        <v>149</v>
      </c>
      <c r="J240" s="158">
        <v>62</v>
      </c>
      <c r="K240" s="158">
        <v>1</v>
      </c>
      <c r="L240" s="158">
        <v>0</v>
      </c>
      <c r="M240" s="158">
        <v>0</v>
      </c>
      <c r="N240" s="158">
        <v>0</v>
      </c>
      <c r="O240" s="159">
        <v>0</v>
      </c>
      <c r="P240" s="159">
        <v>0</v>
      </c>
      <c r="Q240" s="160">
        <v>212</v>
      </c>
    </row>
    <row r="241" spans="1:17" s="272" customFormat="1" ht="12" x14ac:dyDescent="0.2">
      <c r="A241" s="106" t="s">
        <v>435</v>
      </c>
      <c r="B241" s="40" t="s">
        <v>777</v>
      </c>
      <c r="C241" s="158">
        <v>131</v>
      </c>
      <c r="D241" s="158">
        <v>80</v>
      </c>
      <c r="E241" s="158">
        <v>98</v>
      </c>
      <c r="F241" s="159">
        <v>216</v>
      </c>
      <c r="G241" s="159">
        <v>84</v>
      </c>
      <c r="H241" s="160">
        <v>609</v>
      </c>
      <c r="I241" s="158">
        <v>172</v>
      </c>
      <c r="J241" s="158">
        <v>45</v>
      </c>
      <c r="K241" s="158">
        <v>109</v>
      </c>
      <c r="L241" s="158">
        <v>0</v>
      </c>
      <c r="M241" s="158">
        <v>189</v>
      </c>
      <c r="N241" s="158">
        <v>102</v>
      </c>
      <c r="O241" s="159">
        <v>0</v>
      </c>
      <c r="P241" s="159">
        <v>0</v>
      </c>
      <c r="Q241" s="160">
        <v>617</v>
      </c>
    </row>
    <row r="242" spans="1:17" s="272" customFormat="1" ht="12" x14ac:dyDescent="0.2">
      <c r="A242" s="106" t="s">
        <v>436</v>
      </c>
      <c r="B242" s="40" t="s">
        <v>778</v>
      </c>
      <c r="C242" s="158">
        <v>86</v>
      </c>
      <c r="D242" s="158">
        <v>75</v>
      </c>
      <c r="E242" s="158">
        <v>13</v>
      </c>
      <c r="F242" s="159">
        <v>214</v>
      </c>
      <c r="G242" s="159">
        <v>93</v>
      </c>
      <c r="H242" s="160">
        <v>481</v>
      </c>
      <c r="I242" s="158">
        <v>97</v>
      </c>
      <c r="J242" s="158">
        <v>44</v>
      </c>
      <c r="K242" s="158">
        <v>58</v>
      </c>
      <c r="L242" s="158">
        <v>0</v>
      </c>
      <c r="M242" s="158">
        <v>159</v>
      </c>
      <c r="N242" s="158">
        <v>52</v>
      </c>
      <c r="O242" s="159">
        <v>0</v>
      </c>
      <c r="P242" s="159">
        <v>0</v>
      </c>
      <c r="Q242" s="160">
        <v>410</v>
      </c>
    </row>
    <row r="243" spans="1:17" s="272" customFormat="1" ht="12" x14ac:dyDescent="0.2">
      <c r="A243" s="106" t="s">
        <v>437</v>
      </c>
      <c r="B243" s="40" t="s">
        <v>779</v>
      </c>
      <c r="C243" s="158">
        <v>667</v>
      </c>
      <c r="D243" s="158">
        <v>421</v>
      </c>
      <c r="E243" s="158">
        <v>90</v>
      </c>
      <c r="F243" s="159">
        <v>0</v>
      </c>
      <c r="G243" s="159">
        <v>0</v>
      </c>
      <c r="H243" s="160">
        <v>1196</v>
      </c>
      <c r="I243" s="158">
        <v>674</v>
      </c>
      <c r="J243" s="158">
        <v>400</v>
      </c>
      <c r="K243" s="158">
        <v>106</v>
      </c>
      <c r="L243" s="158">
        <v>2</v>
      </c>
      <c r="M243" s="158">
        <v>0</v>
      </c>
      <c r="N243" s="158">
        <v>0</v>
      </c>
      <c r="O243" s="159">
        <v>0</v>
      </c>
      <c r="P243" s="159">
        <v>0</v>
      </c>
      <c r="Q243" s="160">
        <v>1182</v>
      </c>
    </row>
    <row r="244" spans="1:17" s="272" customFormat="1" ht="12" x14ac:dyDescent="0.2">
      <c r="A244" s="106" t="s">
        <v>438</v>
      </c>
      <c r="B244" s="40" t="s">
        <v>780</v>
      </c>
      <c r="C244" s="158">
        <v>282</v>
      </c>
      <c r="D244" s="158">
        <v>49</v>
      </c>
      <c r="E244" s="158">
        <v>43</v>
      </c>
      <c r="F244" s="159">
        <v>0</v>
      </c>
      <c r="G244" s="159">
        <v>0</v>
      </c>
      <c r="H244" s="160">
        <v>374</v>
      </c>
      <c r="I244" s="158">
        <v>280</v>
      </c>
      <c r="J244" s="158">
        <v>80</v>
      </c>
      <c r="K244" s="158">
        <v>33</v>
      </c>
      <c r="L244" s="158">
        <v>0</v>
      </c>
      <c r="M244" s="158">
        <v>0</v>
      </c>
      <c r="N244" s="158">
        <v>0</v>
      </c>
      <c r="O244" s="159">
        <v>0</v>
      </c>
      <c r="P244" s="159">
        <v>0</v>
      </c>
      <c r="Q244" s="160">
        <v>393</v>
      </c>
    </row>
    <row r="245" spans="1:17" s="272" customFormat="1" ht="12" x14ac:dyDescent="0.2">
      <c r="A245" s="106" t="s">
        <v>439</v>
      </c>
      <c r="B245" s="40" t="s">
        <v>781</v>
      </c>
      <c r="C245" s="158">
        <v>81</v>
      </c>
      <c r="D245" s="158">
        <v>2</v>
      </c>
      <c r="E245" s="158">
        <v>17</v>
      </c>
      <c r="F245" s="159">
        <v>182</v>
      </c>
      <c r="G245" s="159">
        <v>88</v>
      </c>
      <c r="H245" s="160">
        <v>374</v>
      </c>
      <c r="I245" s="158">
        <v>78</v>
      </c>
      <c r="J245" s="158">
        <v>1</v>
      </c>
      <c r="K245" s="158">
        <v>47</v>
      </c>
      <c r="L245" s="158">
        <v>0</v>
      </c>
      <c r="M245" s="158">
        <v>177</v>
      </c>
      <c r="N245" s="158">
        <v>92</v>
      </c>
      <c r="O245" s="159">
        <v>11</v>
      </c>
      <c r="P245" s="159">
        <v>0</v>
      </c>
      <c r="Q245" s="160">
        <v>406</v>
      </c>
    </row>
    <row r="246" spans="1:17" s="272" customFormat="1" ht="12" x14ac:dyDescent="0.2">
      <c r="A246" s="106" t="s">
        <v>440</v>
      </c>
      <c r="B246" s="40" t="s">
        <v>782</v>
      </c>
      <c r="C246" s="158">
        <v>171</v>
      </c>
      <c r="D246" s="158">
        <v>90</v>
      </c>
      <c r="E246" s="158">
        <v>30</v>
      </c>
      <c r="F246" s="159">
        <v>406</v>
      </c>
      <c r="G246" s="159">
        <v>119</v>
      </c>
      <c r="H246" s="160">
        <v>816</v>
      </c>
      <c r="I246" s="158">
        <v>133</v>
      </c>
      <c r="J246" s="158">
        <v>115</v>
      </c>
      <c r="K246" s="158">
        <v>3</v>
      </c>
      <c r="L246" s="158">
        <v>0</v>
      </c>
      <c r="M246" s="158">
        <v>362</v>
      </c>
      <c r="N246" s="158">
        <v>113</v>
      </c>
      <c r="O246" s="159">
        <v>0</v>
      </c>
      <c r="P246" s="159">
        <v>0</v>
      </c>
      <c r="Q246" s="160">
        <v>726</v>
      </c>
    </row>
    <row r="247" spans="1:17" s="272" customFormat="1" ht="12" x14ac:dyDescent="0.2">
      <c r="A247" s="106" t="s">
        <v>441</v>
      </c>
      <c r="B247" s="40" t="s">
        <v>783</v>
      </c>
      <c r="C247" s="158">
        <v>204</v>
      </c>
      <c r="D247" s="158">
        <v>142</v>
      </c>
      <c r="E247" s="158">
        <v>31</v>
      </c>
      <c r="F247" s="159">
        <v>0</v>
      </c>
      <c r="G247" s="159">
        <v>61</v>
      </c>
      <c r="H247" s="160">
        <v>438</v>
      </c>
      <c r="I247" s="158">
        <v>343</v>
      </c>
      <c r="J247" s="158">
        <v>149</v>
      </c>
      <c r="K247" s="158">
        <v>124</v>
      </c>
      <c r="L247" s="158">
        <v>0</v>
      </c>
      <c r="M247" s="158">
        <v>0</v>
      </c>
      <c r="N247" s="158">
        <v>61</v>
      </c>
      <c r="O247" s="159">
        <v>0</v>
      </c>
      <c r="P247" s="159">
        <v>0</v>
      </c>
      <c r="Q247" s="160">
        <v>677</v>
      </c>
    </row>
    <row r="248" spans="1:17" s="272" customFormat="1" ht="12" x14ac:dyDescent="0.2">
      <c r="A248" s="106" t="s">
        <v>442</v>
      </c>
      <c r="B248" s="40" t="s">
        <v>784</v>
      </c>
      <c r="C248" s="158">
        <v>222</v>
      </c>
      <c r="D248" s="158">
        <v>238</v>
      </c>
      <c r="E248" s="158">
        <v>278</v>
      </c>
      <c r="F248" s="159">
        <v>0</v>
      </c>
      <c r="G248" s="159">
        <v>0</v>
      </c>
      <c r="H248" s="160">
        <v>739</v>
      </c>
      <c r="I248" s="158">
        <v>202</v>
      </c>
      <c r="J248" s="158">
        <v>237</v>
      </c>
      <c r="K248" s="158">
        <v>250</v>
      </c>
      <c r="L248" s="158">
        <v>0</v>
      </c>
      <c r="M248" s="158">
        <v>0</v>
      </c>
      <c r="N248" s="158">
        <v>0</v>
      </c>
      <c r="O248" s="159">
        <v>0</v>
      </c>
      <c r="P248" s="159">
        <v>0</v>
      </c>
      <c r="Q248" s="160">
        <v>689</v>
      </c>
    </row>
    <row r="249" spans="1:17" s="272" customFormat="1" ht="12" x14ac:dyDescent="0.2">
      <c r="A249" s="106" t="s">
        <v>443</v>
      </c>
      <c r="B249" s="40" t="s">
        <v>785</v>
      </c>
      <c r="C249" s="158">
        <v>197</v>
      </c>
      <c r="D249" s="158">
        <v>43</v>
      </c>
      <c r="E249" s="158">
        <v>75</v>
      </c>
      <c r="F249" s="159">
        <v>0</v>
      </c>
      <c r="G249" s="159">
        <v>0</v>
      </c>
      <c r="H249" s="160">
        <v>315</v>
      </c>
      <c r="I249" s="158">
        <v>270</v>
      </c>
      <c r="J249" s="158">
        <v>45</v>
      </c>
      <c r="K249" s="158">
        <v>95</v>
      </c>
      <c r="L249" s="158">
        <v>0</v>
      </c>
      <c r="M249" s="158">
        <v>0</v>
      </c>
      <c r="N249" s="158">
        <v>0</v>
      </c>
      <c r="O249" s="159">
        <v>0</v>
      </c>
      <c r="P249" s="159">
        <v>0</v>
      </c>
      <c r="Q249" s="160">
        <v>410</v>
      </c>
    </row>
    <row r="250" spans="1:17" s="272" customFormat="1" ht="12" x14ac:dyDescent="0.2">
      <c r="A250" s="106" t="s">
        <v>444</v>
      </c>
      <c r="B250" s="40" t="s">
        <v>786</v>
      </c>
      <c r="C250" s="158">
        <v>340</v>
      </c>
      <c r="D250" s="158">
        <v>132</v>
      </c>
      <c r="E250" s="158">
        <v>41</v>
      </c>
      <c r="F250" s="159">
        <v>0</v>
      </c>
      <c r="G250" s="159">
        <v>0</v>
      </c>
      <c r="H250" s="160">
        <v>513</v>
      </c>
      <c r="I250" s="158">
        <v>275</v>
      </c>
      <c r="J250" s="158">
        <v>133</v>
      </c>
      <c r="K250" s="158">
        <v>65</v>
      </c>
      <c r="L250" s="158">
        <v>0</v>
      </c>
      <c r="M250" s="158">
        <v>0</v>
      </c>
      <c r="N250" s="158">
        <v>0</v>
      </c>
      <c r="O250" s="159">
        <v>0</v>
      </c>
      <c r="P250" s="159">
        <v>0</v>
      </c>
      <c r="Q250" s="160">
        <v>473</v>
      </c>
    </row>
    <row r="251" spans="1:17" s="272" customFormat="1" ht="12" x14ac:dyDescent="0.2">
      <c r="A251" s="106" t="s">
        <v>445</v>
      </c>
      <c r="B251" s="40" t="s">
        <v>787</v>
      </c>
      <c r="C251" s="158">
        <v>326</v>
      </c>
      <c r="D251" s="158">
        <v>169</v>
      </c>
      <c r="E251" s="158">
        <v>90</v>
      </c>
      <c r="F251" s="159">
        <v>0</v>
      </c>
      <c r="G251" s="159">
        <v>0</v>
      </c>
      <c r="H251" s="160">
        <v>585</v>
      </c>
      <c r="I251" s="158">
        <v>322</v>
      </c>
      <c r="J251" s="158">
        <v>254</v>
      </c>
      <c r="K251" s="158">
        <v>73</v>
      </c>
      <c r="L251" s="158">
        <v>0</v>
      </c>
      <c r="M251" s="158">
        <v>0</v>
      </c>
      <c r="N251" s="158">
        <v>0</v>
      </c>
      <c r="O251" s="159">
        <v>0</v>
      </c>
      <c r="P251" s="159">
        <v>0</v>
      </c>
      <c r="Q251" s="160">
        <v>649</v>
      </c>
    </row>
    <row r="252" spans="1:17" s="272" customFormat="1" ht="12" x14ac:dyDescent="0.2">
      <c r="A252" s="106" t="s">
        <v>446</v>
      </c>
      <c r="B252" s="40" t="s">
        <v>788</v>
      </c>
      <c r="C252" s="158">
        <v>690</v>
      </c>
      <c r="D252" s="158">
        <v>568</v>
      </c>
      <c r="E252" s="158">
        <v>92</v>
      </c>
      <c r="F252" s="159">
        <v>0</v>
      </c>
      <c r="G252" s="159">
        <v>0</v>
      </c>
      <c r="H252" s="160">
        <v>1350</v>
      </c>
      <c r="I252" s="158">
        <v>620</v>
      </c>
      <c r="J252" s="158">
        <v>444</v>
      </c>
      <c r="K252" s="158">
        <v>113</v>
      </c>
      <c r="L252" s="158">
        <v>0</v>
      </c>
      <c r="M252" s="158">
        <v>1</v>
      </c>
      <c r="N252" s="158">
        <v>0</v>
      </c>
      <c r="O252" s="159">
        <v>0</v>
      </c>
      <c r="P252" s="159">
        <v>0</v>
      </c>
      <c r="Q252" s="160">
        <v>1178</v>
      </c>
    </row>
    <row r="253" spans="1:17" s="272" customFormat="1" ht="12" x14ac:dyDescent="0.2">
      <c r="A253" s="106" t="s">
        <v>447</v>
      </c>
      <c r="B253" s="40" t="s">
        <v>789</v>
      </c>
      <c r="C253" s="158">
        <v>471</v>
      </c>
      <c r="D253" s="158">
        <v>107</v>
      </c>
      <c r="E253" s="158">
        <v>7</v>
      </c>
      <c r="F253" s="159">
        <v>0</v>
      </c>
      <c r="G253" s="159">
        <v>0</v>
      </c>
      <c r="H253" s="160">
        <v>585</v>
      </c>
      <c r="I253" s="158">
        <v>422</v>
      </c>
      <c r="J253" s="158">
        <v>170</v>
      </c>
      <c r="K253" s="158">
        <v>9</v>
      </c>
      <c r="L253" s="158">
        <v>0</v>
      </c>
      <c r="M253" s="158">
        <v>0</v>
      </c>
      <c r="N253" s="158">
        <v>0</v>
      </c>
      <c r="O253" s="159">
        <v>0</v>
      </c>
      <c r="P253" s="159">
        <v>0</v>
      </c>
      <c r="Q253" s="160">
        <v>601</v>
      </c>
    </row>
    <row r="254" spans="1:17" s="272" customFormat="1" ht="12" x14ac:dyDescent="0.2">
      <c r="A254" s="106" t="s">
        <v>448</v>
      </c>
      <c r="B254" s="40" t="s">
        <v>790</v>
      </c>
      <c r="C254" s="158">
        <v>281</v>
      </c>
      <c r="D254" s="158">
        <v>225</v>
      </c>
      <c r="E254" s="158">
        <v>78</v>
      </c>
      <c r="F254" s="159">
        <v>1433</v>
      </c>
      <c r="G254" s="159">
        <v>123</v>
      </c>
      <c r="H254" s="160">
        <v>2141</v>
      </c>
      <c r="I254" s="158">
        <v>301</v>
      </c>
      <c r="J254" s="158">
        <v>201</v>
      </c>
      <c r="K254" s="158">
        <v>84</v>
      </c>
      <c r="L254" s="158">
        <v>0</v>
      </c>
      <c r="M254" s="158">
        <v>1248</v>
      </c>
      <c r="N254" s="158">
        <v>92</v>
      </c>
      <c r="O254" s="159">
        <v>0</v>
      </c>
      <c r="P254" s="159">
        <v>0</v>
      </c>
      <c r="Q254" s="160">
        <v>1926</v>
      </c>
    </row>
    <row r="255" spans="1:17" s="272" customFormat="1" ht="12" x14ac:dyDescent="0.2">
      <c r="A255" s="106" t="s">
        <v>449</v>
      </c>
      <c r="B255" s="40" t="s">
        <v>791</v>
      </c>
      <c r="C255" s="158">
        <v>302</v>
      </c>
      <c r="D255" s="158">
        <v>805</v>
      </c>
      <c r="E255" s="158">
        <v>100</v>
      </c>
      <c r="F255" s="159">
        <v>827</v>
      </c>
      <c r="G255" s="159">
        <v>308</v>
      </c>
      <c r="H255" s="160">
        <v>2342</v>
      </c>
      <c r="I255" s="158">
        <v>207</v>
      </c>
      <c r="J255" s="158">
        <v>805</v>
      </c>
      <c r="K255" s="158">
        <v>245</v>
      </c>
      <c r="L255" s="158">
        <v>0</v>
      </c>
      <c r="M255" s="158">
        <v>769</v>
      </c>
      <c r="N255" s="158">
        <v>293</v>
      </c>
      <c r="O255" s="159">
        <v>0</v>
      </c>
      <c r="P255" s="159">
        <v>0</v>
      </c>
      <c r="Q255" s="160">
        <v>2319</v>
      </c>
    </row>
    <row r="256" spans="1:17" s="272" customFormat="1" ht="12" x14ac:dyDescent="0.2">
      <c r="A256" s="106" t="s">
        <v>450</v>
      </c>
      <c r="B256" s="40" t="s">
        <v>792</v>
      </c>
      <c r="C256" s="158">
        <v>161</v>
      </c>
      <c r="D256" s="158">
        <v>173</v>
      </c>
      <c r="E256" s="158">
        <v>35</v>
      </c>
      <c r="F256" s="159">
        <v>358</v>
      </c>
      <c r="G256" s="159">
        <v>153</v>
      </c>
      <c r="H256" s="160">
        <v>880</v>
      </c>
      <c r="I256" s="158">
        <v>99</v>
      </c>
      <c r="J256" s="158">
        <v>175</v>
      </c>
      <c r="K256" s="158">
        <v>43</v>
      </c>
      <c r="L256" s="158">
        <v>0</v>
      </c>
      <c r="M256" s="158">
        <v>271</v>
      </c>
      <c r="N256" s="158">
        <v>122</v>
      </c>
      <c r="O256" s="159">
        <v>0</v>
      </c>
      <c r="P256" s="159">
        <v>0</v>
      </c>
      <c r="Q256" s="160">
        <v>710</v>
      </c>
    </row>
    <row r="257" spans="1:17" s="272" customFormat="1" ht="12" x14ac:dyDescent="0.2">
      <c r="A257" s="106" t="s">
        <v>451</v>
      </c>
      <c r="B257" s="40" t="s">
        <v>793</v>
      </c>
      <c r="C257" s="158">
        <v>682</v>
      </c>
      <c r="D257" s="158">
        <v>590</v>
      </c>
      <c r="E257" s="158">
        <v>177</v>
      </c>
      <c r="F257" s="159">
        <v>1619</v>
      </c>
      <c r="G257" s="159">
        <v>70</v>
      </c>
      <c r="H257" s="160">
        <v>3138</v>
      </c>
      <c r="I257" s="158">
        <v>420</v>
      </c>
      <c r="J257" s="158">
        <v>386</v>
      </c>
      <c r="K257" s="158">
        <v>231</v>
      </c>
      <c r="L257" s="158">
        <v>0</v>
      </c>
      <c r="M257" s="158">
        <v>1639</v>
      </c>
      <c r="N257" s="158">
        <v>76</v>
      </c>
      <c r="O257" s="159">
        <v>0</v>
      </c>
      <c r="P257" s="159">
        <v>0</v>
      </c>
      <c r="Q257" s="160">
        <v>2752</v>
      </c>
    </row>
    <row r="258" spans="1:17" s="272" customFormat="1" ht="12" x14ac:dyDescent="0.2">
      <c r="A258" s="106" t="s">
        <v>452</v>
      </c>
      <c r="B258" s="40" t="s">
        <v>794</v>
      </c>
      <c r="C258" s="158">
        <v>253</v>
      </c>
      <c r="D258" s="158">
        <v>128</v>
      </c>
      <c r="E258" s="158">
        <v>5</v>
      </c>
      <c r="F258" s="159">
        <v>0</v>
      </c>
      <c r="G258" s="159">
        <v>0</v>
      </c>
      <c r="H258" s="160">
        <v>390</v>
      </c>
      <c r="I258" s="158">
        <v>254</v>
      </c>
      <c r="J258" s="158">
        <v>88</v>
      </c>
      <c r="K258" s="158">
        <v>2</v>
      </c>
      <c r="L258" s="158">
        <v>2</v>
      </c>
      <c r="M258" s="158">
        <v>0</v>
      </c>
      <c r="N258" s="158">
        <v>0</v>
      </c>
      <c r="O258" s="159">
        <v>0</v>
      </c>
      <c r="P258" s="159">
        <v>0</v>
      </c>
      <c r="Q258" s="160">
        <v>346</v>
      </c>
    </row>
    <row r="259" spans="1:17" s="272" customFormat="1" ht="12" x14ac:dyDescent="0.2">
      <c r="A259" s="106" t="s">
        <v>453</v>
      </c>
      <c r="B259" s="40" t="s">
        <v>795</v>
      </c>
      <c r="C259" s="158">
        <v>87</v>
      </c>
      <c r="D259" s="158">
        <v>107</v>
      </c>
      <c r="E259" s="158">
        <v>33</v>
      </c>
      <c r="F259" s="159">
        <v>197</v>
      </c>
      <c r="G259" s="159">
        <v>0</v>
      </c>
      <c r="H259" s="160">
        <v>424</v>
      </c>
      <c r="I259" s="158">
        <v>51</v>
      </c>
      <c r="J259" s="158">
        <v>106</v>
      </c>
      <c r="K259" s="158">
        <v>26</v>
      </c>
      <c r="L259" s="158">
        <v>0</v>
      </c>
      <c r="M259" s="158">
        <v>230</v>
      </c>
      <c r="N259" s="158">
        <v>0</v>
      </c>
      <c r="O259" s="159">
        <v>0</v>
      </c>
      <c r="P259" s="159">
        <v>0</v>
      </c>
      <c r="Q259" s="160">
        <v>413</v>
      </c>
    </row>
    <row r="260" spans="1:17" s="272" customFormat="1" ht="12" x14ac:dyDescent="0.2">
      <c r="A260" s="106" t="s">
        <v>454</v>
      </c>
      <c r="B260" s="40" t="s">
        <v>796</v>
      </c>
      <c r="C260" s="158">
        <v>308</v>
      </c>
      <c r="D260" s="158">
        <v>318</v>
      </c>
      <c r="E260" s="158">
        <v>159</v>
      </c>
      <c r="F260" s="159">
        <v>0</v>
      </c>
      <c r="G260" s="159">
        <v>0</v>
      </c>
      <c r="H260" s="160">
        <v>791</v>
      </c>
      <c r="I260" s="158">
        <v>371</v>
      </c>
      <c r="J260" s="158">
        <v>263</v>
      </c>
      <c r="K260" s="158">
        <v>177</v>
      </c>
      <c r="L260" s="158">
        <v>0</v>
      </c>
      <c r="M260" s="158">
        <v>0</v>
      </c>
      <c r="N260" s="158">
        <v>0</v>
      </c>
      <c r="O260" s="159">
        <v>0</v>
      </c>
      <c r="P260" s="159">
        <v>0</v>
      </c>
      <c r="Q260" s="160">
        <v>811</v>
      </c>
    </row>
    <row r="261" spans="1:17" s="272" customFormat="1" ht="12" x14ac:dyDescent="0.2">
      <c r="A261" s="106" t="s">
        <v>455</v>
      </c>
      <c r="B261" s="40" t="s">
        <v>797</v>
      </c>
      <c r="C261" s="158">
        <v>1450</v>
      </c>
      <c r="D261" s="158">
        <v>917</v>
      </c>
      <c r="E261" s="158">
        <v>303</v>
      </c>
      <c r="F261" s="159">
        <v>0</v>
      </c>
      <c r="G261" s="159">
        <v>0</v>
      </c>
      <c r="H261" s="160">
        <v>2670</v>
      </c>
      <c r="I261" s="158">
        <v>1250</v>
      </c>
      <c r="J261" s="158">
        <v>753</v>
      </c>
      <c r="K261" s="158">
        <v>161</v>
      </c>
      <c r="L261" s="158">
        <v>0</v>
      </c>
      <c r="M261" s="158">
        <v>0</v>
      </c>
      <c r="N261" s="158">
        <v>0</v>
      </c>
      <c r="O261" s="159">
        <v>0</v>
      </c>
      <c r="P261" s="159">
        <v>0</v>
      </c>
      <c r="Q261" s="160">
        <v>2164</v>
      </c>
    </row>
    <row r="262" spans="1:17" s="272" customFormat="1" ht="12" x14ac:dyDescent="0.2">
      <c r="A262" s="106" t="s">
        <v>456</v>
      </c>
      <c r="B262" s="40" t="s">
        <v>798</v>
      </c>
      <c r="C262" s="158">
        <v>480</v>
      </c>
      <c r="D262" s="158">
        <v>508</v>
      </c>
      <c r="E262" s="158">
        <v>29</v>
      </c>
      <c r="F262" s="159">
        <v>0</v>
      </c>
      <c r="G262" s="159">
        <v>0</v>
      </c>
      <c r="H262" s="160">
        <v>1025</v>
      </c>
      <c r="I262" s="158">
        <v>523</v>
      </c>
      <c r="J262" s="158">
        <v>465</v>
      </c>
      <c r="K262" s="158">
        <v>65</v>
      </c>
      <c r="L262" s="158">
        <v>1</v>
      </c>
      <c r="M262" s="158">
        <v>0</v>
      </c>
      <c r="N262" s="158">
        <v>0</v>
      </c>
      <c r="O262" s="159">
        <v>0</v>
      </c>
      <c r="P262" s="159">
        <v>0</v>
      </c>
      <c r="Q262" s="160">
        <v>1054</v>
      </c>
    </row>
    <row r="263" spans="1:17" s="272" customFormat="1" ht="12" x14ac:dyDescent="0.2">
      <c r="A263" s="106" t="s">
        <v>457</v>
      </c>
      <c r="B263" s="40" t="s">
        <v>799</v>
      </c>
      <c r="C263" s="158">
        <v>298</v>
      </c>
      <c r="D263" s="158">
        <v>162</v>
      </c>
      <c r="E263" s="158">
        <v>35</v>
      </c>
      <c r="F263" s="159">
        <v>0</v>
      </c>
      <c r="G263" s="159">
        <v>0</v>
      </c>
      <c r="H263" s="160">
        <v>495</v>
      </c>
      <c r="I263" s="158">
        <v>193</v>
      </c>
      <c r="J263" s="158">
        <v>94</v>
      </c>
      <c r="K263" s="158">
        <v>30</v>
      </c>
      <c r="L263" s="158">
        <v>0</v>
      </c>
      <c r="M263" s="158">
        <v>0</v>
      </c>
      <c r="N263" s="158">
        <v>0</v>
      </c>
      <c r="O263" s="159">
        <v>0</v>
      </c>
      <c r="P263" s="159">
        <v>0</v>
      </c>
      <c r="Q263" s="160">
        <v>317</v>
      </c>
    </row>
    <row r="264" spans="1:17" s="272" customFormat="1" ht="12" x14ac:dyDescent="0.2">
      <c r="A264" s="370" t="s">
        <v>906</v>
      </c>
      <c r="B264" s="40" t="s">
        <v>800</v>
      </c>
      <c r="C264" s="158">
        <v>96</v>
      </c>
      <c r="D264" s="158">
        <v>161</v>
      </c>
      <c r="E264" s="158">
        <v>35</v>
      </c>
      <c r="F264" s="159">
        <v>283</v>
      </c>
      <c r="G264" s="159">
        <v>104</v>
      </c>
      <c r="H264" s="160">
        <v>679</v>
      </c>
      <c r="I264" s="158">
        <v>50</v>
      </c>
      <c r="J264" s="158">
        <v>146</v>
      </c>
      <c r="K264" s="158">
        <v>27</v>
      </c>
      <c r="L264" s="158">
        <v>0</v>
      </c>
      <c r="M264" s="158">
        <v>207</v>
      </c>
      <c r="N264" s="158">
        <v>102</v>
      </c>
      <c r="O264" s="159">
        <v>0</v>
      </c>
      <c r="P264" s="159">
        <v>0</v>
      </c>
      <c r="Q264" s="160">
        <v>532</v>
      </c>
    </row>
    <row r="265" spans="1:17" s="272" customFormat="1" ht="12" x14ac:dyDescent="0.2">
      <c r="A265" s="106" t="s">
        <v>458</v>
      </c>
      <c r="B265" s="40" t="s">
        <v>801</v>
      </c>
      <c r="C265" s="158">
        <v>320</v>
      </c>
      <c r="D265" s="158">
        <v>230</v>
      </c>
      <c r="E265" s="158">
        <v>31</v>
      </c>
      <c r="F265" s="159">
        <v>752</v>
      </c>
      <c r="G265" s="159">
        <v>16</v>
      </c>
      <c r="H265" s="160">
        <v>1548</v>
      </c>
      <c r="I265" s="158">
        <v>295</v>
      </c>
      <c r="J265" s="158">
        <v>255</v>
      </c>
      <c r="K265" s="158">
        <v>75</v>
      </c>
      <c r="L265" s="158">
        <v>0</v>
      </c>
      <c r="M265" s="158">
        <v>914</v>
      </c>
      <c r="N265" s="158">
        <v>276</v>
      </c>
      <c r="O265" s="159">
        <v>30</v>
      </c>
      <c r="P265" s="159">
        <v>0</v>
      </c>
      <c r="Q265" s="160">
        <v>1845</v>
      </c>
    </row>
    <row r="266" spans="1:17" s="272" customFormat="1" ht="12" x14ac:dyDescent="0.2">
      <c r="A266" s="106" t="s">
        <v>459</v>
      </c>
      <c r="B266" s="40" t="s">
        <v>802</v>
      </c>
      <c r="C266" s="158">
        <v>1104</v>
      </c>
      <c r="D266" s="158">
        <v>288</v>
      </c>
      <c r="E266" s="158">
        <v>508</v>
      </c>
      <c r="F266" s="159">
        <v>0</v>
      </c>
      <c r="G266" s="159">
        <v>0</v>
      </c>
      <c r="H266" s="160">
        <v>1902</v>
      </c>
      <c r="I266" s="158">
        <v>1134</v>
      </c>
      <c r="J266" s="158">
        <v>280</v>
      </c>
      <c r="K266" s="158">
        <v>417</v>
      </c>
      <c r="L266" s="158">
        <v>2</v>
      </c>
      <c r="M266" s="158">
        <v>0</v>
      </c>
      <c r="N266" s="158">
        <v>0</v>
      </c>
      <c r="O266" s="159">
        <v>0</v>
      </c>
      <c r="P266" s="159">
        <v>0</v>
      </c>
      <c r="Q266" s="160">
        <v>1833</v>
      </c>
    </row>
    <row r="267" spans="1:17" s="272" customFormat="1" ht="12" x14ac:dyDescent="0.2">
      <c r="A267" s="106" t="s">
        <v>460</v>
      </c>
      <c r="B267" s="40" t="s">
        <v>803</v>
      </c>
      <c r="C267" s="158">
        <v>745</v>
      </c>
      <c r="D267" s="158">
        <v>877</v>
      </c>
      <c r="E267" s="158">
        <v>95</v>
      </c>
      <c r="F267" s="159">
        <v>1828</v>
      </c>
      <c r="G267" s="159">
        <v>42</v>
      </c>
      <c r="H267" s="160">
        <v>3587</v>
      </c>
      <c r="I267" s="158">
        <v>795</v>
      </c>
      <c r="J267" s="158">
        <v>881</v>
      </c>
      <c r="K267" s="158">
        <v>142</v>
      </c>
      <c r="L267" s="158">
        <v>0</v>
      </c>
      <c r="M267" s="158">
        <v>1645</v>
      </c>
      <c r="N267" s="158">
        <v>38</v>
      </c>
      <c r="O267" s="159">
        <v>0</v>
      </c>
      <c r="P267" s="159">
        <v>0</v>
      </c>
      <c r="Q267" s="160">
        <v>3501</v>
      </c>
    </row>
    <row r="268" spans="1:17" s="272" customFormat="1" ht="12" x14ac:dyDescent="0.2">
      <c r="A268" s="106" t="s">
        <v>461</v>
      </c>
      <c r="B268" s="40" t="s">
        <v>804</v>
      </c>
      <c r="C268" s="158">
        <v>475</v>
      </c>
      <c r="D268" s="158">
        <v>144</v>
      </c>
      <c r="E268" s="158">
        <v>52</v>
      </c>
      <c r="F268" s="159">
        <v>0</v>
      </c>
      <c r="G268" s="159">
        <v>0</v>
      </c>
      <c r="H268" s="160">
        <v>671</v>
      </c>
      <c r="I268" s="158">
        <v>486</v>
      </c>
      <c r="J268" s="158">
        <v>154</v>
      </c>
      <c r="K268" s="158">
        <v>50</v>
      </c>
      <c r="L268" s="158">
        <v>0</v>
      </c>
      <c r="M268" s="158">
        <v>0</v>
      </c>
      <c r="N268" s="158">
        <v>0</v>
      </c>
      <c r="O268" s="159">
        <v>0</v>
      </c>
      <c r="P268" s="159">
        <v>0</v>
      </c>
      <c r="Q268" s="160">
        <v>690</v>
      </c>
    </row>
    <row r="269" spans="1:17" s="272" customFormat="1" ht="12" x14ac:dyDescent="0.2">
      <c r="A269" s="106" t="s">
        <v>462</v>
      </c>
      <c r="B269" s="40" t="s">
        <v>805</v>
      </c>
      <c r="C269" s="158">
        <v>151</v>
      </c>
      <c r="D269" s="158">
        <v>75</v>
      </c>
      <c r="E269" s="158">
        <v>34</v>
      </c>
      <c r="F269" s="159">
        <v>325</v>
      </c>
      <c r="G269" s="159">
        <v>138</v>
      </c>
      <c r="H269" s="160">
        <v>723</v>
      </c>
      <c r="I269" s="158">
        <v>87</v>
      </c>
      <c r="J269" s="158">
        <v>68</v>
      </c>
      <c r="K269" s="158">
        <v>76</v>
      </c>
      <c r="L269" s="158">
        <v>0</v>
      </c>
      <c r="M269" s="158">
        <v>303</v>
      </c>
      <c r="N269" s="158">
        <v>138</v>
      </c>
      <c r="O269" s="159">
        <v>0</v>
      </c>
      <c r="P269" s="159">
        <v>0</v>
      </c>
      <c r="Q269" s="160">
        <v>672</v>
      </c>
    </row>
    <row r="270" spans="1:17" s="272" customFormat="1" ht="12" x14ac:dyDescent="0.2">
      <c r="A270" s="106" t="s">
        <v>463</v>
      </c>
      <c r="B270" s="40" t="s">
        <v>806</v>
      </c>
      <c r="C270" s="158">
        <v>403</v>
      </c>
      <c r="D270" s="158">
        <v>218</v>
      </c>
      <c r="E270" s="158">
        <v>27</v>
      </c>
      <c r="F270" s="159">
        <v>0</v>
      </c>
      <c r="G270" s="159">
        <v>0</v>
      </c>
      <c r="H270" s="160">
        <v>651</v>
      </c>
      <c r="I270" s="158">
        <v>535</v>
      </c>
      <c r="J270" s="158">
        <v>219</v>
      </c>
      <c r="K270" s="158">
        <v>29</v>
      </c>
      <c r="L270" s="158">
        <v>0</v>
      </c>
      <c r="M270" s="158">
        <v>0</v>
      </c>
      <c r="N270" s="158">
        <v>0</v>
      </c>
      <c r="O270" s="159">
        <v>0</v>
      </c>
      <c r="P270" s="159">
        <v>0</v>
      </c>
      <c r="Q270" s="160">
        <v>783</v>
      </c>
    </row>
    <row r="271" spans="1:17" s="272" customFormat="1" ht="12" x14ac:dyDescent="0.2">
      <c r="A271" s="106" t="s">
        <v>464</v>
      </c>
      <c r="B271" s="40" t="s">
        <v>807</v>
      </c>
      <c r="C271" s="158">
        <v>2459</v>
      </c>
      <c r="D271" s="158">
        <v>663</v>
      </c>
      <c r="E271" s="158">
        <v>421</v>
      </c>
      <c r="F271" s="159">
        <v>0</v>
      </c>
      <c r="G271" s="159">
        <v>4</v>
      </c>
      <c r="H271" s="160">
        <v>3552</v>
      </c>
      <c r="I271" s="158">
        <v>2478</v>
      </c>
      <c r="J271" s="158">
        <v>679</v>
      </c>
      <c r="K271" s="158">
        <v>272</v>
      </c>
      <c r="L271" s="158">
        <v>19</v>
      </c>
      <c r="M271" s="158">
        <v>0</v>
      </c>
      <c r="N271" s="158">
        <v>3</v>
      </c>
      <c r="O271" s="159">
        <v>0</v>
      </c>
      <c r="P271" s="159">
        <v>0</v>
      </c>
      <c r="Q271" s="160">
        <v>3451</v>
      </c>
    </row>
    <row r="272" spans="1:17" s="272" customFormat="1" ht="12" x14ac:dyDescent="0.2">
      <c r="A272" s="106" t="s">
        <v>465</v>
      </c>
      <c r="B272" s="40" t="s">
        <v>808</v>
      </c>
      <c r="C272" s="158">
        <v>163</v>
      </c>
      <c r="D272" s="158">
        <v>55</v>
      </c>
      <c r="E272" s="158">
        <v>2</v>
      </c>
      <c r="F272" s="159">
        <v>0</v>
      </c>
      <c r="G272" s="159">
        <v>0</v>
      </c>
      <c r="H272" s="160">
        <v>220</v>
      </c>
      <c r="I272" s="158">
        <v>145</v>
      </c>
      <c r="J272" s="158">
        <v>138</v>
      </c>
      <c r="K272" s="158">
        <v>1</v>
      </c>
      <c r="L272" s="158">
        <v>0</v>
      </c>
      <c r="M272" s="158">
        <v>0</v>
      </c>
      <c r="N272" s="158">
        <v>0</v>
      </c>
      <c r="O272" s="159">
        <v>0</v>
      </c>
      <c r="P272" s="159">
        <v>0</v>
      </c>
      <c r="Q272" s="160">
        <v>284</v>
      </c>
    </row>
    <row r="273" spans="1:17" s="272" customFormat="1" ht="12" x14ac:dyDescent="0.2">
      <c r="A273" s="106" t="s">
        <v>466</v>
      </c>
      <c r="B273" s="40" t="s">
        <v>809</v>
      </c>
      <c r="C273" s="158">
        <v>128</v>
      </c>
      <c r="D273" s="158">
        <v>222</v>
      </c>
      <c r="E273" s="158">
        <v>57</v>
      </c>
      <c r="F273" s="159">
        <v>228</v>
      </c>
      <c r="G273" s="159">
        <v>57</v>
      </c>
      <c r="H273" s="160">
        <v>698</v>
      </c>
      <c r="I273" s="158">
        <v>94</v>
      </c>
      <c r="J273" s="158">
        <v>314</v>
      </c>
      <c r="K273" s="158">
        <v>127</v>
      </c>
      <c r="L273" s="158">
        <v>2</v>
      </c>
      <c r="M273" s="158">
        <v>295</v>
      </c>
      <c r="N273" s="158">
        <v>34</v>
      </c>
      <c r="O273" s="159">
        <v>0</v>
      </c>
      <c r="P273" s="159">
        <v>0</v>
      </c>
      <c r="Q273" s="160">
        <v>866</v>
      </c>
    </row>
    <row r="274" spans="1:17" s="272" customFormat="1" ht="12" x14ac:dyDescent="0.2">
      <c r="A274" s="106" t="s">
        <v>467</v>
      </c>
      <c r="B274" s="40" t="s">
        <v>810</v>
      </c>
      <c r="C274" s="158">
        <v>276</v>
      </c>
      <c r="D274" s="158">
        <v>316</v>
      </c>
      <c r="E274" s="158">
        <v>233</v>
      </c>
      <c r="F274" s="159">
        <v>0</v>
      </c>
      <c r="G274" s="159">
        <v>0</v>
      </c>
      <c r="H274" s="160">
        <v>825</v>
      </c>
      <c r="I274" s="158">
        <v>340</v>
      </c>
      <c r="J274" s="158">
        <v>223</v>
      </c>
      <c r="K274" s="158">
        <v>174</v>
      </c>
      <c r="L274" s="158">
        <v>0</v>
      </c>
      <c r="M274" s="158">
        <v>0</v>
      </c>
      <c r="N274" s="158">
        <v>0</v>
      </c>
      <c r="O274" s="159">
        <v>0</v>
      </c>
      <c r="P274" s="159">
        <v>0</v>
      </c>
      <c r="Q274" s="160">
        <v>737</v>
      </c>
    </row>
    <row r="275" spans="1:17" s="272" customFormat="1" ht="12" x14ac:dyDescent="0.2">
      <c r="A275" s="106" t="s">
        <v>468</v>
      </c>
      <c r="B275" s="40" t="s">
        <v>811</v>
      </c>
      <c r="C275" s="158">
        <v>298</v>
      </c>
      <c r="D275" s="158">
        <v>739</v>
      </c>
      <c r="E275" s="158">
        <v>53</v>
      </c>
      <c r="F275" s="159">
        <v>666</v>
      </c>
      <c r="G275" s="159">
        <v>206</v>
      </c>
      <c r="H275" s="160">
        <v>1976</v>
      </c>
      <c r="I275" s="158">
        <v>247</v>
      </c>
      <c r="J275" s="158">
        <v>736</v>
      </c>
      <c r="K275" s="158">
        <v>28</v>
      </c>
      <c r="L275" s="158">
        <v>2</v>
      </c>
      <c r="M275" s="158">
        <v>452</v>
      </c>
      <c r="N275" s="158">
        <v>221</v>
      </c>
      <c r="O275" s="159">
        <v>4</v>
      </c>
      <c r="P275" s="159">
        <v>0</v>
      </c>
      <c r="Q275" s="160">
        <v>1690</v>
      </c>
    </row>
    <row r="276" spans="1:17" s="272" customFormat="1" ht="12" x14ac:dyDescent="0.2">
      <c r="A276" s="106" t="s">
        <v>469</v>
      </c>
      <c r="B276" s="40" t="s">
        <v>812</v>
      </c>
      <c r="C276" s="158">
        <v>1653</v>
      </c>
      <c r="D276" s="158">
        <v>590</v>
      </c>
      <c r="E276" s="158">
        <v>318</v>
      </c>
      <c r="F276" s="159">
        <v>0</v>
      </c>
      <c r="G276" s="159">
        <v>0</v>
      </c>
      <c r="H276" s="160">
        <v>2562</v>
      </c>
      <c r="I276" s="158">
        <v>1775</v>
      </c>
      <c r="J276" s="158">
        <v>514</v>
      </c>
      <c r="K276" s="158">
        <v>151</v>
      </c>
      <c r="L276" s="158">
        <v>2</v>
      </c>
      <c r="M276" s="158">
        <v>0</v>
      </c>
      <c r="N276" s="158">
        <v>0</v>
      </c>
      <c r="O276" s="159">
        <v>0</v>
      </c>
      <c r="P276" s="159">
        <v>0</v>
      </c>
      <c r="Q276" s="160">
        <v>2442</v>
      </c>
    </row>
    <row r="277" spans="1:17" s="272" customFormat="1" ht="12" x14ac:dyDescent="0.2">
      <c r="A277" s="106" t="s">
        <v>470</v>
      </c>
      <c r="B277" s="40" t="s">
        <v>813</v>
      </c>
      <c r="C277" s="158">
        <v>56</v>
      </c>
      <c r="D277" s="158">
        <v>112</v>
      </c>
      <c r="E277" s="158">
        <v>21</v>
      </c>
      <c r="F277" s="159">
        <v>239</v>
      </c>
      <c r="G277" s="159">
        <v>44</v>
      </c>
      <c r="H277" s="160">
        <v>472</v>
      </c>
      <c r="I277" s="158">
        <v>86</v>
      </c>
      <c r="J277" s="158">
        <v>87</v>
      </c>
      <c r="K277" s="158">
        <v>43</v>
      </c>
      <c r="L277" s="158">
        <v>0</v>
      </c>
      <c r="M277" s="158">
        <v>208</v>
      </c>
      <c r="N277" s="158">
        <v>54</v>
      </c>
      <c r="O277" s="159">
        <v>0</v>
      </c>
      <c r="P277" s="159">
        <v>0</v>
      </c>
      <c r="Q277" s="160">
        <v>478</v>
      </c>
    </row>
    <row r="278" spans="1:17" s="272" customFormat="1" ht="12" x14ac:dyDescent="0.2">
      <c r="A278" s="106" t="s">
        <v>471</v>
      </c>
      <c r="B278" s="40" t="s">
        <v>814</v>
      </c>
      <c r="C278" s="158">
        <v>29</v>
      </c>
      <c r="D278" s="158">
        <v>6</v>
      </c>
      <c r="E278" s="158">
        <v>60</v>
      </c>
      <c r="F278" s="159">
        <v>82</v>
      </c>
      <c r="G278" s="159">
        <v>44</v>
      </c>
      <c r="H278" s="160">
        <v>234</v>
      </c>
      <c r="I278" s="158">
        <v>16</v>
      </c>
      <c r="J278" s="158">
        <v>9</v>
      </c>
      <c r="K278" s="158">
        <v>53</v>
      </c>
      <c r="L278" s="158">
        <v>17</v>
      </c>
      <c r="M278" s="158">
        <v>85</v>
      </c>
      <c r="N278" s="158">
        <v>71</v>
      </c>
      <c r="O278" s="159">
        <v>0</v>
      </c>
      <c r="P278" s="159">
        <v>0</v>
      </c>
      <c r="Q278" s="160">
        <v>251</v>
      </c>
    </row>
    <row r="279" spans="1:17" s="272" customFormat="1" ht="12" x14ac:dyDescent="0.2">
      <c r="A279" s="106" t="s">
        <v>472</v>
      </c>
      <c r="B279" s="40" t="s">
        <v>815</v>
      </c>
      <c r="C279" s="158">
        <v>170</v>
      </c>
      <c r="D279" s="158">
        <v>423</v>
      </c>
      <c r="E279" s="158">
        <v>46</v>
      </c>
      <c r="F279" s="159">
        <v>408</v>
      </c>
      <c r="G279" s="159">
        <v>0</v>
      </c>
      <c r="H279" s="160">
        <v>1047</v>
      </c>
      <c r="I279" s="158">
        <v>188</v>
      </c>
      <c r="J279" s="158">
        <v>395</v>
      </c>
      <c r="K279" s="158">
        <v>25</v>
      </c>
      <c r="L279" s="158">
        <v>0</v>
      </c>
      <c r="M279" s="158">
        <v>433</v>
      </c>
      <c r="N279" s="158">
        <v>0</v>
      </c>
      <c r="O279" s="159">
        <v>0</v>
      </c>
      <c r="P279" s="159">
        <v>0</v>
      </c>
      <c r="Q279" s="160">
        <v>1041</v>
      </c>
    </row>
    <row r="280" spans="1:17" s="272" customFormat="1" ht="12" x14ac:dyDescent="0.2">
      <c r="A280" s="106" t="s">
        <v>473</v>
      </c>
      <c r="B280" s="40" t="s">
        <v>816</v>
      </c>
      <c r="C280" s="158">
        <v>283</v>
      </c>
      <c r="D280" s="158">
        <v>141</v>
      </c>
      <c r="E280" s="158">
        <v>172</v>
      </c>
      <c r="F280" s="159">
        <v>0</v>
      </c>
      <c r="G280" s="159">
        <v>0</v>
      </c>
      <c r="H280" s="160">
        <v>596</v>
      </c>
      <c r="I280" s="158">
        <v>283</v>
      </c>
      <c r="J280" s="158">
        <v>158</v>
      </c>
      <c r="K280" s="158">
        <v>107</v>
      </c>
      <c r="L280" s="158">
        <v>0</v>
      </c>
      <c r="M280" s="158">
        <v>0</v>
      </c>
      <c r="N280" s="158">
        <v>0</v>
      </c>
      <c r="O280" s="159">
        <v>0</v>
      </c>
      <c r="P280" s="159">
        <v>0</v>
      </c>
      <c r="Q280" s="160">
        <v>548</v>
      </c>
    </row>
    <row r="281" spans="1:17" s="272" customFormat="1" ht="12" x14ac:dyDescent="0.2">
      <c r="A281" s="106" t="s">
        <v>474</v>
      </c>
      <c r="B281" s="40" t="s">
        <v>817</v>
      </c>
      <c r="C281" s="158">
        <v>822</v>
      </c>
      <c r="D281" s="158">
        <v>382</v>
      </c>
      <c r="E281" s="158">
        <v>145</v>
      </c>
      <c r="F281" s="159">
        <v>0</v>
      </c>
      <c r="G281" s="159">
        <v>0</v>
      </c>
      <c r="H281" s="160">
        <v>1349</v>
      </c>
      <c r="I281" s="158">
        <v>789</v>
      </c>
      <c r="J281" s="158">
        <v>430</v>
      </c>
      <c r="K281" s="158">
        <v>160</v>
      </c>
      <c r="L281" s="158">
        <v>0</v>
      </c>
      <c r="M281" s="158">
        <v>0</v>
      </c>
      <c r="N281" s="158">
        <v>0</v>
      </c>
      <c r="O281" s="159">
        <v>0</v>
      </c>
      <c r="P281" s="159">
        <v>0</v>
      </c>
      <c r="Q281" s="160">
        <v>1379</v>
      </c>
    </row>
    <row r="282" spans="1:17" s="272" customFormat="1" ht="12" x14ac:dyDescent="0.2">
      <c r="A282" s="106" t="s">
        <v>475</v>
      </c>
      <c r="B282" s="40" t="s">
        <v>818</v>
      </c>
      <c r="C282" s="158">
        <v>86</v>
      </c>
      <c r="D282" s="158">
        <v>98</v>
      </c>
      <c r="E282" s="158">
        <v>29</v>
      </c>
      <c r="F282" s="159">
        <v>248</v>
      </c>
      <c r="G282" s="159">
        <v>56</v>
      </c>
      <c r="H282" s="160">
        <v>517</v>
      </c>
      <c r="I282" s="158">
        <v>72</v>
      </c>
      <c r="J282" s="158">
        <v>108</v>
      </c>
      <c r="K282" s="158">
        <v>23</v>
      </c>
      <c r="L282" s="158">
        <v>0</v>
      </c>
      <c r="M282" s="158">
        <v>199</v>
      </c>
      <c r="N282" s="158">
        <v>42</v>
      </c>
      <c r="O282" s="159">
        <v>0</v>
      </c>
      <c r="P282" s="159">
        <v>0</v>
      </c>
      <c r="Q282" s="160">
        <v>444</v>
      </c>
    </row>
    <row r="283" spans="1:17" s="272" customFormat="1" ht="12" x14ac:dyDescent="0.2">
      <c r="A283" s="106" t="s">
        <v>476</v>
      </c>
      <c r="B283" s="40" t="s">
        <v>819</v>
      </c>
      <c r="C283" s="158">
        <v>340</v>
      </c>
      <c r="D283" s="158">
        <v>190</v>
      </c>
      <c r="E283" s="158">
        <v>88</v>
      </c>
      <c r="F283" s="159">
        <v>0</v>
      </c>
      <c r="G283" s="159">
        <v>0</v>
      </c>
      <c r="H283" s="160">
        <v>620</v>
      </c>
      <c r="I283" s="158">
        <v>411</v>
      </c>
      <c r="J283" s="158">
        <v>174</v>
      </c>
      <c r="K283" s="158">
        <v>108</v>
      </c>
      <c r="L283" s="158">
        <v>1</v>
      </c>
      <c r="M283" s="158">
        <v>0</v>
      </c>
      <c r="N283" s="158">
        <v>0</v>
      </c>
      <c r="O283" s="159">
        <v>0</v>
      </c>
      <c r="P283" s="159">
        <v>0</v>
      </c>
      <c r="Q283" s="160">
        <v>694</v>
      </c>
    </row>
    <row r="284" spans="1:17" s="272" customFormat="1" ht="12" x14ac:dyDescent="0.2">
      <c r="A284" s="106" t="s">
        <v>477</v>
      </c>
      <c r="B284" s="40" t="s">
        <v>820</v>
      </c>
      <c r="C284" s="158">
        <v>372</v>
      </c>
      <c r="D284" s="158">
        <v>86</v>
      </c>
      <c r="E284" s="158">
        <v>44</v>
      </c>
      <c r="F284" s="159">
        <v>0</v>
      </c>
      <c r="G284" s="159">
        <v>0</v>
      </c>
      <c r="H284" s="160">
        <v>502</v>
      </c>
      <c r="I284" s="158">
        <v>282</v>
      </c>
      <c r="J284" s="158">
        <v>55</v>
      </c>
      <c r="K284" s="158">
        <v>80</v>
      </c>
      <c r="L284" s="158">
        <v>0</v>
      </c>
      <c r="M284" s="158">
        <v>0</v>
      </c>
      <c r="N284" s="158">
        <v>0</v>
      </c>
      <c r="O284" s="159">
        <v>0</v>
      </c>
      <c r="P284" s="159">
        <v>0</v>
      </c>
      <c r="Q284" s="160">
        <v>417</v>
      </c>
    </row>
    <row r="285" spans="1:17" s="272" customFormat="1" ht="12" x14ac:dyDescent="0.2">
      <c r="A285" s="106" t="s">
        <v>478</v>
      </c>
      <c r="B285" s="40" t="s">
        <v>821</v>
      </c>
      <c r="C285" s="158">
        <v>272</v>
      </c>
      <c r="D285" s="158">
        <v>164</v>
      </c>
      <c r="E285" s="158">
        <v>50</v>
      </c>
      <c r="F285" s="159">
        <v>240</v>
      </c>
      <c r="G285" s="159">
        <v>0</v>
      </c>
      <c r="H285" s="160">
        <v>732</v>
      </c>
      <c r="I285" s="158">
        <v>257</v>
      </c>
      <c r="J285" s="158">
        <v>180</v>
      </c>
      <c r="K285" s="158">
        <v>67</v>
      </c>
      <c r="L285" s="158">
        <v>0</v>
      </c>
      <c r="M285" s="158">
        <v>206</v>
      </c>
      <c r="N285" s="158">
        <v>0</v>
      </c>
      <c r="O285" s="159">
        <v>0</v>
      </c>
      <c r="P285" s="159">
        <v>0</v>
      </c>
      <c r="Q285" s="160">
        <v>710</v>
      </c>
    </row>
    <row r="286" spans="1:17" s="272" customFormat="1" ht="12" x14ac:dyDescent="0.2">
      <c r="A286" s="106" t="s">
        <v>479</v>
      </c>
      <c r="B286" s="40" t="s">
        <v>822</v>
      </c>
      <c r="C286" s="158">
        <v>216</v>
      </c>
      <c r="D286" s="158">
        <v>96</v>
      </c>
      <c r="E286" s="158">
        <v>27</v>
      </c>
      <c r="F286" s="159">
        <v>0</v>
      </c>
      <c r="G286" s="159">
        <v>0</v>
      </c>
      <c r="H286" s="160">
        <v>339</v>
      </c>
      <c r="I286" s="158">
        <v>223</v>
      </c>
      <c r="J286" s="158">
        <v>86</v>
      </c>
      <c r="K286" s="158">
        <v>59</v>
      </c>
      <c r="L286" s="158">
        <v>0</v>
      </c>
      <c r="M286" s="158">
        <v>0</v>
      </c>
      <c r="N286" s="158">
        <v>0</v>
      </c>
      <c r="O286" s="159">
        <v>0</v>
      </c>
      <c r="P286" s="159">
        <v>0</v>
      </c>
      <c r="Q286" s="160">
        <v>368</v>
      </c>
    </row>
    <row r="287" spans="1:17" s="272" customFormat="1" ht="12" x14ac:dyDescent="0.2">
      <c r="A287" s="106" t="s">
        <v>480</v>
      </c>
      <c r="B287" s="40" t="s">
        <v>823</v>
      </c>
      <c r="C287" s="158">
        <v>56</v>
      </c>
      <c r="D287" s="158">
        <v>77</v>
      </c>
      <c r="E287" s="158">
        <v>72</v>
      </c>
      <c r="F287" s="159">
        <v>490</v>
      </c>
      <c r="G287" s="159">
        <v>170</v>
      </c>
      <c r="H287" s="160">
        <v>865</v>
      </c>
      <c r="I287" s="158">
        <v>40</v>
      </c>
      <c r="J287" s="158">
        <v>34</v>
      </c>
      <c r="K287" s="158">
        <v>56</v>
      </c>
      <c r="L287" s="158">
        <v>0</v>
      </c>
      <c r="M287" s="158">
        <v>493</v>
      </c>
      <c r="N287" s="158">
        <v>18</v>
      </c>
      <c r="O287" s="159">
        <v>0</v>
      </c>
      <c r="P287" s="159">
        <v>0</v>
      </c>
      <c r="Q287" s="160">
        <v>641</v>
      </c>
    </row>
    <row r="288" spans="1:17" s="272" customFormat="1" ht="12" x14ac:dyDescent="0.2">
      <c r="A288" s="106" t="s">
        <v>481</v>
      </c>
      <c r="B288" s="40" t="s">
        <v>824</v>
      </c>
      <c r="C288" s="158">
        <v>162</v>
      </c>
      <c r="D288" s="158">
        <v>198</v>
      </c>
      <c r="E288" s="158">
        <v>341</v>
      </c>
      <c r="F288" s="159">
        <v>0</v>
      </c>
      <c r="G288" s="159">
        <v>0</v>
      </c>
      <c r="H288" s="160">
        <v>702</v>
      </c>
      <c r="I288" s="158">
        <v>182</v>
      </c>
      <c r="J288" s="158">
        <v>169</v>
      </c>
      <c r="K288" s="158">
        <v>264</v>
      </c>
      <c r="L288" s="158">
        <v>0</v>
      </c>
      <c r="M288" s="158">
        <v>0</v>
      </c>
      <c r="N288" s="158">
        <v>0</v>
      </c>
      <c r="O288" s="159">
        <v>0</v>
      </c>
      <c r="P288" s="159">
        <v>0</v>
      </c>
      <c r="Q288" s="160">
        <v>615</v>
      </c>
    </row>
    <row r="289" spans="1:17" s="272" customFormat="1" ht="12" x14ac:dyDescent="0.2">
      <c r="A289" s="106" t="s">
        <v>482</v>
      </c>
      <c r="B289" s="40" t="s">
        <v>825</v>
      </c>
      <c r="C289" s="158">
        <v>300</v>
      </c>
      <c r="D289" s="158">
        <v>401</v>
      </c>
      <c r="E289" s="158">
        <v>194</v>
      </c>
      <c r="F289" s="159">
        <v>0</v>
      </c>
      <c r="G289" s="159">
        <v>0</v>
      </c>
      <c r="H289" s="160">
        <v>895</v>
      </c>
      <c r="I289" s="158">
        <v>226</v>
      </c>
      <c r="J289" s="158">
        <v>332</v>
      </c>
      <c r="K289" s="158">
        <v>65</v>
      </c>
      <c r="L289" s="158">
        <v>0</v>
      </c>
      <c r="M289" s="158">
        <v>0</v>
      </c>
      <c r="N289" s="158">
        <v>0</v>
      </c>
      <c r="O289" s="159">
        <v>0</v>
      </c>
      <c r="P289" s="159">
        <v>0</v>
      </c>
      <c r="Q289" s="160">
        <v>623</v>
      </c>
    </row>
    <row r="290" spans="1:17" s="272" customFormat="1" ht="12" x14ac:dyDescent="0.2">
      <c r="A290" s="106" t="s">
        <v>483</v>
      </c>
      <c r="B290" s="40" t="s">
        <v>826</v>
      </c>
      <c r="C290" s="158">
        <v>148</v>
      </c>
      <c r="D290" s="158">
        <v>16</v>
      </c>
      <c r="E290" s="158">
        <v>10</v>
      </c>
      <c r="F290" s="159">
        <v>0</v>
      </c>
      <c r="G290" s="159">
        <v>0</v>
      </c>
      <c r="H290" s="160">
        <v>174</v>
      </c>
      <c r="I290" s="158">
        <v>206</v>
      </c>
      <c r="J290" s="158">
        <v>41</v>
      </c>
      <c r="K290" s="158">
        <v>40</v>
      </c>
      <c r="L290" s="158">
        <v>10</v>
      </c>
      <c r="M290" s="158">
        <v>0</v>
      </c>
      <c r="N290" s="158">
        <v>0</v>
      </c>
      <c r="O290" s="159">
        <v>0</v>
      </c>
      <c r="P290" s="159">
        <v>0</v>
      </c>
      <c r="Q290" s="160">
        <v>297</v>
      </c>
    </row>
    <row r="291" spans="1:17" s="272" customFormat="1" ht="12" x14ac:dyDescent="0.2">
      <c r="A291" s="106" t="s">
        <v>484</v>
      </c>
      <c r="B291" s="40" t="s">
        <v>827</v>
      </c>
      <c r="C291" s="158">
        <v>1031</v>
      </c>
      <c r="D291" s="158">
        <v>782</v>
      </c>
      <c r="E291" s="158">
        <v>356</v>
      </c>
      <c r="F291" s="159">
        <v>433</v>
      </c>
      <c r="G291" s="159">
        <v>0</v>
      </c>
      <c r="H291" s="160">
        <v>2602</v>
      </c>
      <c r="I291" s="158">
        <v>991</v>
      </c>
      <c r="J291" s="158">
        <v>677</v>
      </c>
      <c r="K291" s="158">
        <v>306</v>
      </c>
      <c r="L291" s="158">
        <v>9</v>
      </c>
      <c r="M291" s="158">
        <v>484</v>
      </c>
      <c r="N291" s="158">
        <v>0</v>
      </c>
      <c r="O291" s="159">
        <v>0</v>
      </c>
      <c r="P291" s="159">
        <v>0</v>
      </c>
      <c r="Q291" s="160">
        <v>2467</v>
      </c>
    </row>
    <row r="292" spans="1:17" s="272" customFormat="1" ht="12" x14ac:dyDescent="0.2">
      <c r="A292" s="106" t="s">
        <v>485</v>
      </c>
      <c r="B292" s="40" t="s">
        <v>828</v>
      </c>
      <c r="C292" s="158">
        <v>544</v>
      </c>
      <c r="D292" s="158">
        <v>309</v>
      </c>
      <c r="E292" s="158">
        <v>429</v>
      </c>
      <c r="F292" s="159">
        <v>0</v>
      </c>
      <c r="G292" s="159">
        <v>0</v>
      </c>
      <c r="H292" s="160">
        <v>1285</v>
      </c>
      <c r="I292" s="158">
        <v>509</v>
      </c>
      <c r="J292" s="158">
        <v>387</v>
      </c>
      <c r="K292" s="158">
        <v>478</v>
      </c>
      <c r="L292" s="158">
        <v>53</v>
      </c>
      <c r="M292" s="158">
        <v>0</v>
      </c>
      <c r="N292" s="158">
        <v>0</v>
      </c>
      <c r="O292" s="159">
        <v>0</v>
      </c>
      <c r="P292" s="159">
        <v>0</v>
      </c>
      <c r="Q292" s="160">
        <v>1427</v>
      </c>
    </row>
    <row r="293" spans="1:17" s="272" customFormat="1" ht="12" x14ac:dyDescent="0.2">
      <c r="A293" s="106" t="s">
        <v>486</v>
      </c>
      <c r="B293" s="40" t="s">
        <v>829</v>
      </c>
      <c r="C293" s="158">
        <v>280</v>
      </c>
      <c r="D293" s="158">
        <v>154</v>
      </c>
      <c r="E293" s="158">
        <v>95</v>
      </c>
      <c r="F293" s="159">
        <v>0</v>
      </c>
      <c r="G293" s="159">
        <v>0</v>
      </c>
      <c r="H293" s="160">
        <v>529</v>
      </c>
      <c r="I293" s="158">
        <v>309</v>
      </c>
      <c r="J293" s="158">
        <v>122</v>
      </c>
      <c r="K293" s="158">
        <v>122</v>
      </c>
      <c r="L293" s="158">
        <v>0</v>
      </c>
      <c r="M293" s="158">
        <v>0</v>
      </c>
      <c r="N293" s="158">
        <v>0</v>
      </c>
      <c r="O293" s="159">
        <v>0</v>
      </c>
      <c r="P293" s="159">
        <v>0</v>
      </c>
      <c r="Q293" s="160">
        <v>553</v>
      </c>
    </row>
    <row r="294" spans="1:17" s="272" customFormat="1" ht="12" x14ac:dyDescent="0.2">
      <c r="A294" s="106" t="s">
        <v>487</v>
      </c>
      <c r="B294" s="40" t="s">
        <v>830</v>
      </c>
      <c r="C294" s="158">
        <v>47</v>
      </c>
      <c r="D294" s="158">
        <v>20</v>
      </c>
      <c r="E294" s="158">
        <v>52</v>
      </c>
      <c r="F294" s="159">
        <v>160</v>
      </c>
      <c r="G294" s="159">
        <v>39</v>
      </c>
      <c r="H294" s="160">
        <v>318</v>
      </c>
      <c r="I294" s="158">
        <v>34</v>
      </c>
      <c r="J294" s="158">
        <v>26</v>
      </c>
      <c r="K294" s="158">
        <v>63</v>
      </c>
      <c r="L294" s="158">
        <v>0</v>
      </c>
      <c r="M294" s="158">
        <v>118</v>
      </c>
      <c r="N294" s="158">
        <v>37</v>
      </c>
      <c r="O294" s="159">
        <v>0</v>
      </c>
      <c r="P294" s="159">
        <v>0</v>
      </c>
      <c r="Q294" s="160">
        <v>278</v>
      </c>
    </row>
    <row r="295" spans="1:17" s="272" customFormat="1" ht="12" x14ac:dyDescent="0.2">
      <c r="A295" s="106" t="s">
        <v>488</v>
      </c>
      <c r="B295" s="40" t="s">
        <v>831</v>
      </c>
      <c r="C295" s="158">
        <v>229</v>
      </c>
      <c r="D295" s="158">
        <v>149</v>
      </c>
      <c r="E295" s="158">
        <v>66</v>
      </c>
      <c r="F295" s="159">
        <v>7</v>
      </c>
      <c r="G295" s="159">
        <v>0</v>
      </c>
      <c r="H295" s="160">
        <v>451</v>
      </c>
      <c r="I295" s="158">
        <v>244</v>
      </c>
      <c r="J295" s="158">
        <v>136</v>
      </c>
      <c r="K295" s="158">
        <v>171</v>
      </c>
      <c r="L295" s="158">
        <v>0</v>
      </c>
      <c r="M295" s="158">
        <v>11</v>
      </c>
      <c r="N295" s="158">
        <v>0</v>
      </c>
      <c r="O295" s="159">
        <v>0</v>
      </c>
      <c r="P295" s="159">
        <v>0</v>
      </c>
      <c r="Q295" s="160">
        <v>562</v>
      </c>
    </row>
    <row r="296" spans="1:17" s="272" customFormat="1" ht="12" x14ac:dyDescent="0.2">
      <c r="A296" s="106" t="s">
        <v>489</v>
      </c>
      <c r="B296" s="40" t="s">
        <v>832</v>
      </c>
      <c r="C296" s="158">
        <v>3148</v>
      </c>
      <c r="D296" s="158">
        <v>563</v>
      </c>
      <c r="E296" s="158">
        <v>189</v>
      </c>
      <c r="F296" s="159">
        <v>0</v>
      </c>
      <c r="G296" s="159">
        <v>0</v>
      </c>
      <c r="H296" s="160">
        <v>3905</v>
      </c>
      <c r="I296" s="158">
        <v>2665</v>
      </c>
      <c r="J296" s="158">
        <v>496</v>
      </c>
      <c r="K296" s="158">
        <v>268</v>
      </c>
      <c r="L296" s="158">
        <v>0</v>
      </c>
      <c r="M296" s="158">
        <v>0</v>
      </c>
      <c r="N296" s="158">
        <v>0</v>
      </c>
      <c r="O296" s="159">
        <v>0</v>
      </c>
      <c r="P296" s="159">
        <v>0</v>
      </c>
      <c r="Q296" s="160">
        <v>3429</v>
      </c>
    </row>
    <row r="297" spans="1:17" s="272" customFormat="1" ht="12" x14ac:dyDescent="0.2">
      <c r="A297" s="106" t="s">
        <v>490</v>
      </c>
      <c r="B297" s="40" t="s">
        <v>833</v>
      </c>
      <c r="C297" s="158">
        <v>2698</v>
      </c>
      <c r="D297" s="158">
        <v>438</v>
      </c>
      <c r="E297" s="158">
        <v>488</v>
      </c>
      <c r="F297" s="159">
        <v>0</v>
      </c>
      <c r="G297" s="159">
        <v>0</v>
      </c>
      <c r="H297" s="160">
        <v>3649</v>
      </c>
      <c r="I297" s="158">
        <v>2361</v>
      </c>
      <c r="J297" s="158">
        <v>422</v>
      </c>
      <c r="K297" s="158">
        <v>378</v>
      </c>
      <c r="L297" s="158">
        <v>11</v>
      </c>
      <c r="M297" s="158">
        <v>0</v>
      </c>
      <c r="N297" s="158">
        <v>0</v>
      </c>
      <c r="O297" s="159">
        <v>0</v>
      </c>
      <c r="P297" s="159">
        <v>0</v>
      </c>
      <c r="Q297" s="160">
        <v>3172</v>
      </c>
    </row>
    <row r="298" spans="1:17" s="272" customFormat="1" ht="12" x14ac:dyDescent="0.2">
      <c r="A298" s="106" t="s">
        <v>491</v>
      </c>
      <c r="B298" s="40" t="s">
        <v>834</v>
      </c>
      <c r="C298" s="158">
        <v>266</v>
      </c>
      <c r="D298" s="158">
        <v>604</v>
      </c>
      <c r="E298" s="158">
        <v>135</v>
      </c>
      <c r="F298" s="159">
        <v>356</v>
      </c>
      <c r="G298" s="159">
        <v>50</v>
      </c>
      <c r="H298" s="160">
        <v>1411</v>
      </c>
      <c r="I298" s="158">
        <v>252</v>
      </c>
      <c r="J298" s="158">
        <v>531</v>
      </c>
      <c r="K298" s="158">
        <v>410</v>
      </c>
      <c r="L298" s="158">
        <v>0</v>
      </c>
      <c r="M298" s="158">
        <v>392</v>
      </c>
      <c r="N298" s="158">
        <v>64</v>
      </c>
      <c r="O298" s="159">
        <v>0</v>
      </c>
      <c r="P298" s="159">
        <v>0</v>
      </c>
      <c r="Q298" s="160">
        <v>1649</v>
      </c>
    </row>
    <row r="299" spans="1:17" s="272" customFormat="1" ht="12" x14ac:dyDescent="0.2">
      <c r="A299" s="106" t="s">
        <v>492</v>
      </c>
      <c r="B299" s="40" t="s">
        <v>835</v>
      </c>
      <c r="C299" s="158">
        <v>195</v>
      </c>
      <c r="D299" s="158">
        <v>379</v>
      </c>
      <c r="E299" s="158">
        <v>79</v>
      </c>
      <c r="F299" s="159">
        <v>654</v>
      </c>
      <c r="G299" s="159">
        <v>102</v>
      </c>
      <c r="H299" s="160">
        <v>1409</v>
      </c>
      <c r="I299" s="158">
        <v>184</v>
      </c>
      <c r="J299" s="158">
        <v>353</v>
      </c>
      <c r="K299" s="158">
        <v>108</v>
      </c>
      <c r="L299" s="158">
        <v>1</v>
      </c>
      <c r="M299" s="158">
        <v>484</v>
      </c>
      <c r="N299" s="158">
        <v>81</v>
      </c>
      <c r="O299" s="159">
        <v>8</v>
      </c>
      <c r="P299" s="159">
        <v>0</v>
      </c>
      <c r="Q299" s="160">
        <v>1219</v>
      </c>
    </row>
    <row r="300" spans="1:17" s="272" customFormat="1" ht="12" x14ac:dyDescent="0.2">
      <c r="A300" s="106" t="s">
        <v>493</v>
      </c>
      <c r="B300" s="40" t="s">
        <v>836</v>
      </c>
      <c r="C300" s="158">
        <v>1069</v>
      </c>
      <c r="D300" s="158">
        <v>299</v>
      </c>
      <c r="E300" s="158">
        <v>133</v>
      </c>
      <c r="F300" s="159">
        <v>0</v>
      </c>
      <c r="G300" s="159">
        <v>0</v>
      </c>
      <c r="H300" s="160">
        <v>1501</v>
      </c>
      <c r="I300" s="158">
        <v>1124</v>
      </c>
      <c r="J300" s="158">
        <v>304</v>
      </c>
      <c r="K300" s="158">
        <v>137</v>
      </c>
      <c r="L300" s="158">
        <v>0</v>
      </c>
      <c r="M300" s="158">
        <v>0</v>
      </c>
      <c r="N300" s="158">
        <v>0</v>
      </c>
      <c r="O300" s="159">
        <v>0</v>
      </c>
      <c r="P300" s="159">
        <v>0</v>
      </c>
      <c r="Q300" s="160">
        <v>1565</v>
      </c>
    </row>
    <row r="301" spans="1:17" s="272" customFormat="1" ht="12" x14ac:dyDescent="0.2">
      <c r="A301" s="106" t="s">
        <v>494</v>
      </c>
      <c r="B301" s="40" t="s">
        <v>837</v>
      </c>
      <c r="C301" s="158">
        <v>103</v>
      </c>
      <c r="D301" s="158">
        <v>159</v>
      </c>
      <c r="E301" s="158">
        <v>45</v>
      </c>
      <c r="F301" s="159">
        <v>330</v>
      </c>
      <c r="G301" s="159">
        <v>24</v>
      </c>
      <c r="H301" s="160">
        <v>661</v>
      </c>
      <c r="I301" s="158">
        <v>144</v>
      </c>
      <c r="J301" s="158">
        <v>123</v>
      </c>
      <c r="K301" s="158">
        <v>84</v>
      </c>
      <c r="L301" s="158">
        <v>0</v>
      </c>
      <c r="M301" s="158">
        <v>292</v>
      </c>
      <c r="N301" s="158">
        <v>24</v>
      </c>
      <c r="O301" s="159">
        <v>0</v>
      </c>
      <c r="P301" s="159">
        <v>0</v>
      </c>
      <c r="Q301" s="160">
        <v>667</v>
      </c>
    </row>
    <row r="302" spans="1:17" s="272" customFormat="1" ht="12" x14ac:dyDescent="0.2">
      <c r="A302" s="106" t="s">
        <v>495</v>
      </c>
      <c r="B302" s="40" t="s">
        <v>838</v>
      </c>
      <c r="C302" s="158">
        <v>318</v>
      </c>
      <c r="D302" s="158">
        <v>124</v>
      </c>
      <c r="E302" s="158">
        <v>45</v>
      </c>
      <c r="F302" s="159">
        <v>0</v>
      </c>
      <c r="G302" s="159">
        <v>0</v>
      </c>
      <c r="H302" s="160">
        <v>487</v>
      </c>
      <c r="I302" s="158">
        <v>190</v>
      </c>
      <c r="J302" s="158">
        <v>125</v>
      </c>
      <c r="K302" s="158">
        <v>82</v>
      </c>
      <c r="L302" s="158">
        <v>0</v>
      </c>
      <c r="M302" s="158">
        <v>0</v>
      </c>
      <c r="N302" s="158">
        <v>0</v>
      </c>
      <c r="O302" s="159">
        <v>0</v>
      </c>
      <c r="P302" s="159">
        <v>0</v>
      </c>
      <c r="Q302" s="160">
        <v>397</v>
      </c>
    </row>
    <row r="303" spans="1:17" s="272" customFormat="1" ht="12" x14ac:dyDescent="0.2">
      <c r="A303" s="106" t="s">
        <v>496</v>
      </c>
      <c r="B303" s="40" t="s">
        <v>839</v>
      </c>
      <c r="C303" s="158">
        <v>199</v>
      </c>
      <c r="D303" s="158">
        <v>341</v>
      </c>
      <c r="E303" s="158">
        <v>80</v>
      </c>
      <c r="F303" s="159">
        <v>339</v>
      </c>
      <c r="G303" s="159">
        <v>50</v>
      </c>
      <c r="H303" s="160">
        <v>1009</v>
      </c>
      <c r="I303" s="158">
        <v>210</v>
      </c>
      <c r="J303" s="158">
        <v>315</v>
      </c>
      <c r="K303" s="158">
        <v>58</v>
      </c>
      <c r="L303" s="158">
        <v>2</v>
      </c>
      <c r="M303" s="158">
        <v>294</v>
      </c>
      <c r="N303" s="158">
        <v>42</v>
      </c>
      <c r="O303" s="159">
        <v>0</v>
      </c>
      <c r="P303" s="159">
        <v>0</v>
      </c>
      <c r="Q303" s="160">
        <v>921</v>
      </c>
    </row>
    <row r="304" spans="1:17" s="272" customFormat="1" ht="12" x14ac:dyDescent="0.2">
      <c r="A304" s="106" t="s">
        <v>497</v>
      </c>
      <c r="B304" s="40" t="s">
        <v>840</v>
      </c>
      <c r="C304" s="158">
        <v>35</v>
      </c>
      <c r="D304" s="158">
        <v>75</v>
      </c>
      <c r="E304" s="158">
        <v>21</v>
      </c>
      <c r="F304" s="159">
        <v>226</v>
      </c>
      <c r="G304" s="159">
        <v>0</v>
      </c>
      <c r="H304" s="160">
        <v>357</v>
      </c>
      <c r="I304" s="158">
        <v>30</v>
      </c>
      <c r="J304" s="158">
        <v>53</v>
      </c>
      <c r="K304" s="158">
        <v>34</v>
      </c>
      <c r="L304" s="158">
        <v>0</v>
      </c>
      <c r="M304" s="158">
        <v>181</v>
      </c>
      <c r="N304" s="158">
        <v>0</v>
      </c>
      <c r="O304" s="159">
        <v>0</v>
      </c>
      <c r="P304" s="159">
        <v>0</v>
      </c>
      <c r="Q304" s="160">
        <v>298</v>
      </c>
    </row>
    <row r="305" spans="1:17" s="272" customFormat="1" ht="12" x14ac:dyDescent="0.2">
      <c r="A305" s="106" t="s">
        <v>498</v>
      </c>
      <c r="B305" s="40" t="s">
        <v>841</v>
      </c>
      <c r="C305" s="158">
        <v>94</v>
      </c>
      <c r="D305" s="158">
        <v>55</v>
      </c>
      <c r="E305" s="158">
        <v>170</v>
      </c>
      <c r="F305" s="159">
        <v>177</v>
      </c>
      <c r="G305" s="159">
        <v>1</v>
      </c>
      <c r="H305" s="160">
        <v>497</v>
      </c>
      <c r="I305" s="158">
        <v>81</v>
      </c>
      <c r="J305" s="158">
        <v>59</v>
      </c>
      <c r="K305" s="158">
        <v>153</v>
      </c>
      <c r="L305" s="158">
        <v>0</v>
      </c>
      <c r="M305" s="158">
        <v>188</v>
      </c>
      <c r="N305" s="158">
        <v>44</v>
      </c>
      <c r="O305" s="159">
        <v>0</v>
      </c>
      <c r="P305" s="159">
        <v>0</v>
      </c>
      <c r="Q305" s="160">
        <v>525</v>
      </c>
    </row>
    <row r="306" spans="1:17" s="272" customFormat="1" ht="12" x14ac:dyDescent="0.2">
      <c r="A306" s="106" t="s">
        <v>499</v>
      </c>
      <c r="B306" s="40" t="s">
        <v>842</v>
      </c>
      <c r="C306" s="158">
        <v>449</v>
      </c>
      <c r="D306" s="158">
        <v>89</v>
      </c>
      <c r="E306" s="158">
        <v>42</v>
      </c>
      <c r="F306" s="159">
        <v>0</v>
      </c>
      <c r="G306" s="159">
        <v>0</v>
      </c>
      <c r="H306" s="160">
        <v>593</v>
      </c>
      <c r="I306" s="158">
        <v>440</v>
      </c>
      <c r="J306" s="158">
        <v>103</v>
      </c>
      <c r="K306" s="158">
        <v>30</v>
      </c>
      <c r="L306" s="158">
        <v>0</v>
      </c>
      <c r="M306" s="158">
        <v>0</v>
      </c>
      <c r="N306" s="158">
        <v>0</v>
      </c>
      <c r="O306" s="159">
        <v>0</v>
      </c>
      <c r="P306" s="159">
        <v>0</v>
      </c>
      <c r="Q306" s="160">
        <v>573</v>
      </c>
    </row>
    <row r="307" spans="1:17" s="272" customFormat="1" ht="12" x14ac:dyDescent="0.2">
      <c r="A307" s="106" t="s">
        <v>500</v>
      </c>
      <c r="B307" s="40" t="s">
        <v>843</v>
      </c>
      <c r="C307" s="158">
        <v>171</v>
      </c>
      <c r="D307" s="158">
        <v>57</v>
      </c>
      <c r="E307" s="158">
        <v>63</v>
      </c>
      <c r="F307" s="159">
        <v>392</v>
      </c>
      <c r="G307" s="159">
        <v>54</v>
      </c>
      <c r="H307" s="160">
        <v>737</v>
      </c>
      <c r="I307" s="158">
        <v>110</v>
      </c>
      <c r="J307" s="158">
        <v>68</v>
      </c>
      <c r="K307" s="158">
        <v>72</v>
      </c>
      <c r="L307" s="158">
        <v>0</v>
      </c>
      <c r="M307" s="158">
        <v>314</v>
      </c>
      <c r="N307" s="158">
        <v>56</v>
      </c>
      <c r="O307" s="159">
        <v>0</v>
      </c>
      <c r="P307" s="159">
        <v>0</v>
      </c>
      <c r="Q307" s="160">
        <v>620</v>
      </c>
    </row>
    <row r="308" spans="1:17" s="272" customFormat="1" ht="12" x14ac:dyDescent="0.2">
      <c r="A308" s="106" t="s">
        <v>501</v>
      </c>
      <c r="B308" s="40" t="s">
        <v>844</v>
      </c>
      <c r="C308" s="158">
        <v>347</v>
      </c>
      <c r="D308" s="158">
        <v>302</v>
      </c>
      <c r="E308" s="158">
        <v>128</v>
      </c>
      <c r="F308" s="159">
        <v>0</v>
      </c>
      <c r="G308" s="159">
        <v>0</v>
      </c>
      <c r="H308" s="160">
        <v>779</v>
      </c>
      <c r="I308" s="158">
        <v>323</v>
      </c>
      <c r="J308" s="158">
        <v>298</v>
      </c>
      <c r="K308" s="158">
        <v>101</v>
      </c>
      <c r="L308" s="158">
        <v>1</v>
      </c>
      <c r="M308" s="158">
        <v>0</v>
      </c>
      <c r="N308" s="158">
        <v>0</v>
      </c>
      <c r="O308" s="159">
        <v>0</v>
      </c>
      <c r="P308" s="159">
        <v>0</v>
      </c>
      <c r="Q308" s="160">
        <v>723</v>
      </c>
    </row>
    <row r="309" spans="1:17" s="272" customFormat="1" ht="12" x14ac:dyDescent="0.2">
      <c r="A309" s="106" t="s">
        <v>502</v>
      </c>
      <c r="B309" s="40" t="s">
        <v>845</v>
      </c>
      <c r="C309" s="158">
        <v>195</v>
      </c>
      <c r="D309" s="158">
        <v>22</v>
      </c>
      <c r="E309" s="158">
        <v>23</v>
      </c>
      <c r="F309" s="159">
        <v>0</v>
      </c>
      <c r="G309" s="159">
        <v>0</v>
      </c>
      <c r="H309" s="160">
        <v>240</v>
      </c>
      <c r="I309" s="158">
        <v>167</v>
      </c>
      <c r="J309" s="158">
        <v>20</v>
      </c>
      <c r="K309" s="158">
        <v>19</v>
      </c>
      <c r="L309" s="158">
        <v>0</v>
      </c>
      <c r="M309" s="158">
        <v>0</v>
      </c>
      <c r="N309" s="158">
        <v>0</v>
      </c>
      <c r="O309" s="159">
        <v>0</v>
      </c>
      <c r="P309" s="159">
        <v>0</v>
      </c>
      <c r="Q309" s="160">
        <v>206</v>
      </c>
    </row>
    <row r="310" spans="1:17" s="272" customFormat="1" ht="12" x14ac:dyDescent="0.2">
      <c r="A310" s="106" t="s">
        <v>503</v>
      </c>
      <c r="B310" s="40" t="s">
        <v>846</v>
      </c>
      <c r="C310" s="158">
        <v>328</v>
      </c>
      <c r="D310" s="158">
        <v>266</v>
      </c>
      <c r="E310" s="158">
        <v>65</v>
      </c>
      <c r="F310" s="159">
        <v>0</v>
      </c>
      <c r="G310" s="159">
        <v>0</v>
      </c>
      <c r="H310" s="160">
        <v>661</v>
      </c>
      <c r="I310" s="158">
        <v>272</v>
      </c>
      <c r="J310" s="158">
        <v>189</v>
      </c>
      <c r="K310" s="158">
        <v>32</v>
      </c>
      <c r="L310" s="158">
        <v>0</v>
      </c>
      <c r="M310" s="158">
        <v>0</v>
      </c>
      <c r="N310" s="158">
        <v>0</v>
      </c>
      <c r="O310" s="159">
        <v>0</v>
      </c>
      <c r="P310" s="159">
        <v>0</v>
      </c>
      <c r="Q310" s="160">
        <v>493</v>
      </c>
    </row>
    <row r="311" spans="1:17" s="272" customFormat="1" ht="12" x14ac:dyDescent="0.2">
      <c r="A311" s="106" t="s">
        <v>504</v>
      </c>
      <c r="B311" s="40" t="s">
        <v>847</v>
      </c>
      <c r="C311" s="158">
        <v>47</v>
      </c>
      <c r="D311" s="158">
        <v>126</v>
      </c>
      <c r="E311" s="158">
        <v>49</v>
      </c>
      <c r="F311" s="159">
        <v>607</v>
      </c>
      <c r="G311" s="159">
        <v>73</v>
      </c>
      <c r="H311" s="160">
        <v>903</v>
      </c>
      <c r="I311" s="158">
        <v>59</v>
      </c>
      <c r="J311" s="158">
        <v>115</v>
      </c>
      <c r="K311" s="158">
        <v>15</v>
      </c>
      <c r="L311" s="158">
        <v>0</v>
      </c>
      <c r="M311" s="158">
        <v>566</v>
      </c>
      <c r="N311" s="158">
        <v>119</v>
      </c>
      <c r="O311" s="159">
        <v>0</v>
      </c>
      <c r="P311" s="159">
        <v>0</v>
      </c>
      <c r="Q311" s="160">
        <v>874</v>
      </c>
    </row>
    <row r="312" spans="1:17" s="272" customFormat="1" ht="12" x14ac:dyDescent="0.2">
      <c r="A312" s="106" t="s">
        <v>505</v>
      </c>
      <c r="B312" s="40" t="s">
        <v>848</v>
      </c>
      <c r="C312" s="158">
        <v>470</v>
      </c>
      <c r="D312" s="158">
        <v>139</v>
      </c>
      <c r="E312" s="158">
        <v>8</v>
      </c>
      <c r="F312" s="159">
        <v>0</v>
      </c>
      <c r="G312" s="159">
        <v>0</v>
      </c>
      <c r="H312" s="160">
        <v>617</v>
      </c>
      <c r="I312" s="158">
        <v>536</v>
      </c>
      <c r="J312" s="158">
        <v>141</v>
      </c>
      <c r="K312" s="158">
        <v>19</v>
      </c>
      <c r="L312" s="158">
        <v>0</v>
      </c>
      <c r="M312" s="158">
        <v>0</v>
      </c>
      <c r="N312" s="158">
        <v>0</v>
      </c>
      <c r="O312" s="159">
        <v>0</v>
      </c>
      <c r="P312" s="159">
        <v>0</v>
      </c>
      <c r="Q312" s="160">
        <v>696</v>
      </c>
    </row>
    <row r="313" spans="1:17" s="272" customFormat="1" ht="12" x14ac:dyDescent="0.2">
      <c r="A313" s="106" t="s">
        <v>506</v>
      </c>
      <c r="B313" s="40" t="s">
        <v>849</v>
      </c>
      <c r="C313" s="158">
        <v>255</v>
      </c>
      <c r="D313" s="158">
        <v>55</v>
      </c>
      <c r="E313" s="158">
        <v>100</v>
      </c>
      <c r="F313" s="159">
        <v>0</v>
      </c>
      <c r="G313" s="159">
        <v>0</v>
      </c>
      <c r="H313" s="160">
        <v>410</v>
      </c>
      <c r="I313" s="158">
        <v>240</v>
      </c>
      <c r="J313" s="158">
        <v>24</v>
      </c>
      <c r="K313" s="158">
        <v>37</v>
      </c>
      <c r="L313" s="158">
        <v>0</v>
      </c>
      <c r="M313" s="158">
        <v>0</v>
      </c>
      <c r="N313" s="158">
        <v>0</v>
      </c>
      <c r="O313" s="159">
        <v>0</v>
      </c>
      <c r="P313" s="159">
        <v>0</v>
      </c>
      <c r="Q313" s="160">
        <v>301</v>
      </c>
    </row>
    <row r="314" spans="1:17" s="272" customFormat="1" ht="12" x14ac:dyDescent="0.2">
      <c r="A314" s="106" t="s">
        <v>507</v>
      </c>
      <c r="B314" s="40" t="s">
        <v>850</v>
      </c>
      <c r="C314" s="158">
        <v>139</v>
      </c>
      <c r="D314" s="158">
        <v>68</v>
      </c>
      <c r="E314" s="158">
        <v>34</v>
      </c>
      <c r="F314" s="159">
        <v>0</v>
      </c>
      <c r="G314" s="159">
        <v>0</v>
      </c>
      <c r="H314" s="160">
        <v>241</v>
      </c>
      <c r="I314" s="158">
        <v>118</v>
      </c>
      <c r="J314" s="158">
        <v>52</v>
      </c>
      <c r="K314" s="158">
        <v>20</v>
      </c>
      <c r="L314" s="158">
        <v>0</v>
      </c>
      <c r="M314" s="158">
        <v>0</v>
      </c>
      <c r="N314" s="158">
        <v>0</v>
      </c>
      <c r="O314" s="159">
        <v>0</v>
      </c>
      <c r="P314" s="159">
        <v>0</v>
      </c>
      <c r="Q314" s="160">
        <v>190</v>
      </c>
    </row>
    <row r="315" spans="1:17" s="272" customFormat="1" ht="12" x14ac:dyDescent="0.2">
      <c r="A315" s="106" t="s">
        <v>508</v>
      </c>
      <c r="B315" s="40" t="s">
        <v>851</v>
      </c>
      <c r="C315" s="158">
        <v>306</v>
      </c>
      <c r="D315" s="158">
        <v>565</v>
      </c>
      <c r="E315" s="158">
        <v>78</v>
      </c>
      <c r="F315" s="159">
        <v>431</v>
      </c>
      <c r="G315" s="159">
        <v>62</v>
      </c>
      <c r="H315" s="160">
        <v>1442</v>
      </c>
      <c r="I315" s="158">
        <v>255</v>
      </c>
      <c r="J315" s="158">
        <v>614</v>
      </c>
      <c r="K315" s="158">
        <v>69</v>
      </c>
      <c r="L315" s="158">
        <v>0</v>
      </c>
      <c r="M315" s="158">
        <v>478</v>
      </c>
      <c r="N315" s="158">
        <v>74</v>
      </c>
      <c r="O315" s="159">
        <v>0</v>
      </c>
      <c r="P315" s="159">
        <v>0</v>
      </c>
      <c r="Q315" s="160">
        <v>1490</v>
      </c>
    </row>
    <row r="316" spans="1:17" s="272" customFormat="1" ht="12" x14ac:dyDescent="0.2">
      <c r="A316" s="106" t="s">
        <v>509</v>
      </c>
      <c r="B316" s="40" t="s">
        <v>852</v>
      </c>
      <c r="C316" s="158">
        <v>171</v>
      </c>
      <c r="D316" s="158">
        <v>101</v>
      </c>
      <c r="E316" s="158">
        <v>63</v>
      </c>
      <c r="F316" s="159">
        <v>0</v>
      </c>
      <c r="G316" s="159">
        <v>0</v>
      </c>
      <c r="H316" s="160">
        <v>341</v>
      </c>
      <c r="I316" s="158">
        <v>183</v>
      </c>
      <c r="J316" s="158">
        <v>84</v>
      </c>
      <c r="K316" s="158">
        <v>52</v>
      </c>
      <c r="L316" s="158">
        <v>0</v>
      </c>
      <c r="M316" s="158">
        <v>0</v>
      </c>
      <c r="N316" s="158">
        <v>0</v>
      </c>
      <c r="O316" s="159">
        <v>0</v>
      </c>
      <c r="P316" s="159">
        <v>0</v>
      </c>
      <c r="Q316" s="160">
        <v>319</v>
      </c>
    </row>
    <row r="317" spans="1:17" s="272" customFormat="1" ht="12" x14ac:dyDescent="0.2">
      <c r="A317" s="106" t="s">
        <v>510</v>
      </c>
      <c r="B317" s="40" t="s">
        <v>853</v>
      </c>
      <c r="C317" s="158">
        <v>116</v>
      </c>
      <c r="D317" s="158">
        <v>507</v>
      </c>
      <c r="E317" s="158">
        <v>45</v>
      </c>
      <c r="F317" s="159">
        <v>1732</v>
      </c>
      <c r="G317" s="159">
        <v>108</v>
      </c>
      <c r="H317" s="160">
        <v>2533</v>
      </c>
      <c r="I317" s="158">
        <v>189</v>
      </c>
      <c r="J317" s="158">
        <v>543</v>
      </c>
      <c r="K317" s="158">
        <v>73</v>
      </c>
      <c r="L317" s="158">
        <v>0</v>
      </c>
      <c r="M317" s="158">
        <v>2038</v>
      </c>
      <c r="N317" s="158">
        <v>105</v>
      </c>
      <c r="O317" s="159">
        <v>21</v>
      </c>
      <c r="P317" s="159">
        <v>0</v>
      </c>
      <c r="Q317" s="160">
        <v>2969</v>
      </c>
    </row>
    <row r="318" spans="1:17" s="272" customFormat="1" ht="12" x14ac:dyDescent="0.2">
      <c r="A318" s="106" t="s">
        <v>511</v>
      </c>
      <c r="B318" s="40" t="s">
        <v>854</v>
      </c>
      <c r="C318" s="158">
        <v>1335</v>
      </c>
      <c r="D318" s="158">
        <v>657</v>
      </c>
      <c r="E318" s="158">
        <v>422</v>
      </c>
      <c r="F318" s="159">
        <v>318</v>
      </c>
      <c r="G318" s="159">
        <v>9</v>
      </c>
      <c r="H318" s="160">
        <v>2743</v>
      </c>
      <c r="I318" s="158">
        <v>1429</v>
      </c>
      <c r="J318" s="158">
        <v>637</v>
      </c>
      <c r="K318" s="158">
        <v>407</v>
      </c>
      <c r="L318" s="158">
        <v>0</v>
      </c>
      <c r="M318" s="158">
        <v>250</v>
      </c>
      <c r="N318" s="158">
        <v>51</v>
      </c>
      <c r="O318" s="159">
        <v>0</v>
      </c>
      <c r="P318" s="159">
        <v>0</v>
      </c>
      <c r="Q318" s="160">
        <v>2774</v>
      </c>
    </row>
    <row r="319" spans="1:17" s="272" customFormat="1" ht="12" x14ac:dyDescent="0.2">
      <c r="A319" s="106" t="s">
        <v>512</v>
      </c>
      <c r="B319" s="40" t="s">
        <v>855</v>
      </c>
      <c r="C319" s="158">
        <v>115</v>
      </c>
      <c r="D319" s="158">
        <v>208</v>
      </c>
      <c r="E319" s="158">
        <v>52</v>
      </c>
      <c r="F319" s="159">
        <v>204</v>
      </c>
      <c r="G319" s="159">
        <v>135</v>
      </c>
      <c r="H319" s="160">
        <v>714</v>
      </c>
      <c r="I319" s="158">
        <v>113</v>
      </c>
      <c r="J319" s="158">
        <v>161</v>
      </c>
      <c r="K319" s="158">
        <v>51</v>
      </c>
      <c r="L319" s="158">
        <v>1</v>
      </c>
      <c r="M319" s="158">
        <v>234</v>
      </c>
      <c r="N319" s="158">
        <v>106</v>
      </c>
      <c r="O319" s="159">
        <v>0</v>
      </c>
      <c r="P319" s="159">
        <v>0</v>
      </c>
      <c r="Q319" s="160">
        <v>666</v>
      </c>
    </row>
    <row r="320" spans="1:17" s="272" customFormat="1" ht="12" x14ac:dyDescent="0.2">
      <c r="A320" s="106" t="s">
        <v>513</v>
      </c>
      <c r="B320" s="40" t="s">
        <v>856</v>
      </c>
      <c r="C320" s="158">
        <v>286</v>
      </c>
      <c r="D320" s="158">
        <v>200</v>
      </c>
      <c r="E320" s="158">
        <v>63</v>
      </c>
      <c r="F320" s="159">
        <v>0</v>
      </c>
      <c r="G320" s="159">
        <v>0</v>
      </c>
      <c r="H320" s="160">
        <v>549</v>
      </c>
      <c r="I320" s="158">
        <v>179</v>
      </c>
      <c r="J320" s="158">
        <v>194</v>
      </c>
      <c r="K320" s="158">
        <v>113</v>
      </c>
      <c r="L320" s="158">
        <v>0</v>
      </c>
      <c r="M320" s="158">
        <v>0</v>
      </c>
      <c r="N320" s="158">
        <v>0</v>
      </c>
      <c r="O320" s="159">
        <v>0</v>
      </c>
      <c r="P320" s="159">
        <v>0</v>
      </c>
      <c r="Q320" s="160">
        <v>486</v>
      </c>
    </row>
    <row r="321" spans="1:17" s="272" customFormat="1" ht="12" x14ac:dyDescent="0.2">
      <c r="A321" s="106" t="s">
        <v>514</v>
      </c>
      <c r="B321" s="40" t="s">
        <v>857</v>
      </c>
      <c r="C321" s="158">
        <v>1612</v>
      </c>
      <c r="D321" s="158">
        <v>1341</v>
      </c>
      <c r="E321" s="158">
        <v>436</v>
      </c>
      <c r="F321" s="159">
        <v>0</v>
      </c>
      <c r="G321" s="159">
        <v>0</v>
      </c>
      <c r="H321" s="160">
        <v>3403</v>
      </c>
      <c r="I321" s="158">
        <v>1539</v>
      </c>
      <c r="J321" s="158">
        <v>1347</v>
      </c>
      <c r="K321" s="158">
        <v>614</v>
      </c>
      <c r="L321" s="158">
        <v>11</v>
      </c>
      <c r="M321" s="158">
        <v>0</v>
      </c>
      <c r="N321" s="158">
        <v>0</v>
      </c>
      <c r="O321" s="159">
        <v>0</v>
      </c>
      <c r="P321" s="159">
        <v>0</v>
      </c>
      <c r="Q321" s="160">
        <v>3511</v>
      </c>
    </row>
    <row r="322" spans="1:17" s="272" customFormat="1" ht="12" x14ac:dyDescent="0.2">
      <c r="A322" s="106" t="s">
        <v>515</v>
      </c>
      <c r="B322" s="40" t="s">
        <v>858</v>
      </c>
      <c r="C322" s="158">
        <v>30</v>
      </c>
      <c r="D322" s="158">
        <v>143</v>
      </c>
      <c r="E322" s="158">
        <v>5</v>
      </c>
      <c r="F322" s="159">
        <v>154</v>
      </c>
      <c r="G322" s="159">
        <v>55</v>
      </c>
      <c r="H322" s="160">
        <v>389</v>
      </c>
      <c r="I322" s="158">
        <v>37</v>
      </c>
      <c r="J322" s="158">
        <v>116</v>
      </c>
      <c r="K322" s="158">
        <v>11</v>
      </c>
      <c r="L322" s="158">
        <v>0</v>
      </c>
      <c r="M322" s="158">
        <v>121</v>
      </c>
      <c r="N322" s="158">
        <v>41</v>
      </c>
      <c r="O322" s="159">
        <v>0</v>
      </c>
      <c r="P322" s="159">
        <v>0</v>
      </c>
      <c r="Q322" s="160">
        <v>326</v>
      </c>
    </row>
    <row r="323" spans="1:17" s="272" customFormat="1" ht="12" x14ac:dyDescent="0.2">
      <c r="A323" s="106" t="s">
        <v>516</v>
      </c>
      <c r="B323" s="40" t="s">
        <v>859</v>
      </c>
      <c r="C323" s="158">
        <v>93</v>
      </c>
      <c r="D323" s="158">
        <v>32</v>
      </c>
      <c r="E323" s="158">
        <v>14</v>
      </c>
      <c r="F323" s="159">
        <v>150</v>
      </c>
      <c r="G323" s="159">
        <v>30</v>
      </c>
      <c r="H323" s="160">
        <v>321</v>
      </c>
      <c r="I323" s="158">
        <v>107</v>
      </c>
      <c r="J323" s="158">
        <v>40</v>
      </c>
      <c r="K323" s="158">
        <v>20</v>
      </c>
      <c r="L323" s="158">
        <v>0</v>
      </c>
      <c r="M323" s="158">
        <v>132</v>
      </c>
      <c r="N323" s="158">
        <v>25</v>
      </c>
      <c r="O323" s="159">
        <v>0</v>
      </c>
      <c r="P323" s="159">
        <v>0</v>
      </c>
      <c r="Q323" s="160">
        <v>324</v>
      </c>
    </row>
    <row r="324" spans="1:17" s="272" customFormat="1" ht="12" x14ac:dyDescent="0.2">
      <c r="A324" s="106" t="s">
        <v>517</v>
      </c>
      <c r="B324" s="40" t="s">
        <v>860</v>
      </c>
      <c r="C324" s="158">
        <v>483</v>
      </c>
      <c r="D324" s="158">
        <v>712</v>
      </c>
      <c r="E324" s="158">
        <v>70</v>
      </c>
      <c r="F324" s="159">
        <v>2131</v>
      </c>
      <c r="G324" s="159">
        <v>0</v>
      </c>
      <c r="H324" s="160">
        <v>3396</v>
      </c>
      <c r="I324" s="158">
        <v>497</v>
      </c>
      <c r="J324" s="158">
        <v>703</v>
      </c>
      <c r="K324" s="158">
        <v>45</v>
      </c>
      <c r="L324" s="158">
        <v>44</v>
      </c>
      <c r="M324" s="158">
        <v>1636</v>
      </c>
      <c r="N324" s="158">
        <v>0</v>
      </c>
      <c r="O324" s="159">
        <v>0</v>
      </c>
      <c r="P324" s="159">
        <v>0</v>
      </c>
      <c r="Q324" s="160">
        <v>2925</v>
      </c>
    </row>
    <row r="325" spans="1:17" s="272" customFormat="1" ht="12" x14ac:dyDescent="0.2">
      <c r="A325" s="106" t="s">
        <v>518</v>
      </c>
      <c r="B325" s="40" t="s">
        <v>861</v>
      </c>
      <c r="C325" s="158">
        <v>413</v>
      </c>
      <c r="D325" s="158">
        <v>270</v>
      </c>
      <c r="E325" s="158">
        <v>81</v>
      </c>
      <c r="F325" s="159">
        <v>0</v>
      </c>
      <c r="G325" s="159">
        <v>0</v>
      </c>
      <c r="H325" s="160">
        <v>764</v>
      </c>
      <c r="I325" s="158">
        <v>506</v>
      </c>
      <c r="J325" s="158">
        <v>240</v>
      </c>
      <c r="K325" s="158">
        <v>39</v>
      </c>
      <c r="L325" s="158">
        <v>0</v>
      </c>
      <c r="M325" s="158">
        <v>0</v>
      </c>
      <c r="N325" s="158">
        <v>0</v>
      </c>
      <c r="O325" s="159">
        <v>0</v>
      </c>
      <c r="P325" s="159">
        <v>0</v>
      </c>
      <c r="Q325" s="160">
        <v>785</v>
      </c>
    </row>
    <row r="326" spans="1:17" s="272" customFormat="1" ht="12" x14ac:dyDescent="0.2">
      <c r="A326" s="106" t="s">
        <v>519</v>
      </c>
      <c r="B326" s="40" t="s">
        <v>862</v>
      </c>
      <c r="C326" s="158">
        <v>181</v>
      </c>
      <c r="D326" s="158">
        <v>139</v>
      </c>
      <c r="E326" s="158">
        <v>28</v>
      </c>
      <c r="F326" s="159">
        <v>0</v>
      </c>
      <c r="G326" s="159">
        <v>0</v>
      </c>
      <c r="H326" s="160">
        <v>348</v>
      </c>
      <c r="I326" s="158">
        <v>171</v>
      </c>
      <c r="J326" s="158">
        <v>175</v>
      </c>
      <c r="K326" s="158">
        <v>79</v>
      </c>
      <c r="L326" s="158">
        <v>0</v>
      </c>
      <c r="M326" s="158">
        <v>0</v>
      </c>
      <c r="N326" s="158">
        <v>0</v>
      </c>
      <c r="O326" s="159">
        <v>0</v>
      </c>
      <c r="P326" s="159">
        <v>0</v>
      </c>
      <c r="Q326" s="160">
        <v>425</v>
      </c>
    </row>
    <row r="327" spans="1:17" s="272" customFormat="1" ht="12" x14ac:dyDescent="0.2">
      <c r="A327" s="106" t="s">
        <v>520</v>
      </c>
      <c r="B327" s="40" t="s">
        <v>863</v>
      </c>
      <c r="C327" s="158">
        <v>418</v>
      </c>
      <c r="D327" s="158">
        <v>109</v>
      </c>
      <c r="E327" s="158">
        <v>330</v>
      </c>
      <c r="F327" s="159">
        <v>0</v>
      </c>
      <c r="G327" s="159">
        <v>0</v>
      </c>
      <c r="H327" s="160">
        <v>857</v>
      </c>
      <c r="I327" s="158">
        <v>556</v>
      </c>
      <c r="J327" s="158">
        <v>107</v>
      </c>
      <c r="K327" s="158">
        <v>127</v>
      </c>
      <c r="L327" s="158">
        <v>2</v>
      </c>
      <c r="M327" s="158">
        <v>0</v>
      </c>
      <c r="N327" s="158">
        <v>0</v>
      </c>
      <c r="O327" s="159">
        <v>0</v>
      </c>
      <c r="P327" s="159">
        <v>0</v>
      </c>
      <c r="Q327" s="160">
        <v>792</v>
      </c>
    </row>
    <row r="328" spans="1:17" s="272" customFormat="1" ht="12" x14ac:dyDescent="0.2">
      <c r="A328" s="106" t="s">
        <v>521</v>
      </c>
      <c r="B328" s="40" t="s">
        <v>864</v>
      </c>
      <c r="C328" s="158">
        <v>275</v>
      </c>
      <c r="D328" s="158">
        <v>343</v>
      </c>
      <c r="E328" s="158">
        <v>67</v>
      </c>
      <c r="F328" s="159">
        <v>0</v>
      </c>
      <c r="G328" s="159">
        <v>0</v>
      </c>
      <c r="H328" s="160">
        <v>685</v>
      </c>
      <c r="I328" s="158">
        <v>218</v>
      </c>
      <c r="J328" s="158">
        <v>389</v>
      </c>
      <c r="K328" s="158">
        <v>78</v>
      </c>
      <c r="L328" s="158">
        <v>0</v>
      </c>
      <c r="M328" s="158">
        <v>0</v>
      </c>
      <c r="N328" s="158">
        <v>0</v>
      </c>
      <c r="O328" s="159">
        <v>0</v>
      </c>
      <c r="P328" s="159">
        <v>0</v>
      </c>
      <c r="Q328" s="160">
        <v>685</v>
      </c>
    </row>
    <row r="329" spans="1:17" s="272" customFormat="1" ht="12" x14ac:dyDescent="0.2">
      <c r="A329" s="106" t="s">
        <v>522</v>
      </c>
      <c r="B329" s="40" t="s">
        <v>865</v>
      </c>
      <c r="C329" s="158">
        <v>366</v>
      </c>
      <c r="D329" s="158">
        <v>71</v>
      </c>
      <c r="E329" s="158">
        <v>48</v>
      </c>
      <c r="F329" s="159">
        <v>0</v>
      </c>
      <c r="G329" s="159">
        <v>0</v>
      </c>
      <c r="H329" s="160">
        <v>485</v>
      </c>
      <c r="I329" s="158">
        <v>390</v>
      </c>
      <c r="J329" s="158">
        <v>75</v>
      </c>
      <c r="K329" s="158">
        <v>53</v>
      </c>
      <c r="L329" s="158">
        <v>0</v>
      </c>
      <c r="M329" s="158">
        <v>0</v>
      </c>
      <c r="N329" s="158">
        <v>0</v>
      </c>
      <c r="O329" s="159">
        <v>0</v>
      </c>
      <c r="P329" s="159">
        <v>0</v>
      </c>
      <c r="Q329" s="160">
        <v>518</v>
      </c>
    </row>
    <row r="330" spans="1:17" s="272" customFormat="1" ht="12" x14ac:dyDescent="0.2">
      <c r="A330" s="106" t="s">
        <v>523</v>
      </c>
      <c r="B330" s="40" t="s">
        <v>866</v>
      </c>
      <c r="C330" s="158">
        <v>431</v>
      </c>
      <c r="D330" s="158">
        <v>176</v>
      </c>
      <c r="E330" s="158">
        <v>22</v>
      </c>
      <c r="F330" s="159">
        <v>0</v>
      </c>
      <c r="G330" s="159">
        <v>0</v>
      </c>
      <c r="H330" s="160">
        <v>629</v>
      </c>
      <c r="I330" s="158">
        <v>334</v>
      </c>
      <c r="J330" s="158">
        <v>187</v>
      </c>
      <c r="K330" s="158">
        <v>21</v>
      </c>
      <c r="L330" s="158">
        <v>0</v>
      </c>
      <c r="M330" s="158">
        <v>0</v>
      </c>
      <c r="N330" s="158">
        <v>0</v>
      </c>
      <c r="O330" s="159">
        <v>0</v>
      </c>
      <c r="P330" s="159">
        <v>0</v>
      </c>
      <c r="Q330" s="160">
        <v>542</v>
      </c>
    </row>
    <row r="331" spans="1:17" s="272" customFormat="1" ht="12" x14ac:dyDescent="0.2">
      <c r="A331" s="106" t="s">
        <v>524</v>
      </c>
      <c r="B331" s="40" t="s">
        <v>867</v>
      </c>
      <c r="C331" s="158">
        <v>137</v>
      </c>
      <c r="D331" s="158">
        <v>210</v>
      </c>
      <c r="E331" s="158">
        <v>65</v>
      </c>
      <c r="F331" s="159">
        <v>438</v>
      </c>
      <c r="G331" s="159">
        <v>29</v>
      </c>
      <c r="H331" s="160">
        <v>885</v>
      </c>
      <c r="I331" s="158">
        <v>144</v>
      </c>
      <c r="J331" s="158">
        <v>168</v>
      </c>
      <c r="K331" s="158">
        <v>101</v>
      </c>
      <c r="L331" s="158">
        <v>2</v>
      </c>
      <c r="M331" s="158">
        <v>371</v>
      </c>
      <c r="N331" s="158">
        <v>28</v>
      </c>
      <c r="O331" s="159">
        <v>0</v>
      </c>
      <c r="P331" s="159">
        <v>0</v>
      </c>
      <c r="Q331" s="160">
        <v>814</v>
      </c>
    </row>
    <row r="332" spans="1:17" s="271" customFormat="1" ht="12" x14ac:dyDescent="0.2">
      <c r="A332" s="17"/>
      <c r="B332" s="17"/>
      <c r="C332" s="161">
        <v>134178</v>
      </c>
      <c r="D332" s="161">
        <v>99789</v>
      </c>
      <c r="E332" s="161">
        <v>35848</v>
      </c>
      <c r="F332" s="161">
        <v>102791</v>
      </c>
      <c r="G332" s="161">
        <v>12121</v>
      </c>
      <c r="H332" s="161">
        <v>386273</v>
      </c>
      <c r="I332" s="161">
        <v>131362</v>
      </c>
      <c r="J332" s="161">
        <v>97664</v>
      </c>
      <c r="K332" s="161">
        <v>38185</v>
      </c>
      <c r="L332" s="161">
        <v>1062</v>
      </c>
      <c r="M332" s="161">
        <v>96497</v>
      </c>
      <c r="N332" s="161">
        <v>12228</v>
      </c>
      <c r="O332" s="161">
        <v>728</v>
      </c>
      <c r="P332" s="161">
        <v>36</v>
      </c>
      <c r="Q332" s="161">
        <v>377762</v>
      </c>
    </row>
    <row r="333" spans="1:17" s="271" customFormat="1" ht="12" x14ac:dyDescent="0.2">
      <c r="A333" s="17"/>
      <c r="B333" s="17"/>
      <c r="C333" s="155"/>
      <c r="D333" s="155"/>
      <c r="E333" s="155"/>
      <c r="F333" s="155"/>
      <c r="G333" s="155"/>
      <c r="H333" s="155"/>
      <c r="I333" s="155"/>
      <c r="J333" s="155"/>
      <c r="K333" s="780"/>
      <c r="L333" s="155"/>
      <c r="N333" s="155"/>
      <c r="O333" s="155"/>
      <c r="P333" s="155"/>
      <c r="Q333" s="155"/>
    </row>
    <row r="334" spans="1:17" s="271" customFormat="1" ht="12" x14ac:dyDescent="0.2">
      <c r="A334" s="422"/>
      <c r="B334" s="659"/>
      <c r="I334" s="660"/>
      <c r="J334" s="660"/>
      <c r="K334" s="660"/>
      <c r="L334" s="660"/>
      <c r="M334" s="660"/>
      <c r="N334" s="660"/>
      <c r="O334" s="660"/>
      <c r="P334" s="660"/>
      <c r="Q334" s="660"/>
    </row>
    <row r="335" spans="1:17" s="356" customFormat="1" ht="12" x14ac:dyDescent="0.2">
      <c r="A335" s="25" t="s">
        <v>143</v>
      </c>
      <c r="B335" s="841"/>
    </row>
    <row r="336" spans="1:17" s="356" customFormat="1" ht="12" x14ac:dyDescent="0.2">
      <c r="A336" s="263" t="s">
        <v>1237</v>
      </c>
      <c r="B336" s="263"/>
      <c r="H336" s="842"/>
    </row>
    <row r="337" spans="1:17" s="356" customFormat="1" ht="12" x14ac:dyDescent="0.2">
      <c r="A337" s="263" t="s">
        <v>1240</v>
      </c>
      <c r="B337" s="263"/>
      <c r="H337" s="842"/>
    </row>
    <row r="338" spans="1:17" s="356" customFormat="1" ht="12" x14ac:dyDescent="0.2">
      <c r="A338" s="843"/>
      <c r="B338" s="263"/>
      <c r="H338" s="842"/>
    </row>
    <row r="339" spans="1:17" s="356" customFormat="1" ht="12" x14ac:dyDescent="0.2">
      <c r="A339" s="71" t="s">
        <v>1095</v>
      </c>
      <c r="B339" s="263"/>
      <c r="C339" s="263"/>
      <c r="D339" s="263"/>
      <c r="E339" s="263"/>
      <c r="F339" s="263"/>
      <c r="G339" s="263"/>
      <c r="H339" s="842"/>
    </row>
    <row r="340" spans="1:17" s="356" customFormat="1" ht="12" x14ac:dyDescent="0.2">
      <c r="A340" s="71" t="s">
        <v>1096</v>
      </c>
      <c r="B340" s="263"/>
      <c r="C340" s="263"/>
      <c r="D340" s="263"/>
      <c r="E340" s="263"/>
      <c r="F340" s="263"/>
      <c r="G340" s="263"/>
      <c r="H340" s="842"/>
    </row>
    <row r="341" spans="1:17" s="356" customFormat="1" ht="12" x14ac:dyDescent="0.2">
      <c r="A341" s="71"/>
      <c r="B341" s="263"/>
      <c r="C341" s="263"/>
      <c r="D341" s="263"/>
      <c r="E341" s="263"/>
      <c r="F341" s="263"/>
      <c r="G341" s="263"/>
      <c r="H341" s="842"/>
    </row>
    <row r="342" spans="1:17" s="356" customFormat="1" ht="12" x14ac:dyDescent="0.2">
      <c r="A342" s="666" t="s">
        <v>951</v>
      </c>
      <c r="B342" s="263"/>
      <c r="C342" s="263"/>
      <c r="D342" s="263"/>
      <c r="E342" s="263"/>
      <c r="F342" s="263"/>
      <c r="G342" s="263"/>
      <c r="H342" s="842"/>
    </row>
    <row r="343" spans="1:17" s="356" customFormat="1" ht="12" x14ac:dyDescent="0.2">
      <c r="A343" s="666" t="s">
        <v>952</v>
      </c>
      <c r="B343" s="263"/>
      <c r="C343" s="263"/>
      <c r="D343" s="263"/>
      <c r="E343" s="263"/>
      <c r="F343" s="263"/>
      <c r="G343" s="263"/>
      <c r="H343" s="842"/>
    </row>
    <row r="344" spans="1:17" s="356" customFormat="1" ht="12" x14ac:dyDescent="0.2">
      <c r="A344" s="71" t="s">
        <v>940</v>
      </c>
      <c r="B344" s="263"/>
      <c r="C344" s="263"/>
      <c r="D344" s="263"/>
      <c r="E344" s="263"/>
      <c r="F344" s="263"/>
      <c r="G344" s="263"/>
      <c r="H344" s="842"/>
    </row>
    <row r="345" spans="1:17" s="356" customFormat="1" ht="12" x14ac:dyDescent="0.2">
      <c r="A345" s="71" t="s">
        <v>149</v>
      </c>
      <c r="B345" s="263"/>
      <c r="C345" s="263"/>
      <c r="D345" s="263"/>
      <c r="E345" s="263"/>
      <c r="F345" s="263"/>
      <c r="G345" s="263"/>
      <c r="H345" s="842"/>
    </row>
    <row r="346" spans="1:17" s="272" customFormat="1" ht="12" x14ac:dyDescent="0.2">
      <c r="A346" s="422"/>
      <c r="B346" s="271"/>
      <c r="C346" s="271"/>
      <c r="D346" s="271"/>
      <c r="E346" s="271"/>
      <c r="F346" s="271"/>
      <c r="G346" s="271"/>
      <c r="H346" s="661"/>
      <c r="I346" s="271"/>
      <c r="J346" s="271"/>
      <c r="K346" s="271"/>
      <c r="L346" s="271"/>
      <c r="M346" s="271"/>
      <c r="N346" s="271"/>
      <c r="O346" s="271"/>
      <c r="P346" s="271"/>
      <c r="Q346" s="271"/>
    </row>
  </sheetData>
  <mergeCells count="6">
    <mergeCell ref="A4:A5"/>
    <mergeCell ref="B4:B5"/>
    <mergeCell ref="C3:H3"/>
    <mergeCell ref="I3:Q3"/>
    <mergeCell ref="C4:H4"/>
    <mergeCell ref="I4:Q4"/>
  </mergeCells>
  <phoneticPr fontId="16" type="noConversion"/>
  <conditionalFormatting sqref="F6:F331">
    <cfRule type="expression" dxfId="11" priority="297" stopIfTrue="1">
      <formula>#REF!&lt;0.5</formula>
    </cfRule>
    <cfRule type="expression" dxfId="10" priority="298" stopIfTrue="1">
      <formula>AND(#REF!&gt;0.5, #REF!&lt;0.75)</formula>
    </cfRule>
  </conditionalFormatting>
  <conditionalFormatting sqref="G6:G331">
    <cfRule type="expression" dxfId="9" priority="465" stopIfTrue="1">
      <formula>#REF!&lt;0.5</formula>
    </cfRule>
    <cfRule type="expression" dxfId="8" priority="466" stopIfTrue="1">
      <formula>AND(#REF!&gt;0.5, #REF!&lt;0.75)</formula>
    </cfRule>
  </conditionalFormatting>
  <conditionalFormatting sqref="Q336:Q65530 Q333:Q334 H332 Q1:Q3">
    <cfRule type="expression" dxfId="7" priority="467" stopIfTrue="1">
      <formula>AND(#REF!&lt;0.5)</formula>
    </cfRule>
  </conditionalFormatting>
  <conditionalFormatting sqref="H335">
    <cfRule type="expression" dxfId="6" priority="8" stopIfTrue="1">
      <formula>AND(#REF!&lt;0.5)</formula>
    </cfRule>
  </conditionalFormatting>
  <conditionalFormatting sqref="Q4:Q5">
    <cfRule type="expression" dxfId="5" priority="6" stopIfTrue="1">
      <formula>AND(#REF!&lt;0.5)</formula>
    </cfRule>
  </conditionalFormatting>
  <conditionalFormatting sqref="O6:O331">
    <cfRule type="expression" dxfId="4" priority="2" stopIfTrue="1">
      <formula>#REF!&lt;0.5</formula>
    </cfRule>
    <cfRule type="expression" dxfId="3" priority="3" stopIfTrue="1">
      <formula>AND(#REF!&gt;0.5, #REF!&lt;0.75)</formula>
    </cfRule>
  </conditionalFormatting>
  <conditionalFormatting sqref="P6:P331">
    <cfRule type="expression" dxfId="2" priority="4" stopIfTrue="1">
      <formula>#REF!&lt;0.5</formula>
    </cfRule>
    <cfRule type="expression" dxfId="1" priority="5" stopIfTrue="1">
      <formula>AND(#REF!&gt;0.5, #REF!&lt;0.75)</formula>
    </cfRule>
  </conditionalFormatting>
  <conditionalFormatting sqref="Q332">
    <cfRule type="expression" dxfId="0" priority="1" stopIfTrue="1">
      <formula>AND(#REF!&lt;0.5)</formula>
    </cfRule>
  </conditionalFormatting>
  <pageMargins left="0.75" right="0.75" top="1" bottom="1" header="0.5" footer="0.5"/>
  <pageSetup paperSize="9" scale="41"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62"/>
  <sheetViews>
    <sheetView zoomScaleNormal="100" workbookViewId="0"/>
  </sheetViews>
  <sheetFormatPr defaultRowHeight="12.75" x14ac:dyDescent="0.2"/>
  <cols>
    <col min="1" max="1" width="37.625" style="103" customWidth="1"/>
    <col min="2" max="6" width="9" style="104"/>
    <col min="7" max="7" width="9" style="105"/>
    <col min="8" max="15" width="9" style="104"/>
    <col min="16" max="16" width="9.875" style="731" bestFit="1" customWidth="1"/>
    <col min="17" max="16384" width="9" style="103"/>
  </cols>
  <sheetData>
    <row r="1" spans="1:72" s="440" customFormat="1" ht="15.75" x14ac:dyDescent="0.25">
      <c r="A1" s="438" t="s">
        <v>1168</v>
      </c>
      <c r="B1" s="170"/>
      <c r="C1" s="170"/>
      <c r="D1" s="170"/>
      <c r="E1" s="170"/>
      <c r="F1" s="170"/>
      <c r="G1" s="439"/>
      <c r="H1" s="170"/>
      <c r="I1" s="439"/>
      <c r="J1" s="170"/>
      <c r="K1" s="170"/>
      <c r="L1" s="170"/>
      <c r="M1" s="170"/>
      <c r="N1" s="170"/>
      <c r="O1" s="170"/>
      <c r="P1" s="729"/>
    </row>
    <row r="2" spans="1:72" s="283" customFormat="1" ht="12" x14ac:dyDescent="0.2">
      <c r="A2" s="662" t="s">
        <v>870</v>
      </c>
      <c r="B2" s="537"/>
      <c r="C2" s="537"/>
      <c r="D2" s="537"/>
      <c r="E2" s="537"/>
      <c r="F2" s="537"/>
      <c r="G2" s="663"/>
      <c r="H2" s="537"/>
      <c r="I2" s="664"/>
      <c r="J2" s="665"/>
      <c r="K2" s="665"/>
      <c r="L2" s="665"/>
      <c r="M2" s="665"/>
      <c r="N2" s="665"/>
      <c r="O2" s="537"/>
      <c r="P2" s="730"/>
    </row>
    <row r="3" spans="1:72" s="283" customFormat="1" ht="12" x14ac:dyDescent="0.2">
      <c r="A3" s="9"/>
      <c r="B3" s="537"/>
      <c r="C3" s="537"/>
      <c r="D3" s="537"/>
      <c r="E3" s="537"/>
      <c r="F3" s="537"/>
      <c r="G3" s="663"/>
      <c r="H3" s="537"/>
      <c r="I3" s="537"/>
      <c r="J3" s="537"/>
      <c r="K3" s="537"/>
      <c r="L3" s="537"/>
      <c r="M3" s="537"/>
      <c r="N3" s="537"/>
      <c r="O3" s="537"/>
      <c r="P3" s="730"/>
    </row>
    <row r="4" spans="1:72" s="298" customFormat="1" ht="12.75" customHeight="1" x14ac:dyDescent="0.2">
      <c r="A4" s="1028" t="s">
        <v>923</v>
      </c>
      <c r="B4" s="1029" t="s">
        <v>877</v>
      </c>
      <c r="C4" s="1030"/>
      <c r="D4" s="1030"/>
      <c r="E4" s="1030"/>
      <c r="F4" s="1031"/>
      <c r="G4" s="1031"/>
      <c r="H4" s="1032" t="s">
        <v>1011</v>
      </c>
      <c r="I4" s="1033"/>
      <c r="J4" s="1033"/>
      <c r="K4" s="1033"/>
      <c r="L4" s="1033"/>
      <c r="M4" s="1033"/>
      <c r="N4" s="1033"/>
      <c r="O4" s="1033"/>
      <c r="P4" s="1034"/>
    </row>
    <row r="5" spans="1:72" s="22" customFormat="1" ht="48" x14ac:dyDescent="0.2">
      <c r="A5" s="1028"/>
      <c r="B5" s="436" t="s">
        <v>948</v>
      </c>
      <c r="C5" s="437" t="s">
        <v>949</v>
      </c>
      <c r="D5" s="437" t="s">
        <v>950</v>
      </c>
      <c r="E5" s="437" t="s">
        <v>963</v>
      </c>
      <c r="F5" s="437" t="s">
        <v>964</v>
      </c>
      <c r="G5" s="964" t="s">
        <v>1239</v>
      </c>
      <c r="H5" s="623" t="s">
        <v>948</v>
      </c>
      <c r="I5" s="624" t="s">
        <v>949</v>
      </c>
      <c r="J5" s="624" t="s">
        <v>950</v>
      </c>
      <c r="K5" s="624" t="s">
        <v>1012</v>
      </c>
      <c r="L5" s="624" t="s">
        <v>963</v>
      </c>
      <c r="M5" s="624" t="s">
        <v>964</v>
      </c>
      <c r="N5" s="624" t="s">
        <v>1013</v>
      </c>
      <c r="O5" s="437" t="s">
        <v>1015</v>
      </c>
      <c r="P5" s="964" t="s">
        <v>1239</v>
      </c>
    </row>
    <row r="6" spans="1:72" s="283" customFormat="1" ht="12" x14ac:dyDescent="0.2">
      <c r="A6" s="110" t="s">
        <v>64</v>
      </c>
      <c r="B6" s="222">
        <v>4002</v>
      </c>
      <c r="C6" s="222">
        <v>1997</v>
      </c>
      <c r="D6" s="222">
        <v>740</v>
      </c>
      <c r="E6" s="222">
        <v>7024</v>
      </c>
      <c r="F6" s="222">
        <v>47</v>
      </c>
      <c r="G6" s="732">
        <v>13838</v>
      </c>
      <c r="H6" s="222">
        <v>3707</v>
      </c>
      <c r="I6" s="222">
        <v>2069</v>
      </c>
      <c r="J6" s="222">
        <v>585</v>
      </c>
      <c r="K6" s="222">
        <v>55</v>
      </c>
      <c r="L6" s="222">
        <v>5881</v>
      </c>
      <c r="M6" s="222">
        <v>68</v>
      </c>
      <c r="N6" s="222">
        <v>0</v>
      </c>
      <c r="O6" s="222">
        <v>0</v>
      </c>
      <c r="P6" s="732">
        <v>12365</v>
      </c>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row>
    <row r="7" spans="1:72" s="283" customFormat="1" ht="12" x14ac:dyDescent="0.2">
      <c r="A7" s="110" t="s">
        <v>65</v>
      </c>
      <c r="B7" s="222">
        <v>935</v>
      </c>
      <c r="C7" s="222">
        <v>789</v>
      </c>
      <c r="D7" s="222">
        <v>505</v>
      </c>
      <c r="E7" s="222">
        <v>0</v>
      </c>
      <c r="F7" s="222">
        <v>0</v>
      </c>
      <c r="G7" s="732">
        <v>2229</v>
      </c>
      <c r="H7" s="222">
        <v>1071</v>
      </c>
      <c r="I7" s="222">
        <v>982</v>
      </c>
      <c r="J7" s="222">
        <v>424</v>
      </c>
      <c r="K7" s="222">
        <v>7</v>
      </c>
      <c r="L7" s="222">
        <v>0</v>
      </c>
      <c r="M7" s="222">
        <v>0</v>
      </c>
      <c r="N7" s="222">
        <v>0</v>
      </c>
      <c r="O7" s="222">
        <v>0</v>
      </c>
      <c r="P7" s="732">
        <v>2484</v>
      </c>
    </row>
    <row r="8" spans="1:72" s="283" customFormat="1" ht="12" x14ac:dyDescent="0.2">
      <c r="A8" s="110" t="s">
        <v>66</v>
      </c>
      <c r="B8" s="222">
        <v>2558</v>
      </c>
      <c r="C8" s="222">
        <v>1881</v>
      </c>
      <c r="D8" s="222">
        <v>1057</v>
      </c>
      <c r="E8" s="222">
        <v>488</v>
      </c>
      <c r="F8" s="222">
        <v>68</v>
      </c>
      <c r="G8" s="732">
        <v>6092</v>
      </c>
      <c r="H8" s="222">
        <v>2676</v>
      </c>
      <c r="I8" s="222">
        <v>1902</v>
      </c>
      <c r="J8" s="222">
        <v>1323</v>
      </c>
      <c r="K8" s="222">
        <v>56</v>
      </c>
      <c r="L8" s="222">
        <v>456</v>
      </c>
      <c r="M8" s="222">
        <v>0</v>
      </c>
      <c r="N8" s="222">
        <v>0</v>
      </c>
      <c r="O8" s="222">
        <v>0</v>
      </c>
      <c r="P8" s="732">
        <v>6413</v>
      </c>
    </row>
    <row r="9" spans="1:72" s="283" customFormat="1" ht="12" x14ac:dyDescent="0.2">
      <c r="A9" s="110" t="s">
        <v>67</v>
      </c>
      <c r="B9" s="222">
        <v>1804</v>
      </c>
      <c r="C9" s="222">
        <v>2806</v>
      </c>
      <c r="D9" s="222">
        <v>1539</v>
      </c>
      <c r="E9" s="222">
        <v>1392</v>
      </c>
      <c r="F9" s="222">
        <v>318</v>
      </c>
      <c r="G9" s="732">
        <v>7950</v>
      </c>
      <c r="H9" s="222">
        <v>1847</v>
      </c>
      <c r="I9" s="222">
        <v>2914</v>
      </c>
      <c r="J9" s="222">
        <v>1696</v>
      </c>
      <c r="K9" s="222">
        <v>83</v>
      </c>
      <c r="L9" s="222">
        <v>1626</v>
      </c>
      <c r="M9" s="222">
        <v>316</v>
      </c>
      <c r="N9" s="222">
        <v>40</v>
      </c>
      <c r="O9" s="222">
        <v>0</v>
      </c>
      <c r="P9" s="732">
        <v>8522</v>
      </c>
    </row>
    <row r="10" spans="1:72" s="283" customFormat="1" ht="12" x14ac:dyDescent="0.2">
      <c r="A10" s="110" t="s">
        <v>68</v>
      </c>
      <c r="B10" s="222">
        <v>951</v>
      </c>
      <c r="C10" s="222">
        <v>717</v>
      </c>
      <c r="D10" s="222">
        <v>314</v>
      </c>
      <c r="E10" s="222">
        <v>551</v>
      </c>
      <c r="F10" s="222">
        <v>146</v>
      </c>
      <c r="G10" s="732">
        <v>2680</v>
      </c>
      <c r="H10" s="222">
        <v>928</v>
      </c>
      <c r="I10" s="222">
        <v>666</v>
      </c>
      <c r="J10" s="222">
        <v>621</v>
      </c>
      <c r="K10" s="222">
        <v>0</v>
      </c>
      <c r="L10" s="222">
        <v>689</v>
      </c>
      <c r="M10" s="222">
        <v>97</v>
      </c>
      <c r="N10" s="222">
        <v>0</v>
      </c>
      <c r="O10" s="222">
        <v>0</v>
      </c>
      <c r="P10" s="732">
        <v>3001</v>
      </c>
    </row>
    <row r="11" spans="1:72" s="283" customFormat="1" ht="12" x14ac:dyDescent="0.2">
      <c r="A11" s="110" t="s">
        <v>69</v>
      </c>
      <c r="B11" s="222">
        <v>2905</v>
      </c>
      <c r="C11" s="222">
        <v>1875</v>
      </c>
      <c r="D11" s="222">
        <v>645</v>
      </c>
      <c r="E11" s="222">
        <v>1132</v>
      </c>
      <c r="F11" s="222">
        <v>246</v>
      </c>
      <c r="G11" s="732">
        <v>6803</v>
      </c>
      <c r="H11" s="222">
        <v>3272</v>
      </c>
      <c r="I11" s="222">
        <v>1317</v>
      </c>
      <c r="J11" s="222">
        <v>447</v>
      </c>
      <c r="K11" s="222">
        <v>2</v>
      </c>
      <c r="L11" s="222">
        <v>1054</v>
      </c>
      <c r="M11" s="222">
        <v>297</v>
      </c>
      <c r="N11" s="222">
        <v>0</v>
      </c>
      <c r="O11" s="222">
        <v>0</v>
      </c>
      <c r="P11" s="732">
        <v>6389</v>
      </c>
    </row>
    <row r="12" spans="1:72" s="283" customFormat="1" ht="12" x14ac:dyDescent="0.2">
      <c r="A12" s="110" t="s">
        <v>70</v>
      </c>
      <c r="B12" s="222">
        <v>2359</v>
      </c>
      <c r="C12" s="222">
        <v>674</v>
      </c>
      <c r="D12" s="222">
        <v>551</v>
      </c>
      <c r="E12" s="222">
        <v>332</v>
      </c>
      <c r="F12" s="222">
        <v>69</v>
      </c>
      <c r="G12" s="732">
        <v>3986</v>
      </c>
      <c r="H12" s="222">
        <v>2470</v>
      </c>
      <c r="I12" s="222">
        <v>639</v>
      </c>
      <c r="J12" s="222">
        <v>514</v>
      </c>
      <c r="K12" s="222">
        <v>0</v>
      </c>
      <c r="L12" s="222">
        <v>305</v>
      </c>
      <c r="M12" s="222">
        <v>61</v>
      </c>
      <c r="N12" s="222">
        <v>0</v>
      </c>
      <c r="O12" s="222">
        <v>0</v>
      </c>
      <c r="P12" s="732">
        <v>3989</v>
      </c>
    </row>
    <row r="13" spans="1:72" s="283" customFormat="1" ht="12" x14ac:dyDescent="0.2">
      <c r="A13" s="110" t="s">
        <v>71</v>
      </c>
      <c r="B13" s="222">
        <v>4137</v>
      </c>
      <c r="C13" s="222">
        <v>4261</v>
      </c>
      <c r="D13" s="222">
        <v>337</v>
      </c>
      <c r="E13" s="222">
        <v>6754</v>
      </c>
      <c r="F13" s="222">
        <v>1149</v>
      </c>
      <c r="G13" s="732">
        <v>16643</v>
      </c>
      <c r="H13" s="222">
        <v>4222</v>
      </c>
      <c r="I13" s="222">
        <v>4365</v>
      </c>
      <c r="J13" s="222">
        <v>469</v>
      </c>
      <c r="K13" s="222">
        <v>5</v>
      </c>
      <c r="L13" s="222">
        <v>6628</v>
      </c>
      <c r="M13" s="222">
        <v>1192</v>
      </c>
      <c r="N13" s="222">
        <v>1</v>
      </c>
      <c r="O13" s="222">
        <v>15</v>
      </c>
      <c r="P13" s="732">
        <v>16897</v>
      </c>
    </row>
    <row r="14" spans="1:72" s="283" customFormat="1" ht="12" x14ac:dyDescent="0.2">
      <c r="A14" s="110" t="s">
        <v>72</v>
      </c>
      <c r="B14" s="222">
        <v>1141</v>
      </c>
      <c r="C14" s="222">
        <v>1263</v>
      </c>
      <c r="D14" s="222">
        <v>419</v>
      </c>
      <c r="E14" s="222">
        <v>347</v>
      </c>
      <c r="F14" s="222">
        <v>217</v>
      </c>
      <c r="G14" s="732">
        <v>3395</v>
      </c>
      <c r="H14" s="222">
        <v>1168</v>
      </c>
      <c r="I14" s="222">
        <v>1205</v>
      </c>
      <c r="J14" s="222">
        <v>257</v>
      </c>
      <c r="K14" s="222">
        <v>0</v>
      </c>
      <c r="L14" s="222">
        <v>404</v>
      </c>
      <c r="M14" s="222">
        <v>244</v>
      </c>
      <c r="N14" s="222">
        <v>0</v>
      </c>
      <c r="O14" s="222">
        <v>0</v>
      </c>
      <c r="P14" s="732">
        <v>3278</v>
      </c>
    </row>
    <row r="15" spans="1:72" s="283" customFormat="1" ht="12" x14ac:dyDescent="0.2">
      <c r="A15" s="110" t="s">
        <v>73</v>
      </c>
      <c r="B15" s="222">
        <v>2157</v>
      </c>
      <c r="C15" s="222">
        <v>2133</v>
      </c>
      <c r="D15" s="222">
        <v>992</v>
      </c>
      <c r="E15" s="222">
        <v>1193</v>
      </c>
      <c r="F15" s="222">
        <v>291</v>
      </c>
      <c r="G15" s="732">
        <v>6779</v>
      </c>
      <c r="H15" s="222">
        <v>2388</v>
      </c>
      <c r="I15" s="222">
        <v>2003</v>
      </c>
      <c r="J15" s="222">
        <v>1003</v>
      </c>
      <c r="K15" s="222">
        <v>7</v>
      </c>
      <c r="L15" s="222">
        <v>1107</v>
      </c>
      <c r="M15" s="222">
        <v>261</v>
      </c>
      <c r="N15" s="222">
        <v>0</v>
      </c>
      <c r="O15" s="222">
        <v>0</v>
      </c>
      <c r="P15" s="732">
        <v>6769</v>
      </c>
    </row>
    <row r="16" spans="1:72" s="283" customFormat="1" ht="12" x14ac:dyDescent="0.2">
      <c r="A16" s="110" t="s">
        <v>74</v>
      </c>
      <c r="B16" s="222">
        <v>1556</v>
      </c>
      <c r="C16" s="222">
        <v>1114</v>
      </c>
      <c r="D16" s="222">
        <v>414</v>
      </c>
      <c r="E16" s="222">
        <v>1004</v>
      </c>
      <c r="F16" s="222">
        <v>237</v>
      </c>
      <c r="G16" s="732">
        <v>4339</v>
      </c>
      <c r="H16" s="222">
        <v>1406</v>
      </c>
      <c r="I16" s="222">
        <v>1004</v>
      </c>
      <c r="J16" s="222">
        <v>461</v>
      </c>
      <c r="K16" s="222">
        <v>36</v>
      </c>
      <c r="L16" s="222">
        <v>890</v>
      </c>
      <c r="M16" s="222">
        <v>307</v>
      </c>
      <c r="N16" s="222">
        <v>0</v>
      </c>
      <c r="O16" s="222">
        <v>0</v>
      </c>
      <c r="P16" s="732">
        <v>4104</v>
      </c>
    </row>
    <row r="17" spans="1:16" s="283" customFormat="1" ht="12" x14ac:dyDescent="0.2">
      <c r="A17" s="110" t="s">
        <v>75</v>
      </c>
      <c r="B17" s="222">
        <v>3691</v>
      </c>
      <c r="C17" s="222">
        <v>4379</v>
      </c>
      <c r="D17" s="222">
        <v>948</v>
      </c>
      <c r="E17" s="222">
        <v>6361</v>
      </c>
      <c r="F17" s="222">
        <v>587</v>
      </c>
      <c r="G17" s="732">
        <v>15986</v>
      </c>
      <c r="H17" s="222">
        <v>3835</v>
      </c>
      <c r="I17" s="222">
        <v>4953</v>
      </c>
      <c r="J17" s="222">
        <v>718</v>
      </c>
      <c r="K17" s="222">
        <v>58</v>
      </c>
      <c r="L17" s="222">
        <v>6411</v>
      </c>
      <c r="M17" s="222">
        <v>288</v>
      </c>
      <c r="N17" s="222">
        <v>1</v>
      </c>
      <c r="O17" s="222">
        <v>0</v>
      </c>
      <c r="P17" s="732">
        <v>16264</v>
      </c>
    </row>
    <row r="18" spans="1:16" s="283" customFormat="1" ht="12" x14ac:dyDescent="0.2">
      <c r="A18" s="110" t="s">
        <v>76</v>
      </c>
      <c r="B18" s="222">
        <v>4113</v>
      </c>
      <c r="C18" s="222">
        <v>2989</v>
      </c>
      <c r="D18" s="222">
        <v>1078</v>
      </c>
      <c r="E18" s="222">
        <v>725</v>
      </c>
      <c r="F18" s="222">
        <v>160</v>
      </c>
      <c r="G18" s="732">
        <v>9084</v>
      </c>
      <c r="H18" s="222">
        <v>4329</v>
      </c>
      <c r="I18" s="222">
        <v>2662</v>
      </c>
      <c r="J18" s="222">
        <v>1129</v>
      </c>
      <c r="K18" s="222">
        <v>77</v>
      </c>
      <c r="L18" s="222">
        <v>663</v>
      </c>
      <c r="M18" s="222">
        <v>174</v>
      </c>
      <c r="N18" s="222">
        <v>0</v>
      </c>
      <c r="O18" s="222">
        <v>0</v>
      </c>
      <c r="P18" s="732">
        <v>9034</v>
      </c>
    </row>
    <row r="19" spans="1:16" s="283" customFormat="1" ht="12" x14ac:dyDescent="0.2">
      <c r="A19" s="110" t="s">
        <v>77</v>
      </c>
      <c r="B19" s="222">
        <v>4081</v>
      </c>
      <c r="C19" s="222">
        <v>1891</v>
      </c>
      <c r="D19" s="222">
        <v>321</v>
      </c>
      <c r="E19" s="222">
        <v>1359</v>
      </c>
      <c r="F19" s="222">
        <v>285</v>
      </c>
      <c r="G19" s="732">
        <v>7984</v>
      </c>
      <c r="H19" s="222">
        <v>3714</v>
      </c>
      <c r="I19" s="222">
        <v>1855</v>
      </c>
      <c r="J19" s="222">
        <v>493</v>
      </c>
      <c r="K19" s="222">
        <v>11</v>
      </c>
      <c r="L19" s="222">
        <v>1431</v>
      </c>
      <c r="M19" s="222">
        <v>213</v>
      </c>
      <c r="N19" s="222">
        <v>11</v>
      </c>
      <c r="O19" s="222">
        <v>0</v>
      </c>
      <c r="P19" s="732">
        <v>7728</v>
      </c>
    </row>
    <row r="20" spans="1:16" s="283" customFormat="1" ht="12" x14ac:dyDescent="0.2">
      <c r="A20" s="110" t="s">
        <v>78</v>
      </c>
      <c r="B20" s="222">
        <v>12188</v>
      </c>
      <c r="C20" s="222">
        <v>5560</v>
      </c>
      <c r="D20" s="222">
        <v>1943</v>
      </c>
      <c r="E20" s="222">
        <v>5353</v>
      </c>
      <c r="F20" s="222">
        <v>1270</v>
      </c>
      <c r="G20" s="732">
        <v>26543</v>
      </c>
      <c r="H20" s="222">
        <v>11793</v>
      </c>
      <c r="I20" s="222">
        <v>5829</v>
      </c>
      <c r="J20" s="222">
        <v>2675</v>
      </c>
      <c r="K20" s="222">
        <v>134</v>
      </c>
      <c r="L20" s="222">
        <v>5835</v>
      </c>
      <c r="M20" s="222">
        <v>1329</v>
      </c>
      <c r="N20" s="222">
        <v>51</v>
      </c>
      <c r="O20" s="222">
        <v>0</v>
      </c>
      <c r="P20" s="732">
        <v>27646</v>
      </c>
    </row>
    <row r="21" spans="1:16" s="283" customFormat="1" ht="12.75" customHeight="1" x14ac:dyDescent="0.2">
      <c r="A21" s="110" t="s">
        <v>79</v>
      </c>
      <c r="B21" s="222">
        <v>4464</v>
      </c>
      <c r="C21" s="222">
        <v>2983</v>
      </c>
      <c r="D21" s="222">
        <v>1496</v>
      </c>
      <c r="E21" s="222">
        <v>1383</v>
      </c>
      <c r="F21" s="222">
        <v>261</v>
      </c>
      <c r="G21" s="732">
        <v>10609</v>
      </c>
      <c r="H21" s="222">
        <v>4292</v>
      </c>
      <c r="I21" s="222">
        <v>2736</v>
      </c>
      <c r="J21" s="222">
        <v>1392</v>
      </c>
      <c r="K21" s="222">
        <v>11</v>
      </c>
      <c r="L21" s="222">
        <v>1246</v>
      </c>
      <c r="M21" s="222">
        <v>342</v>
      </c>
      <c r="N21" s="222">
        <v>13</v>
      </c>
      <c r="O21" s="222">
        <v>0</v>
      </c>
      <c r="P21" s="732">
        <v>10032</v>
      </c>
    </row>
    <row r="22" spans="1:16" s="283" customFormat="1" ht="12" x14ac:dyDescent="0.2">
      <c r="A22" s="110" t="s">
        <v>80</v>
      </c>
      <c r="B22" s="222">
        <v>1856</v>
      </c>
      <c r="C22" s="222">
        <v>1545</v>
      </c>
      <c r="D22" s="222">
        <v>824</v>
      </c>
      <c r="E22" s="222">
        <v>1349</v>
      </c>
      <c r="F22" s="222">
        <v>368</v>
      </c>
      <c r="G22" s="732">
        <v>5946</v>
      </c>
      <c r="H22" s="222">
        <v>1339</v>
      </c>
      <c r="I22" s="222">
        <v>1368</v>
      </c>
      <c r="J22" s="222">
        <v>971</v>
      </c>
      <c r="K22" s="222">
        <v>0</v>
      </c>
      <c r="L22" s="222">
        <v>1153</v>
      </c>
      <c r="M22" s="222">
        <v>368</v>
      </c>
      <c r="N22" s="222">
        <v>1</v>
      </c>
      <c r="O22" s="222">
        <v>0</v>
      </c>
      <c r="P22" s="732">
        <v>5200</v>
      </c>
    </row>
    <row r="23" spans="1:16" s="283" customFormat="1" ht="12" x14ac:dyDescent="0.2">
      <c r="A23" s="110" t="s">
        <v>81</v>
      </c>
      <c r="B23" s="222">
        <v>3224</v>
      </c>
      <c r="C23" s="222">
        <v>2222</v>
      </c>
      <c r="D23" s="222">
        <v>130</v>
      </c>
      <c r="E23" s="222">
        <v>2976</v>
      </c>
      <c r="F23" s="222">
        <v>309</v>
      </c>
      <c r="G23" s="732">
        <v>8943</v>
      </c>
      <c r="H23" s="222">
        <v>2936</v>
      </c>
      <c r="I23" s="222">
        <v>2217</v>
      </c>
      <c r="J23" s="222">
        <v>157</v>
      </c>
      <c r="K23" s="222">
        <v>4</v>
      </c>
      <c r="L23" s="222">
        <v>2677</v>
      </c>
      <c r="M23" s="222">
        <v>350</v>
      </c>
      <c r="N23" s="222">
        <v>173</v>
      </c>
      <c r="O23" s="222">
        <v>21</v>
      </c>
      <c r="P23" s="732">
        <v>8535</v>
      </c>
    </row>
    <row r="24" spans="1:16" s="283" customFormat="1" ht="12" x14ac:dyDescent="0.2">
      <c r="A24" s="110" t="s">
        <v>82</v>
      </c>
      <c r="B24" s="222">
        <v>5785</v>
      </c>
      <c r="C24" s="222">
        <v>3019</v>
      </c>
      <c r="D24" s="222">
        <v>1036</v>
      </c>
      <c r="E24" s="222">
        <v>1271</v>
      </c>
      <c r="F24" s="222">
        <v>253</v>
      </c>
      <c r="G24" s="732">
        <v>11440</v>
      </c>
      <c r="H24" s="222">
        <v>5562</v>
      </c>
      <c r="I24" s="222">
        <v>3275</v>
      </c>
      <c r="J24" s="222">
        <v>1159</v>
      </c>
      <c r="K24" s="222">
        <v>6</v>
      </c>
      <c r="L24" s="222">
        <v>1249</v>
      </c>
      <c r="M24" s="222">
        <v>344</v>
      </c>
      <c r="N24" s="222">
        <v>2</v>
      </c>
      <c r="O24" s="222">
        <v>0</v>
      </c>
      <c r="P24" s="732">
        <v>11597</v>
      </c>
    </row>
    <row r="25" spans="1:16" s="283" customFormat="1" ht="12" x14ac:dyDescent="0.2">
      <c r="A25" s="110" t="s">
        <v>83</v>
      </c>
      <c r="B25" s="222">
        <v>10382</v>
      </c>
      <c r="C25" s="222">
        <v>6135</v>
      </c>
      <c r="D25" s="222">
        <v>1593</v>
      </c>
      <c r="E25" s="222">
        <v>10782</v>
      </c>
      <c r="F25" s="222">
        <v>221</v>
      </c>
      <c r="G25" s="732">
        <v>29130</v>
      </c>
      <c r="H25" s="222">
        <v>9430</v>
      </c>
      <c r="I25" s="222">
        <v>6016</v>
      </c>
      <c r="J25" s="222">
        <v>1287</v>
      </c>
      <c r="K25" s="222">
        <v>36</v>
      </c>
      <c r="L25" s="222">
        <v>8518</v>
      </c>
      <c r="M25" s="222">
        <v>251</v>
      </c>
      <c r="N25" s="222">
        <v>0</v>
      </c>
      <c r="O25" s="222">
        <v>0</v>
      </c>
      <c r="P25" s="732">
        <v>25538</v>
      </c>
    </row>
    <row r="26" spans="1:16" s="283" customFormat="1" ht="12" x14ac:dyDescent="0.2">
      <c r="A26" s="110" t="s">
        <v>84</v>
      </c>
      <c r="B26" s="222">
        <v>1761</v>
      </c>
      <c r="C26" s="222">
        <v>1399</v>
      </c>
      <c r="D26" s="222">
        <v>249</v>
      </c>
      <c r="E26" s="222">
        <v>1881</v>
      </c>
      <c r="F26" s="222">
        <v>523</v>
      </c>
      <c r="G26" s="732">
        <v>5814</v>
      </c>
      <c r="H26" s="222">
        <v>1799</v>
      </c>
      <c r="I26" s="222">
        <v>1239</v>
      </c>
      <c r="J26" s="222">
        <v>366</v>
      </c>
      <c r="K26" s="222">
        <v>54</v>
      </c>
      <c r="L26" s="222">
        <v>2330</v>
      </c>
      <c r="M26" s="222">
        <v>474</v>
      </c>
      <c r="N26" s="222">
        <v>0</v>
      </c>
      <c r="O26" s="222">
        <v>0</v>
      </c>
      <c r="P26" s="732">
        <v>6262</v>
      </c>
    </row>
    <row r="27" spans="1:16" s="283" customFormat="1" ht="12" x14ac:dyDescent="0.2">
      <c r="A27" s="110" t="s">
        <v>85</v>
      </c>
      <c r="B27" s="222">
        <v>10475</v>
      </c>
      <c r="C27" s="222">
        <v>5073</v>
      </c>
      <c r="D27" s="222">
        <v>2269</v>
      </c>
      <c r="E27" s="222">
        <v>0</v>
      </c>
      <c r="F27" s="222">
        <v>1</v>
      </c>
      <c r="G27" s="732">
        <v>17836</v>
      </c>
      <c r="H27" s="222">
        <v>10529</v>
      </c>
      <c r="I27" s="222">
        <v>5083</v>
      </c>
      <c r="J27" s="222">
        <v>2262</v>
      </c>
      <c r="K27" s="222">
        <v>17</v>
      </c>
      <c r="L27" s="222">
        <v>0</v>
      </c>
      <c r="M27" s="222">
        <v>0</v>
      </c>
      <c r="N27" s="222">
        <v>0</v>
      </c>
      <c r="O27" s="222">
        <v>0</v>
      </c>
      <c r="P27" s="732">
        <v>17891</v>
      </c>
    </row>
    <row r="28" spans="1:16" s="283" customFormat="1" ht="12" x14ac:dyDescent="0.2">
      <c r="A28" s="110" t="s">
        <v>115</v>
      </c>
      <c r="B28" s="222">
        <v>10209</v>
      </c>
      <c r="C28" s="222">
        <v>13669</v>
      </c>
      <c r="D28" s="222">
        <v>4760</v>
      </c>
      <c r="E28" s="222">
        <v>14159</v>
      </c>
      <c r="F28" s="222">
        <v>1155</v>
      </c>
      <c r="G28" s="732">
        <v>44199</v>
      </c>
      <c r="H28" s="222">
        <v>9130</v>
      </c>
      <c r="I28" s="222">
        <v>12706</v>
      </c>
      <c r="J28" s="222">
        <v>5910</v>
      </c>
      <c r="K28" s="222">
        <v>47</v>
      </c>
      <c r="L28" s="222">
        <v>13623</v>
      </c>
      <c r="M28" s="222">
        <v>1310</v>
      </c>
      <c r="N28" s="222">
        <v>257</v>
      </c>
      <c r="O28" s="222">
        <v>0</v>
      </c>
      <c r="P28" s="732">
        <v>42983</v>
      </c>
    </row>
    <row r="29" spans="1:16" s="283" customFormat="1" ht="12" x14ac:dyDescent="0.2">
      <c r="A29" s="110" t="s">
        <v>86</v>
      </c>
      <c r="B29" s="222">
        <v>3769</v>
      </c>
      <c r="C29" s="222">
        <v>2980</v>
      </c>
      <c r="D29" s="222">
        <v>1308</v>
      </c>
      <c r="E29" s="222">
        <v>2573</v>
      </c>
      <c r="F29" s="222">
        <v>444</v>
      </c>
      <c r="G29" s="732">
        <v>11086</v>
      </c>
      <c r="H29" s="222">
        <v>4172</v>
      </c>
      <c r="I29" s="222">
        <v>2963</v>
      </c>
      <c r="J29" s="222">
        <v>1322</v>
      </c>
      <c r="K29" s="222">
        <v>5</v>
      </c>
      <c r="L29" s="222">
        <v>2335</v>
      </c>
      <c r="M29" s="222">
        <v>423</v>
      </c>
      <c r="N29" s="222">
        <v>0</v>
      </c>
      <c r="O29" s="222">
        <v>0</v>
      </c>
      <c r="P29" s="732">
        <v>11220</v>
      </c>
    </row>
    <row r="30" spans="1:16" s="283" customFormat="1" ht="12" x14ac:dyDescent="0.2">
      <c r="A30" s="110" t="s">
        <v>87</v>
      </c>
      <c r="B30" s="222">
        <v>7779</v>
      </c>
      <c r="C30" s="222">
        <v>4275</v>
      </c>
      <c r="D30" s="222">
        <v>2014</v>
      </c>
      <c r="E30" s="222">
        <v>9330</v>
      </c>
      <c r="F30" s="222">
        <v>250</v>
      </c>
      <c r="G30" s="732">
        <v>23780</v>
      </c>
      <c r="H30" s="222">
        <v>7751</v>
      </c>
      <c r="I30" s="222">
        <v>4173</v>
      </c>
      <c r="J30" s="222">
        <v>1685</v>
      </c>
      <c r="K30" s="222">
        <v>146</v>
      </c>
      <c r="L30" s="222">
        <v>8799</v>
      </c>
      <c r="M30" s="222">
        <v>258</v>
      </c>
      <c r="N30" s="222">
        <v>0</v>
      </c>
      <c r="O30" s="222">
        <v>0</v>
      </c>
      <c r="P30" s="732">
        <v>22812</v>
      </c>
    </row>
    <row r="31" spans="1:16" s="283" customFormat="1" ht="12" x14ac:dyDescent="0.2">
      <c r="A31" s="110" t="s">
        <v>88</v>
      </c>
      <c r="B31" s="222">
        <v>1911</v>
      </c>
      <c r="C31" s="222">
        <v>773</v>
      </c>
      <c r="D31" s="222">
        <v>359</v>
      </c>
      <c r="E31" s="222">
        <v>1290</v>
      </c>
      <c r="F31" s="222">
        <v>198</v>
      </c>
      <c r="G31" s="732">
        <v>4545</v>
      </c>
      <c r="H31" s="222">
        <v>1950</v>
      </c>
      <c r="I31" s="222">
        <v>731</v>
      </c>
      <c r="J31" s="222">
        <v>362</v>
      </c>
      <c r="K31" s="222">
        <v>0</v>
      </c>
      <c r="L31" s="222">
        <v>1349</v>
      </c>
      <c r="M31" s="222">
        <v>189</v>
      </c>
      <c r="N31" s="222">
        <v>0</v>
      </c>
      <c r="O31" s="222">
        <v>0</v>
      </c>
      <c r="P31" s="732">
        <v>4581</v>
      </c>
    </row>
    <row r="32" spans="1:16" s="283" customFormat="1" ht="12" x14ac:dyDescent="0.2">
      <c r="A32" s="110" t="s">
        <v>89</v>
      </c>
      <c r="B32" s="844">
        <v>1104</v>
      </c>
      <c r="C32" s="222">
        <v>1113</v>
      </c>
      <c r="D32" s="222">
        <v>404</v>
      </c>
      <c r="E32" s="222">
        <v>329</v>
      </c>
      <c r="F32" s="222">
        <v>32</v>
      </c>
      <c r="G32" s="732">
        <v>3006</v>
      </c>
      <c r="H32" s="222">
        <v>1109</v>
      </c>
      <c r="I32" s="222">
        <v>858</v>
      </c>
      <c r="J32" s="222">
        <v>441</v>
      </c>
      <c r="K32" s="222">
        <v>2</v>
      </c>
      <c r="L32" s="222">
        <v>309</v>
      </c>
      <c r="M32" s="222">
        <v>33</v>
      </c>
      <c r="N32" s="222">
        <v>3</v>
      </c>
      <c r="O32" s="222">
        <v>0</v>
      </c>
      <c r="P32" s="732">
        <v>2755</v>
      </c>
    </row>
    <row r="33" spans="1:16" s="283" customFormat="1" ht="13.5" x14ac:dyDescent="0.2">
      <c r="A33" s="110" t="s">
        <v>1241</v>
      </c>
      <c r="B33" s="846" t="s">
        <v>1103</v>
      </c>
      <c r="C33" s="846" t="s">
        <v>1104</v>
      </c>
      <c r="D33" s="846" t="s">
        <v>1105</v>
      </c>
      <c r="E33" s="222">
        <v>11204</v>
      </c>
      <c r="F33" s="222">
        <v>1092</v>
      </c>
      <c r="G33" s="847" t="s">
        <v>1106</v>
      </c>
      <c r="H33" s="222">
        <v>2978</v>
      </c>
      <c r="I33" s="222">
        <v>3540</v>
      </c>
      <c r="J33" s="222">
        <v>730</v>
      </c>
      <c r="K33" s="222">
        <v>0</v>
      </c>
      <c r="L33" s="222">
        <v>10968</v>
      </c>
      <c r="M33" s="222">
        <v>1093</v>
      </c>
      <c r="N33" s="222">
        <v>1</v>
      </c>
      <c r="O33" s="222">
        <v>0</v>
      </c>
      <c r="P33" s="732">
        <v>19310</v>
      </c>
    </row>
    <row r="34" spans="1:16" s="283" customFormat="1" ht="12" x14ac:dyDescent="0.2">
      <c r="A34" s="110" t="s">
        <v>90</v>
      </c>
      <c r="B34" s="845">
        <v>2000</v>
      </c>
      <c r="C34" s="222">
        <v>2756</v>
      </c>
      <c r="D34" s="222">
        <v>1192</v>
      </c>
      <c r="E34" s="222">
        <v>2412</v>
      </c>
      <c r="F34" s="222">
        <v>630</v>
      </c>
      <c r="G34" s="732">
        <v>9072</v>
      </c>
      <c r="H34" s="222">
        <v>2053</v>
      </c>
      <c r="I34" s="222">
        <v>2583</v>
      </c>
      <c r="J34" s="222">
        <v>1338</v>
      </c>
      <c r="K34" s="222">
        <v>43</v>
      </c>
      <c r="L34" s="222">
        <v>2173</v>
      </c>
      <c r="M34" s="222">
        <v>618</v>
      </c>
      <c r="N34" s="222">
        <v>0</v>
      </c>
      <c r="O34" s="222">
        <v>0</v>
      </c>
      <c r="P34" s="732">
        <v>8808</v>
      </c>
    </row>
    <row r="35" spans="1:16" s="283" customFormat="1" ht="12" x14ac:dyDescent="0.2">
      <c r="A35" s="110" t="s">
        <v>116</v>
      </c>
      <c r="B35" s="222">
        <v>5395</v>
      </c>
      <c r="C35" s="222">
        <v>5261</v>
      </c>
      <c r="D35" s="222">
        <v>2620</v>
      </c>
      <c r="E35" s="222">
        <v>5503</v>
      </c>
      <c r="F35" s="222">
        <v>1286</v>
      </c>
      <c r="G35" s="732">
        <v>20178</v>
      </c>
      <c r="H35" s="222">
        <v>5111</v>
      </c>
      <c r="I35" s="222">
        <v>4892</v>
      </c>
      <c r="J35" s="222">
        <v>2795</v>
      </c>
      <c r="K35" s="222">
        <v>31</v>
      </c>
      <c r="L35" s="222">
        <v>4968</v>
      </c>
      <c r="M35" s="222">
        <v>1076</v>
      </c>
      <c r="N35" s="222">
        <v>76</v>
      </c>
      <c r="O35" s="222">
        <v>0</v>
      </c>
      <c r="P35" s="732">
        <v>18949</v>
      </c>
    </row>
    <row r="36" spans="1:16" s="283" customFormat="1" ht="12" x14ac:dyDescent="0.2">
      <c r="A36" s="110" t="s">
        <v>91</v>
      </c>
      <c r="B36" s="222">
        <v>3268</v>
      </c>
      <c r="C36" s="222">
        <v>2436</v>
      </c>
      <c r="D36" s="222">
        <v>1277</v>
      </c>
      <c r="E36" s="222">
        <v>2699</v>
      </c>
      <c r="F36" s="222">
        <v>361</v>
      </c>
      <c r="G36" s="732">
        <v>10071</v>
      </c>
      <c r="H36" s="222">
        <v>3282</v>
      </c>
      <c r="I36" s="222">
        <v>2433</v>
      </c>
      <c r="J36" s="222">
        <v>1403</v>
      </c>
      <c r="K36" s="222">
        <v>2</v>
      </c>
      <c r="L36" s="222">
        <v>2485</v>
      </c>
      <c r="M36" s="222">
        <v>550</v>
      </c>
      <c r="N36" s="222">
        <v>0</v>
      </c>
      <c r="O36" s="222">
        <v>0</v>
      </c>
      <c r="P36" s="732">
        <v>10155</v>
      </c>
    </row>
    <row r="37" spans="1:16" s="283" customFormat="1" ht="12" x14ac:dyDescent="0.2">
      <c r="A37" s="110" t="s">
        <v>92</v>
      </c>
      <c r="B37" s="222">
        <v>3391</v>
      </c>
      <c r="C37" s="222">
        <v>2463</v>
      </c>
      <c r="D37" s="222">
        <v>816</v>
      </c>
      <c r="E37" s="222">
        <v>2441</v>
      </c>
      <c r="F37" s="222">
        <v>105</v>
      </c>
      <c r="G37" s="732">
        <v>9231</v>
      </c>
      <c r="H37" s="222">
        <v>3515</v>
      </c>
      <c r="I37" s="222">
        <v>2301</v>
      </c>
      <c r="J37" s="222">
        <v>812</v>
      </c>
      <c r="K37" s="222">
        <v>57</v>
      </c>
      <c r="L37" s="222">
        <v>2217</v>
      </c>
      <c r="M37" s="222">
        <v>118</v>
      </c>
      <c r="N37" s="222">
        <v>0</v>
      </c>
      <c r="O37" s="222">
        <v>0</v>
      </c>
      <c r="P37" s="732">
        <v>9020</v>
      </c>
    </row>
    <row r="38" spans="1:16" s="283" customFormat="1" ht="12" x14ac:dyDescent="0.2">
      <c r="A38" s="110" t="s">
        <v>93</v>
      </c>
      <c r="B38" s="222">
        <v>1633</v>
      </c>
      <c r="C38" s="222">
        <v>1396</v>
      </c>
      <c r="D38" s="222">
        <v>475</v>
      </c>
      <c r="E38" s="222">
        <v>984</v>
      </c>
      <c r="F38" s="222">
        <v>215</v>
      </c>
      <c r="G38" s="732">
        <v>4719</v>
      </c>
      <c r="H38" s="222">
        <v>1676</v>
      </c>
      <c r="I38" s="222">
        <v>1373</v>
      </c>
      <c r="J38" s="222">
        <v>435</v>
      </c>
      <c r="K38" s="222">
        <v>2</v>
      </c>
      <c r="L38" s="222">
        <v>702</v>
      </c>
      <c r="M38" s="222">
        <v>272</v>
      </c>
      <c r="N38" s="222">
        <v>4</v>
      </c>
      <c r="O38" s="222">
        <v>0</v>
      </c>
      <c r="P38" s="732">
        <v>4464</v>
      </c>
    </row>
    <row r="39" spans="1:16" s="283" customFormat="1" ht="12" x14ac:dyDescent="0.2">
      <c r="A39" s="110" t="s">
        <v>94</v>
      </c>
      <c r="B39" s="222">
        <v>4617</v>
      </c>
      <c r="C39" s="222">
        <v>1739</v>
      </c>
      <c r="D39" s="222">
        <v>881</v>
      </c>
      <c r="E39" s="222">
        <v>432</v>
      </c>
      <c r="F39" s="222">
        <v>123</v>
      </c>
      <c r="G39" s="732">
        <v>7804</v>
      </c>
      <c r="H39" s="222">
        <v>4829</v>
      </c>
      <c r="I39" s="222">
        <v>1747</v>
      </c>
      <c r="J39" s="222">
        <v>935</v>
      </c>
      <c r="K39" s="222">
        <v>5</v>
      </c>
      <c r="L39" s="222">
        <v>412</v>
      </c>
      <c r="M39" s="222">
        <v>136</v>
      </c>
      <c r="N39" s="222">
        <v>0</v>
      </c>
      <c r="O39" s="222">
        <v>0</v>
      </c>
      <c r="P39" s="732">
        <v>8064</v>
      </c>
    </row>
    <row r="40" spans="1:16" s="283" customFormat="1" ht="12" x14ac:dyDescent="0.2">
      <c r="A40" s="110" t="s">
        <v>95</v>
      </c>
      <c r="B40" s="222">
        <v>1358</v>
      </c>
      <c r="C40" s="222">
        <v>1124</v>
      </c>
      <c r="D40" s="222">
        <v>428</v>
      </c>
      <c r="E40" s="222">
        <v>714</v>
      </c>
      <c r="F40" s="222">
        <v>131</v>
      </c>
      <c r="G40" s="732">
        <v>3759</v>
      </c>
      <c r="H40" s="222">
        <v>1138</v>
      </c>
      <c r="I40" s="222">
        <v>1109</v>
      </c>
      <c r="J40" s="222">
        <v>430</v>
      </c>
      <c r="K40" s="222">
        <v>1</v>
      </c>
      <c r="L40" s="222">
        <v>549</v>
      </c>
      <c r="M40" s="222">
        <v>94</v>
      </c>
      <c r="N40" s="222">
        <v>0</v>
      </c>
      <c r="O40" s="222">
        <v>0</v>
      </c>
      <c r="P40" s="732">
        <v>3321</v>
      </c>
    </row>
    <row r="41" spans="1:16" s="283" customFormat="1" ht="12" x14ac:dyDescent="0.2">
      <c r="A41" s="110" t="s">
        <v>96</v>
      </c>
      <c r="B41" s="222">
        <v>2394</v>
      </c>
      <c r="C41" s="222">
        <v>1205</v>
      </c>
      <c r="D41" s="222">
        <v>596</v>
      </c>
      <c r="E41" s="222">
        <v>212</v>
      </c>
      <c r="F41" s="222">
        <v>16</v>
      </c>
      <c r="G41" s="732">
        <v>4521</v>
      </c>
      <c r="H41" s="222">
        <v>2248</v>
      </c>
      <c r="I41" s="222">
        <v>1260</v>
      </c>
      <c r="J41" s="222">
        <v>581</v>
      </c>
      <c r="K41" s="222">
        <v>7</v>
      </c>
      <c r="L41" s="222">
        <v>257</v>
      </c>
      <c r="M41" s="222">
        <v>15</v>
      </c>
      <c r="N41" s="222">
        <v>95</v>
      </c>
      <c r="O41" s="222">
        <v>0</v>
      </c>
      <c r="P41" s="732">
        <v>4463</v>
      </c>
    </row>
    <row r="42" spans="1:16" s="283" customFormat="1" ht="12" x14ac:dyDescent="0.2">
      <c r="A42" s="110" t="s">
        <v>97</v>
      </c>
      <c r="B42" s="222">
        <v>2042</v>
      </c>
      <c r="C42" s="222">
        <v>2973</v>
      </c>
      <c r="D42" s="222">
        <v>653</v>
      </c>
      <c r="E42" s="222">
        <v>1609</v>
      </c>
      <c r="F42" s="222">
        <v>85</v>
      </c>
      <c r="G42" s="732">
        <v>7404</v>
      </c>
      <c r="H42" s="222">
        <v>1823</v>
      </c>
      <c r="I42" s="222">
        <v>3160</v>
      </c>
      <c r="J42" s="222">
        <v>652</v>
      </c>
      <c r="K42" s="222">
        <v>33</v>
      </c>
      <c r="L42" s="222">
        <v>1327</v>
      </c>
      <c r="M42" s="222">
        <v>82</v>
      </c>
      <c r="N42" s="222">
        <v>0</v>
      </c>
      <c r="O42" s="222">
        <v>0</v>
      </c>
      <c r="P42" s="732">
        <v>7077</v>
      </c>
    </row>
    <row r="43" spans="1:16" s="283" customFormat="1" ht="12" x14ac:dyDescent="0.2">
      <c r="A43" s="110" t="s">
        <v>98</v>
      </c>
      <c r="B43" s="222">
        <v>1947</v>
      </c>
      <c r="C43" s="222">
        <v>946</v>
      </c>
      <c r="D43" s="222">
        <v>589</v>
      </c>
      <c r="E43" s="222">
        <v>272</v>
      </c>
      <c r="F43" s="222">
        <v>82</v>
      </c>
      <c r="G43" s="732">
        <v>3837</v>
      </c>
      <c r="H43" s="222">
        <v>2060</v>
      </c>
      <c r="I43" s="222">
        <v>868</v>
      </c>
      <c r="J43" s="222">
        <v>299</v>
      </c>
      <c r="K43" s="222">
        <v>49</v>
      </c>
      <c r="L43" s="222">
        <v>363</v>
      </c>
      <c r="M43" s="222">
        <v>86</v>
      </c>
      <c r="N43" s="222">
        <v>0</v>
      </c>
      <c r="O43" s="222">
        <v>0</v>
      </c>
      <c r="P43" s="732">
        <v>3725</v>
      </c>
    </row>
    <row r="44" spans="1:16" s="283" customFormat="1" ht="12" x14ac:dyDescent="0.2">
      <c r="A44" s="111" t="s">
        <v>99</v>
      </c>
      <c r="B44" s="222">
        <v>1855</v>
      </c>
      <c r="C44" s="222">
        <v>1141</v>
      </c>
      <c r="D44" s="222">
        <v>289</v>
      </c>
      <c r="E44" s="222">
        <v>1642</v>
      </c>
      <c r="F44" s="222">
        <v>320</v>
      </c>
      <c r="G44" s="732">
        <v>5346</v>
      </c>
      <c r="H44" s="222">
        <v>1911</v>
      </c>
      <c r="I44" s="222">
        <v>1052</v>
      </c>
      <c r="J44" s="222">
        <v>399</v>
      </c>
      <c r="K44" s="222">
        <v>45</v>
      </c>
      <c r="L44" s="222">
        <v>1553</v>
      </c>
      <c r="M44" s="222">
        <v>342</v>
      </c>
      <c r="N44" s="222">
        <v>167</v>
      </c>
      <c r="O44" s="222">
        <v>21</v>
      </c>
      <c r="P44" s="732">
        <v>5490</v>
      </c>
    </row>
    <row r="45" spans="1:16" s="283" customFormat="1" ht="12" x14ac:dyDescent="0.2">
      <c r="A45" s="110"/>
      <c r="B45" s="107"/>
      <c r="C45" s="107"/>
      <c r="D45" s="107"/>
      <c r="E45" s="107"/>
      <c r="F45" s="107"/>
      <c r="G45" s="223"/>
      <c r="H45" s="107"/>
      <c r="I45" s="107"/>
      <c r="J45" s="107"/>
      <c r="K45" s="107"/>
      <c r="L45" s="107"/>
      <c r="M45" s="107"/>
      <c r="N45" s="107"/>
      <c r="O45" s="107"/>
      <c r="P45" s="734"/>
    </row>
    <row r="46" spans="1:16" s="415" customFormat="1" ht="12" x14ac:dyDescent="0.2">
      <c r="P46" s="487"/>
    </row>
    <row r="47" spans="1:16" s="415" customFormat="1" ht="12" x14ac:dyDescent="0.2">
      <c r="A47" s="415" t="s">
        <v>143</v>
      </c>
      <c r="P47" s="487"/>
    </row>
    <row r="48" spans="1:16" s="415" customFormat="1" ht="12" x14ac:dyDescent="0.2">
      <c r="A48" s="415" t="s">
        <v>983</v>
      </c>
      <c r="P48" s="487"/>
    </row>
    <row r="49" spans="1:16" s="415" customFormat="1" ht="12" x14ac:dyDescent="0.2">
      <c r="A49" s="415" t="s">
        <v>100</v>
      </c>
      <c r="P49" s="487"/>
    </row>
    <row r="50" spans="1:16" s="415" customFormat="1" ht="12" x14ac:dyDescent="0.2">
      <c r="A50" s="415" t="s">
        <v>101</v>
      </c>
      <c r="P50" s="487"/>
    </row>
    <row r="51" spans="1:16" s="415" customFormat="1" ht="12" x14ac:dyDescent="0.2">
      <c r="A51" s="415" t="s">
        <v>102</v>
      </c>
      <c r="P51" s="487"/>
    </row>
    <row r="52" spans="1:16" s="415" customFormat="1" ht="12" x14ac:dyDescent="0.2">
      <c r="A52" s="263" t="s">
        <v>1240</v>
      </c>
      <c r="P52" s="487"/>
    </row>
    <row r="53" spans="1:16" s="415" customFormat="1" ht="12" x14ac:dyDescent="0.2">
      <c r="A53" s="415" t="s">
        <v>1243</v>
      </c>
      <c r="P53" s="487"/>
    </row>
    <row r="54" spans="1:16" s="415" customFormat="1" ht="12" x14ac:dyDescent="0.2">
      <c r="P54" s="487"/>
    </row>
    <row r="55" spans="1:16" s="415" customFormat="1" ht="12" x14ac:dyDescent="0.2">
      <c r="A55" s="71" t="s">
        <v>1095</v>
      </c>
      <c r="P55" s="487"/>
    </row>
    <row r="56" spans="1:16" s="415" customFormat="1" ht="12" x14ac:dyDescent="0.2">
      <c r="A56" s="71" t="s">
        <v>1096</v>
      </c>
      <c r="P56" s="487"/>
    </row>
    <row r="57" spans="1:16" s="415" customFormat="1" ht="12" x14ac:dyDescent="0.2">
      <c r="A57" s="71"/>
      <c r="P57" s="487"/>
    </row>
    <row r="58" spans="1:16" s="415" customFormat="1" ht="12" x14ac:dyDescent="0.2">
      <c r="A58" s="666" t="s">
        <v>951</v>
      </c>
      <c r="P58" s="487"/>
    </row>
    <row r="59" spans="1:16" s="415" customFormat="1" ht="12" x14ac:dyDescent="0.2">
      <c r="A59" s="666" t="s">
        <v>952</v>
      </c>
      <c r="P59" s="487"/>
    </row>
    <row r="60" spans="1:16" s="415" customFormat="1" ht="12" x14ac:dyDescent="0.2">
      <c r="A60" s="71" t="s">
        <v>940</v>
      </c>
      <c r="P60" s="487"/>
    </row>
    <row r="61" spans="1:16" s="415" customFormat="1" ht="12" x14ac:dyDescent="0.2">
      <c r="A61" s="71" t="s">
        <v>149</v>
      </c>
      <c r="P61" s="487"/>
    </row>
    <row r="62" spans="1:16" s="283" customFormat="1" ht="11.25" x14ac:dyDescent="0.15">
      <c r="B62" s="537"/>
      <c r="C62" s="537"/>
      <c r="D62" s="537"/>
      <c r="E62" s="537"/>
      <c r="F62" s="537"/>
      <c r="G62" s="663"/>
      <c r="H62" s="537"/>
      <c r="I62" s="537"/>
      <c r="J62" s="537"/>
      <c r="K62" s="537"/>
      <c r="L62" s="537"/>
      <c r="M62" s="537"/>
      <c r="N62" s="537"/>
      <c r="O62" s="537"/>
      <c r="P62" s="730"/>
    </row>
  </sheetData>
  <mergeCells count="3">
    <mergeCell ref="A4:A5"/>
    <mergeCell ref="B4:G4"/>
    <mergeCell ref="H4:P4"/>
  </mergeCells>
  <phoneticPr fontId="0" type="noConversion"/>
  <hyperlinks>
    <hyperlink ref="A49" r:id="rId1"/>
    <hyperlink ref="A51" r:id="rId2"/>
  </hyperlinks>
  <pageMargins left="0.7" right="0.7" top="0.75" bottom="0.75" header="0.3" footer="0.3"/>
  <pageSetup paperSize="9" scale="61" orientation="landscape" r:id="rId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0"/>
  <sheetViews>
    <sheetView zoomScaleNormal="100" workbookViewId="0">
      <selection activeCell="P10" activeCellId="1" sqref="L10 P10"/>
    </sheetView>
  </sheetViews>
  <sheetFormatPr defaultRowHeight="12.75" x14ac:dyDescent="0.2"/>
  <cols>
    <col min="1" max="1" width="24.5" customWidth="1"/>
    <col min="2" max="11" width="8.625" customWidth="1"/>
    <col min="13" max="13" width="12" bestFit="1" customWidth="1"/>
  </cols>
  <sheetData>
    <row r="1" spans="1:22" s="443" customFormat="1" ht="15.75" x14ac:dyDescent="0.25">
      <c r="A1" s="12" t="s">
        <v>1169</v>
      </c>
      <c r="B1" s="12"/>
      <c r="C1" s="12"/>
      <c r="D1" s="12"/>
      <c r="E1" s="12"/>
      <c r="F1" s="12"/>
      <c r="G1" s="12"/>
      <c r="H1" s="12"/>
      <c r="I1" s="12"/>
      <c r="J1" s="12"/>
      <c r="K1" s="12"/>
    </row>
    <row r="2" spans="1:22" s="667" customFormat="1" ht="12" x14ac:dyDescent="0.2">
      <c r="A2" s="151"/>
      <c r="B2" s="151"/>
      <c r="C2" s="151"/>
      <c r="D2" s="151"/>
      <c r="E2" s="151"/>
      <c r="F2" s="151"/>
      <c r="G2" s="151"/>
      <c r="H2" s="151"/>
      <c r="I2" s="581"/>
      <c r="J2" s="581"/>
      <c r="K2" s="581"/>
    </row>
    <row r="3" spans="1:22" s="17" customFormat="1" ht="33" customHeight="1" thickBot="1" x14ac:dyDescent="0.25">
      <c r="A3" s="782" t="s">
        <v>1011</v>
      </c>
      <c r="B3" s="1036" t="s">
        <v>155</v>
      </c>
      <c r="C3" s="1036"/>
      <c r="D3" s="1036"/>
      <c r="E3" s="1037"/>
      <c r="F3" s="1035" t="s">
        <v>157</v>
      </c>
      <c r="G3" s="1035"/>
      <c r="H3" s="1035"/>
      <c r="I3" s="1038"/>
      <c r="J3" s="1035" t="s">
        <v>1020</v>
      </c>
      <c r="K3" s="1035"/>
      <c r="L3" s="1035"/>
      <c r="M3" s="1035"/>
      <c r="N3" s="1035" t="s">
        <v>1036</v>
      </c>
      <c r="O3" s="1035"/>
      <c r="P3" s="1035"/>
      <c r="Q3" s="1035"/>
    </row>
    <row r="4" spans="1:22" s="15" customFormat="1" ht="13.5" customHeight="1" thickBot="1" x14ac:dyDescent="0.25">
      <c r="A4" s="258" t="s">
        <v>924</v>
      </c>
      <c r="B4" s="259" t="s">
        <v>111</v>
      </c>
      <c r="C4" s="260" t="s">
        <v>127</v>
      </c>
      <c r="D4" s="260" t="s">
        <v>997</v>
      </c>
      <c r="E4" s="261" t="s">
        <v>127</v>
      </c>
      <c r="F4" s="259" t="s">
        <v>111</v>
      </c>
      <c r="G4" s="260" t="s">
        <v>127</v>
      </c>
      <c r="H4" s="260" t="s">
        <v>997</v>
      </c>
      <c r="I4" s="261" t="s">
        <v>127</v>
      </c>
      <c r="J4" s="260" t="s">
        <v>111</v>
      </c>
      <c r="K4" s="260" t="s">
        <v>127</v>
      </c>
      <c r="L4" s="260" t="s">
        <v>114</v>
      </c>
      <c r="M4" s="261" t="s">
        <v>127</v>
      </c>
      <c r="N4" s="260" t="s">
        <v>111</v>
      </c>
      <c r="O4" s="260" t="s">
        <v>127</v>
      </c>
      <c r="P4" s="260" t="s">
        <v>114</v>
      </c>
      <c r="Q4" s="261" t="s">
        <v>127</v>
      </c>
    </row>
    <row r="5" spans="1:22" s="17" customFormat="1" ht="13.5" customHeight="1" x14ac:dyDescent="0.2">
      <c r="A5" s="227" t="s">
        <v>1226</v>
      </c>
      <c r="B5" s="228">
        <v>551</v>
      </c>
      <c r="C5" s="606">
        <v>4.1945159178453434E-3</v>
      </c>
      <c r="D5" s="228">
        <v>102155</v>
      </c>
      <c r="E5" s="606">
        <v>0.99357125793492285</v>
      </c>
      <c r="F5" s="228">
        <v>192</v>
      </c>
      <c r="G5" s="606">
        <v>1.9659239842726079E-3</v>
      </c>
      <c r="H5" s="228">
        <v>10959</v>
      </c>
      <c r="I5" s="606">
        <v>0.84293245049880594</v>
      </c>
      <c r="J5" s="228">
        <v>23</v>
      </c>
      <c r="K5" s="606">
        <v>6.0233075815110644E-4</v>
      </c>
      <c r="L5" s="228">
        <v>720</v>
      </c>
      <c r="M5" s="606">
        <v>0.98901098901098905</v>
      </c>
      <c r="N5" s="228">
        <v>2</v>
      </c>
      <c r="O5" s="606">
        <v>1.8832391713747645E-3</v>
      </c>
      <c r="P5" s="228">
        <v>36</v>
      </c>
      <c r="Q5" s="606">
        <v>1</v>
      </c>
      <c r="R5" s="113"/>
      <c r="S5" s="787"/>
      <c r="T5" s="787"/>
      <c r="U5" s="114"/>
    </row>
    <row r="6" spans="1:22" s="17" customFormat="1" ht="13.5" customHeight="1" x14ac:dyDescent="0.2">
      <c r="A6" s="227" t="s">
        <v>991</v>
      </c>
      <c r="B6" s="228">
        <v>108937</v>
      </c>
      <c r="C6" s="606">
        <v>0.82928853092979704</v>
      </c>
      <c r="D6" s="228">
        <v>6</v>
      </c>
      <c r="E6" s="606">
        <v>6.2138884318673946E-5</v>
      </c>
      <c r="F6" s="228">
        <v>31681</v>
      </c>
      <c r="G6" s="606">
        <v>0.32438769659239847</v>
      </c>
      <c r="H6" s="228">
        <v>0</v>
      </c>
      <c r="I6" s="606">
        <v>0</v>
      </c>
      <c r="J6" s="228">
        <v>23257</v>
      </c>
      <c r="K6" s="606">
        <v>0.60906114966609926</v>
      </c>
      <c r="L6" s="228">
        <v>0</v>
      </c>
      <c r="M6" s="606">
        <v>0</v>
      </c>
      <c r="N6" s="228">
        <v>878</v>
      </c>
      <c r="O6" s="606">
        <v>0.82674199623352163</v>
      </c>
      <c r="P6" s="228">
        <v>0</v>
      </c>
      <c r="Q6" s="606">
        <v>0</v>
      </c>
      <c r="R6" s="113"/>
      <c r="S6" s="787"/>
      <c r="T6" s="787"/>
      <c r="U6" s="114"/>
    </row>
    <row r="7" spans="1:22" s="17" customFormat="1" ht="13.5" customHeight="1" x14ac:dyDescent="0.2">
      <c r="A7" s="227" t="s">
        <v>992</v>
      </c>
      <c r="B7" s="228">
        <v>21125</v>
      </c>
      <c r="C7" s="606">
        <v>0.16081515202265495</v>
      </c>
      <c r="D7" s="228">
        <v>0</v>
      </c>
      <c r="E7" s="606">
        <v>0</v>
      </c>
      <c r="F7" s="228">
        <v>13539</v>
      </c>
      <c r="G7" s="606">
        <v>0.13862835845347313</v>
      </c>
      <c r="H7" s="228">
        <v>56</v>
      </c>
      <c r="I7" s="606">
        <v>4.3379558226665817E-3</v>
      </c>
      <c r="J7" s="228">
        <v>14739</v>
      </c>
      <c r="K7" s="606">
        <v>0.38598926279952861</v>
      </c>
      <c r="L7" s="228">
        <v>0</v>
      </c>
      <c r="M7" s="606">
        <v>0</v>
      </c>
      <c r="N7" s="228">
        <v>154</v>
      </c>
      <c r="O7" s="606">
        <v>0.14500941619585686</v>
      </c>
      <c r="P7" s="228">
        <v>0</v>
      </c>
      <c r="Q7" s="606">
        <v>0</v>
      </c>
      <c r="R7" s="113"/>
      <c r="S7" s="787"/>
      <c r="T7" s="787"/>
      <c r="U7" s="114"/>
    </row>
    <row r="8" spans="1:22" s="17" customFormat="1" ht="13.5" customHeight="1" x14ac:dyDescent="0.2">
      <c r="A8" s="227" t="s">
        <v>993</v>
      </c>
      <c r="B8" s="406">
        <v>108</v>
      </c>
      <c r="C8" s="606">
        <v>8.2215557010398743E-4</v>
      </c>
      <c r="D8" s="406">
        <v>0</v>
      </c>
      <c r="E8" s="606">
        <v>0</v>
      </c>
      <c r="F8" s="406">
        <v>51135</v>
      </c>
      <c r="G8" s="606">
        <v>0.52358084862385323</v>
      </c>
      <c r="H8" s="626">
        <v>1894</v>
      </c>
      <c r="I8" s="606">
        <v>0.14567508296220261</v>
      </c>
      <c r="J8" s="406">
        <v>21</v>
      </c>
      <c r="K8" s="606">
        <v>5.4995417048579287E-4</v>
      </c>
      <c r="L8" s="406">
        <v>0</v>
      </c>
      <c r="M8" s="606">
        <v>0</v>
      </c>
      <c r="N8" s="406">
        <v>5</v>
      </c>
      <c r="O8" s="606">
        <v>4.7080979284369112E-3</v>
      </c>
      <c r="P8" s="406">
        <v>0</v>
      </c>
      <c r="Q8" s="606">
        <v>0</v>
      </c>
      <c r="R8" s="113"/>
      <c r="S8" s="787"/>
      <c r="T8" s="787"/>
      <c r="U8" s="114"/>
    </row>
    <row r="9" spans="1:22" s="17" customFormat="1" ht="13.5" customHeight="1" thickBot="1" x14ac:dyDescent="0.25">
      <c r="A9" s="229" t="s">
        <v>117</v>
      </c>
      <c r="B9" s="407">
        <v>641</v>
      </c>
      <c r="C9" s="607">
        <v>4.8796455595986662E-3</v>
      </c>
      <c r="D9" s="625">
        <v>655</v>
      </c>
      <c r="E9" s="607">
        <v>6.3666031807430266E-3</v>
      </c>
      <c r="F9" s="407">
        <v>1117</v>
      </c>
      <c r="G9" s="607">
        <v>1.1437172346002621E-2</v>
      </c>
      <c r="H9" s="625">
        <v>92</v>
      </c>
      <c r="I9" s="607">
        <v>7.0545107162981761E-3</v>
      </c>
      <c r="J9" s="407">
        <v>145</v>
      </c>
      <c r="K9" s="607">
        <v>3.7973026057352365E-3</v>
      </c>
      <c r="L9" s="407">
        <v>8</v>
      </c>
      <c r="M9" s="607">
        <v>1.098901098901099E-2</v>
      </c>
      <c r="N9" s="407">
        <v>23</v>
      </c>
      <c r="O9" s="607">
        <v>2.1657250470809793E-2</v>
      </c>
      <c r="P9" s="407">
        <v>0</v>
      </c>
      <c r="Q9" s="607">
        <v>0</v>
      </c>
      <c r="R9" s="113"/>
      <c r="S9" s="787"/>
      <c r="T9" s="787"/>
      <c r="U9" s="114"/>
    </row>
    <row r="10" spans="1:22" s="17" customFormat="1" ht="13.5" customHeight="1" thickBot="1" x14ac:dyDescent="0.25">
      <c r="A10" s="622" t="s">
        <v>113</v>
      </c>
      <c r="B10" s="613">
        <v>131362</v>
      </c>
      <c r="C10" s="614"/>
      <c r="D10" s="613">
        <v>102816</v>
      </c>
      <c r="E10" s="614"/>
      <c r="F10" s="613">
        <v>97664</v>
      </c>
      <c r="G10" s="614"/>
      <c r="H10" s="613">
        <v>13001</v>
      </c>
      <c r="I10" s="614"/>
      <c r="J10" s="613">
        <v>38185</v>
      </c>
      <c r="K10" s="614"/>
      <c r="L10" s="613">
        <v>728</v>
      </c>
      <c r="M10" s="614"/>
      <c r="N10" s="613">
        <v>1062</v>
      </c>
      <c r="O10" s="614"/>
      <c r="P10" s="613">
        <v>36</v>
      </c>
      <c r="Q10" s="614"/>
      <c r="R10" s="113"/>
      <c r="T10" s="787"/>
      <c r="U10" s="114"/>
    </row>
    <row r="11" spans="1:22" s="17" customFormat="1" ht="29.25" customHeight="1" x14ac:dyDescent="0.2">
      <c r="A11" s="444" t="s">
        <v>995</v>
      </c>
      <c r="B11" s="603">
        <v>0.67100835858162933</v>
      </c>
      <c r="C11" s="604"/>
      <c r="D11" s="603">
        <v>0.639882629335918</v>
      </c>
      <c r="E11" s="604"/>
      <c r="F11" s="603">
        <v>0.16623320773263434</v>
      </c>
      <c r="G11" s="604"/>
      <c r="H11" s="603">
        <v>0.44793492477188901</v>
      </c>
      <c r="I11" s="605"/>
      <c r="J11" s="603">
        <v>0.74364279167212255</v>
      </c>
      <c r="K11" s="445"/>
      <c r="L11" s="603">
        <v>0.58241758241758246</v>
      </c>
      <c r="M11" s="605"/>
      <c r="N11" s="848">
        <v>0.43220338983050843</v>
      </c>
      <c r="O11" s="849"/>
      <c r="P11" s="848">
        <v>0.30555555555555558</v>
      </c>
      <c r="Q11" s="850"/>
      <c r="T11" s="787"/>
      <c r="U11" s="114"/>
    </row>
    <row r="12" spans="1:22" s="17" customFormat="1" ht="13.5" customHeight="1" x14ac:dyDescent="0.2">
      <c r="A12" s="642"/>
      <c r="B12" s="299"/>
      <c r="C12" s="300"/>
      <c r="D12" s="300"/>
      <c r="E12" s="300"/>
      <c r="F12" s="300"/>
      <c r="G12" s="300"/>
      <c r="H12" s="300"/>
      <c r="I12" s="25"/>
      <c r="J12" s="301"/>
      <c r="K12" s="163"/>
      <c r="N12" s="304"/>
      <c r="P12" s="304"/>
      <c r="R12" s="304"/>
      <c r="S12" s="114"/>
      <c r="T12" s="787"/>
      <c r="U12" s="114"/>
    </row>
    <row r="13" spans="1:22" s="17" customFormat="1" ht="28.5" customHeight="1" thickBot="1" x14ac:dyDescent="0.25">
      <c r="A13" s="782" t="s">
        <v>877</v>
      </c>
      <c r="B13" s="1036" t="s">
        <v>155</v>
      </c>
      <c r="C13" s="1036"/>
      <c r="D13" s="1036"/>
      <c r="E13" s="1037"/>
      <c r="F13" s="1035" t="s">
        <v>157</v>
      </c>
      <c r="G13" s="1035"/>
      <c r="H13" s="1035"/>
      <c r="I13" s="1038"/>
      <c r="J13" s="1035" t="s">
        <v>953</v>
      </c>
      <c r="K13" s="1035"/>
      <c r="L13" s="668"/>
    </row>
    <row r="14" spans="1:22" s="17" customFormat="1" ht="13.5" customHeight="1" thickBot="1" x14ac:dyDescent="0.25">
      <c r="A14" s="258" t="s">
        <v>916</v>
      </c>
      <c r="B14" s="259" t="s">
        <v>111</v>
      </c>
      <c r="C14" s="260" t="s">
        <v>127</v>
      </c>
      <c r="D14" s="260" t="s">
        <v>1109</v>
      </c>
      <c r="E14" s="261" t="s">
        <v>127</v>
      </c>
      <c r="F14" s="259" t="s">
        <v>111</v>
      </c>
      <c r="G14" s="260" t="s">
        <v>127</v>
      </c>
      <c r="H14" s="260" t="s">
        <v>1109</v>
      </c>
      <c r="I14" s="261" t="s">
        <v>127</v>
      </c>
      <c r="J14" s="260" t="s">
        <v>111</v>
      </c>
      <c r="K14" s="260" t="s">
        <v>127</v>
      </c>
      <c r="L14" s="668"/>
    </row>
    <row r="15" spans="1:22" s="17" customFormat="1" ht="13.5" customHeight="1" x14ac:dyDescent="0.2">
      <c r="A15" s="227" t="s">
        <v>1226</v>
      </c>
      <c r="B15" s="228">
        <v>522</v>
      </c>
      <c r="C15" s="914">
        <v>3.8903546035862807E-3</v>
      </c>
      <c r="D15" s="919">
        <v>110739</v>
      </c>
      <c r="E15" s="606">
        <v>0.98922231864529964</v>
      </c>
      <c r="F15" s="404">
        <v>269</v>
      </c>
      <c r="G15" s="914">
        <v>2.6956879014721062E-3</v>
      </c>
      <c r="H15" s="919">
        <v>11387</v>
      </c>
      <c r="I15" s="606">
        <v>0.86500486018237255</v>
      </c>
      <c r="J15" s="405">
        <v>38</v>
      </c>
      <c r="K15" s="608">
        <v>1.0600312430261102E-3</v>
      </c>
      <c r="L15" s="668"/>
      <c r="M15" s="304"/>
      <c r="N15" s="787"/>
      <c r="O15" s="304"/>
      <c r="P15" s="114"/>
      <c r="Q15" s="304"/>
      <c r="R15" s="114"/>
      <c r="S15" s="304"/>
      <c r="T15" s="787"/>
      <c r="U15" s="304"/>
      <c r="V15" s="114"/>
    </row>
    <row r="16" spans="1:22" s="17" customFormat="1" ht="13.5" customHeight="1" x14ac:dyDescent="0.2">
      <c r="A16" s="227" t="s">
        <v>991</v>
      </c>
      <c r="B16" s="228">
        <v>115841</v>
      </c>
      <c r="C16" s="915">
        <v>0.86333825217248727</v>
      </c>
      <c r="D16" s="920">
        <v>0</v>
      </c>
      <c r="E16" s="606">
        <v>0</v>
      </c>
      <c r="F16" s="404">
        <v>33424</v>
      </c>
      <c r="G16" s="915">
        <v>0.3349467376163705</v>
      </c>
      <c r="H16" s="920">
        <v>0</v>
      </c>
      <c r="I16" s="606">
        <v>0</v>
      </c>
      <c r="J16" s="405">
        <v>23133</v>
      </c>
      <c r="K16" s="608">
        <v>0.64530796697165815</v>
      </c>
      <c r="L16" s="668"/>
      <c r="M16" s="304"/>
      <c r="N16" s="787"/>
      <c r="O16" s="304"/>
      <c r="P16" s="114"/>
      <c r="Q16" s="304"/>
      <c r="R16" s="114"/>
      <c r="S16" s="304"/>
      <c r="T16" s="787"/>
      <c r="U16" s="304"/>
      <c r="V16" s="114"/>
    </row>
    <row r="17" spans="1:24" s="17" customFormat="1" ht="13.5" customHeight="1" x14ac:dyDescent="0.2">
      <c r="A17" s="227" t="s">
        <v>992</v>
      </c>
      <c r="B17" s="228">
        <v>16395</v>
      </c>
      <c r="C17" s="915">
        <v>0.12218843625631624</v>
      </c>
      <c r="D17" s="920">
        <v>267</v>
      </c>
      <c r="E17" s="606">
        <v>8.3908263984724778E-3</v>
      </c>
      <c r="F17" s="404">
        <v>14392</v>
      </c>
      <c r="G17" s="915">
        <v>0.14422431330106525</v>
      </c>
      <c r="H17" s="920">
        <v>70</v>
      </c>
      <c r="I17" s="606">
        <v>5.3508661072771933E-3</v>
      </c>
      <c r="J17" s="405">
        <v>12066</v>
      </c>
      <c r="K17" s="608">
        <v>0.33658781521981701</v>
      </c>
      <c r="L17" s="668"/>
      <c r="M17" s="304"/>
      <c r="N17" s="787"/>
      <c r="O17" s="304"/>
      <c r="P17" s="114"/>
      <c r="Q17" s="304"/>
      <c r="R17" s="114"/>
      <c r="S17" s="304"/>
      <c r="T17" s="787"/>
      <c r="U17" s="304"/>
      <c r="V17" s="114"/>
    </row>
    <row r="18" spans="1:24" s="17" customFormat="1" ht="13.5" customHeight="1" x14ac:dyDescent="0.2">
      <c r="A18" s="227" t="s">
        <v>993</v>
      </c>
      <c r="B18" s="406">
        <v>153</v>
      </c>
      <c r="C18" s="915">
        <v>1.1402763493270135E-3</v>
      </c>
      <c r="D18" s="921">
        <v>0</v>
      </c>
      <c r="E18" s="606">
        <v>2.3868549562212332E-3</v>
      </c>
      <c r="F18" s="404">
        <v>50835</v>
      </c>
      <c r="G18" s="915">
        <v>0.50942488651053719</v>
      </c>
      <c r="H18" s="921">
        <v>77</v>
      </c>
      <c r="I18" s="606">
        <v>5.82107626226525E-3</v>
      </c>
      <c r="J18" s="405">
        <v>25</v>
      </c>
      <c r="K18" s="608">
        <v>6.9738897567507259E-4</v>
      </c>
      <c r="L18" s="668"/>
      <c r="M18" s="304"/>
      <c r="N18" s="787"/>
      <c r="O18" s="304"/>
      <c r="P18" s="114"/>
      <c r="Q18" s="304"/>
      <c r="R18" s="114"/>
      <c r="S18" s="304"/>
      <c r="T18" s="787"/>
      <c r="U18" s="304"/>
      <c r="V18" s="114"/>
    </row>
    <row r="19" spans="1:24" s="17" customFormat="1" ht="13.5" customHeight="1" thickBot="1" x14ac:dyDescent="0.25">
      <c r="A19" s="229" t="s">
        <v>117</v>
      </c>
      <c r="B19" s="407">
        <v>1267</v>
      </c>
      <c r="C19" s="916">
        <v>9.4426806182831766E-3</v>
      </c>
      <c r="D19" s="922">
        <v>939</v>
      </c>
      <c r="E19" s="607">
        <v>0</v>
      </c>
      <c r="F19" s="408">
        <v>869</v>
      </c>
      <c r="G19" s="916">
        <v>8.7083746705548699E-3</v>
      </c>
      <c r="H19" s="922">
        <v>1630</v>
      </c>
      <c r="I19" s="607">
        <v>0.1238231974480631</v>
      </c>
      <c r="J19" s="409">
        <v>586</v>
      </c>
      <c r="K19" s="609">
        <v>1.63467975898237E-2</v>
      </c>
      <c r="L19" s="668"/>
      <c r="M19" s="304"/>
      <c r="N19" s="787"/>
      <c r="O19" s="304"/>
      <c r="P19" s="114"/>
      <c r="Q19" s="304"/>
      <c r="R19" s="114"/>
      <c r="S19" s="304"/>
      <c r="T19" s="787"/>
      <c r="U19" s="304"/>
      <c r="V19" s="114"/>
    </row>
    <row r="20" spans="1:24" s="17" customFormat="1" ht="13.5" customHeight="1" thickBot="1" x14ac:dyDescent="0.25">
      <c r="A20" s="622" t="s">
        <v>113</v>
      </c>
      <c r="B20" s="613">
        <v>134178</v>
      </c>
      <c r="C20" s="614"/>
      <c r="D20" s="613">
        <v>111946</v>
      </c>
      <c r="E20" s="614"/>
      <c r="F20" s="613">
        <v>99789</v>
      </c>
      <c r="G20" s="918"/>
      <c r="H20" s="917">
        <v>13164</v>
      </c>
      <c r="I20" s="614"/>
      <c r="J20" s="615">
        <v>35848</v>
      </c>
      <c r="K20" s="616"/>
      <c r="M20" s="304"/>
      <c r="N20" s="787"/>
      <c r="O20" s="304"/>
      <c r="P20" s="114"/>
      <c r="Q20" s="304"/>
      <c r="R20" s="114"/>
      <c r="S20" s="304"/>
      <c r="T20" s="787"/>
      <c r="U20" s="304"/>
      <c r="V20" s="114"/>
    </row>
    <row r="21" spans="1:24" s="17" customFormat="1" ht="25.5" x14ac:dyDescent="0.2">
      <c r="A21" s="444" t="s">
        <v>995</v>
      </c>
      <c r="B21" s="610">
        <v>0.62071278451012801</v>
      </c>
      <c r="C21" s="611"/>
      <c r="D21" s="610">
        <v>0.60289720076925513</v>
      </c>
      <c r="E21" s="611"/>
      <c r="F21" s="610">
        <v>0.15628977141769132</v>
      </c>
      <c r="G21" s="610"/>
      <c r="H21" s="610">
        <v>0.43394746925038286</v>
      </c>
      <c r="I21" s="612"/>
      <c r="J21" s="610">
        <v>0.70455813434501224</v>
      </c>
      <c r="K21" s="163"/>
      <c r="M21" s="787"/>
      <c r="N21" s="787"/>
      <c r="O21" s="787"/>
      <c r="P21" s="787"/>
      <c r="Q21" s="787"/>
      <c r="R21" s="787"/>
      <c r="S21" s="787"/>
      <c r="T21" s="787"/>
      <c r="U21" s="787"/>
      <c r="V21" s="114"/>
    </row>
    <row r="22" spans="1:24" s="272" customFormat="1" ht="12.75" customHeight="1" x14ac:dyDescent="0.2">
      <c r="L22" s="668"/>
      <c r="M22" s="668"/>
      <c r="N22" s="17"/>
      <c r="O22" s="17"/>
      <c r="P22" s="17"/>
      <c r="Q22" s="17"/>
      <c r="R22" s="17"/>
      <c r="S22" s="17"/>
      <c r="T22" s="17"/>
      <c r="U22" s="17"/>
      <c r="V22" s="17"/>
      <c r="W22" s="17"/>
      <c r="X22" s="17"/>
    </row>
    <row r="23" spans="1:24" s="272" customFormat="1" ht="13.5" customHeight="1" x14ac:dyDescent="0.15"/>
    <row r="24" spans="1:24" s="271" customFormat="1" ht="13.5" customHeight="1" x14ac:dyDescent="0.2">
      <c r="A24" s="851" t="s">
        <v>143</v>
      </c>
      <c r="B24" s="71"/>
      <c r="C24" s="71"/>
      <c r="D24" s="71"/>
      <c r="E24" s="71"/>
      <c r="F24" s="71"/>
      <c r="G24" s="71"/>
      <c r="H24" s="71"/>
      <c r="I24" s="71"/>
      <c r="J24" s="71"/>
      <c r="K24" s="71"/>
    </row>
    <row r="25" spans="1:24" s="838" customFormat="1" ht="23.25" customHeight="1" x14ac:dyDescent="0.15">
      <c r="A25" s="1013" t="s">
        <v>1217</v>
      </c>
      <c r="B25" s="1013"/>
      <c r="C25" s="1013"/>
      <c r="D25" s="1013"/>
      <c r="E25" s="1013"/>
      <c r="F25" s="1013"/>
      <c r="G25" s="1013"/>
      <c r="H25" s="1013"/>
      <c r="I25" s="1013"/>
      <c r="J25" s="1013"/>
      <c r="K25" s="1013"/>
    </row>
    <row r="26" spans="1:24" s="838" customFormat="1" ht="24" customHeight="1" x14ac:dyDescent="0.15">
      <c r="A26" s="1013" t="s">
        <v>990</v>
      </c>
      <c r="B26" s="1013"/>
      <c r="C26" s="1013"/>
      <c r="D26" s="1013"/>
      <c r="E26" s="1013"/>
      <c r="F26" s="1013"/>
      <c r="G26" s="1013"/>
      <c r="H26" s="1013"/>
      <c r="I26" s="1013"/>
      <c r="J26" s="1013"/>
      <c r="K26" s="1013"/>
    </row>
    <row r="27" spans="1:24" s="838" customFormat="1" ht="12.75" customHeight="1" x14ac:dyDescent="0.15">
      <c r="A27" s="1013" t="s">
        <v>1107</v>
      </c>
      <c r="B27" s="1015"/>
      <c r="C27" s="1015"/>
      <c r="D27" s="1015"/>
      <c r="E27" s="1015"/>
      <c r="F27" s="1015"/>
      <c r="G27" s="1015"/>
      <c r="H27" s="1015"/>
      <c r="I27" s="1015"/>
      <c r="J27" s="1015"/>
      <c r="K27" s="1015"/>
    </row>
    <row r="28" spans="1:24" s="838" customFormat="1" ht="12.75" customHeight="1" x14ac:dyDescent="0.15">
      <c r="A28" s="1013" t="s">
        <v>994</v>
      </c>
      <c r="B28" s="1013"/>
      <c r="C28" s="1013"/>
      <c r="D28" s="1013"/>
      <c r="E28" s="1013"/>
      <c r="F28" s="1013"/>
      <c r="G28" s="1013"/>
      <c r="H28" s="1013"/>
      <c r="I28" s="1013"/>
      <c r="J28" s="1013"/>
      <c r="K28" s="1013"/>
    </row>
    <row r="29" spans="1:24" s="838" customFormat="1" ht="12.75" customHeight="1" x14ac:dyDescent="0.15">
      <c r="A29" s="906" t="s">
        <v>996</v>
      </c>
      <c r="B29" s="907"/>
      <c r="C29" s="907"/>
      <c r="D29" s="907"/>
      <c r="E29" s="907"/>
      <c r="F29" s="907"/>
      <c r="G29" s="907"/>
      <c r="H29" s="907"/>
      <c r="I29" s="356"/>
      <c r="J29" s="356" t="s">
        <v>1080</v>
      </c>
      <c r="K29" s="356"/>
    </row>
    <row r="30" spans="1:24" s="271" customFormat="1" ht="12.75" customHeight="1" x14ac:dyDescent="0.2">
      <c r="A30" s="71" t="s">
        <v>1108</v>
      </c>
      <c r="B30" s="377"/>
      <c r="C30" s="377"/>
      <c r="D30" s="377"/>
      <c r="E30" s="377"/>
      <c r="F30" s="377"/>
      <c r="G30" s="377"/>
      <c r="H30" s="377"/>
      <c r="I30" s="377"/>
      <c r="J30" s="377"/>
      <c r="K30" s="377"/>
    </row>
    <row r="31" spans="1:24" s="271" customFormat="1" ht="12" x14ac:dyDescent="0.2">
      <c r="A31" s="263" t="s">
        <v>1115</v>
      </c>
      <c r="B31" s="263"/>
      <c r="C31" s="263"/>
      <c r="D31" s="263"/>
      <c r="E31" s="263"/>
      <c r="F31" s="263"/>
      <c r="G31" s="263"/>
      <c r="H31" s="263"/>
      <c r="I31" s="263"/>
    </row>
    <row r="32" spans="1:24" s="271" customFormat="1" ht="12" x14ac:dyDescent="0.2">
      <c r="A32" s="263" t="s">
        <v>1093</v>
      </c>
      <c r="B32" s="263"/>
      <c r="C32" s="263"/>
      <c r="D32" s="263"/>
      <c r="E32" s="263"/>
      <c r="F32" s="263"/>
      <c r="G32" s="263"/>
      <c r="H32" s="263"/>
      <c r="I32" s="263"/>
    </row>
    <row r="33" spans="1:6" s="271" customFormat="1" ht="11.25" x14ac:dyDescent="0.15"/>
    <row r="34" spans="1:6" s="271" customFormat="1" ht="12" x14ac:dyDescent="0.2">
      <c r="A34" s="71" t="s">
        <v>1095</v>
      </c>
      <c r="B34" s="71"/>
      <c r="C34" s="71"/>
      <c r="D34" s="71"/>
      <c r="E34" s="71"/>
      <c r="F34" s="263"/>
    </row>
    <row r="35" spans="1:6" s="271" customFormat="1" ht="12" x14ac:dyDescent="0.2">
      <c r="A35" s="71" t="s">
        <v>1096</v>
      </c>
      <c r="B35" s="71"/>
      <c r="C35" s="71"/>
      <c r="D35" s="71"/>
      <c r="E35" s="71"/>
      <c r="F35" s="263"/>
    </row>
    <row r="36" spans="1:6" s="271" customFormat="1" ht="12" x14ac:dyDescent="0.2">
      <c r="A36" s="71"/>
      <c r="B36" s="71"/>
      <c r="C36" s="71"/>
      <c r="D36" s="71"/>
      <c r="E36" s="71"/>
      <c r="F36" s="263"/>
    </row>
    <row r="37" spans="1:6" s="271" customFormat="1" ht="12" x14ac:dyDescent="0.2">
      <c r="A37" s="666" t="s">
        <v>951</v>
      </c>
      <c r="B37" s="71"/>
      <c r="C37" s="71"/>
      <c r="D37" s="71"/>
      <c r="E37" s="71"/>
      <c r="F37" s="263"/>
    </row>
    <row r="38" spans="1:6" s="271" customFormat="1" ht="12" x14ac:dyDescent="0.2">
      <c r="A38" s="666" t="s">
        <v>952</v>
      </c>
      <c r="B38" s="71"/>
      <c r="C38" s="71"/>
      <c r="D38" s="71"/>
      <c r="E38" s="71"/>
      <c r="F38" s="263"/>
    </row>
    <row r="39" spans="1:6" s="271" customFormat="1" ht="13.5" customHeight="1" x14ac:dyDescent="0.2">
      <c r="A39" s="71" t="s">
        <v>940</v>
      </c>
      <c r="B39" s="71"/>
      <c r="C39" s="71"/>
      <c r="D39" s="71"/>
      <c r="E39" s="71"/>
      <c r="F39" s="263"/>
    </row>
    <row r="40" spans="1:6" s="271" customFormat="1" ht="12" x14ac:dyDescent="0.2">
      <c r="A40" s="71" t="s">
        <v>149</v>
      </c>
      <c r="B40" s="71"/>
      <c r="C40" s="71"/>
      <c r="D40" s="71"/>
      <c r="E40" s="71"/>
      <c r="F40" s="263"/>
    </row>
  </sheetData>
  <mergeCells count="11">
    <mergeCell ref="N3:Q3"/>
    <mergeCell ref="A28:K28"/>
    <mergeCell ref="A27:K27"/>
    <mergeCell ref="B3:E3"/>
    <mergeCell ref="F3:I3"/>
    <mergeCell ref="B13:E13"/>
    <mergeCell ref="F13:I13"/>
    <mergeCell ref="J13:K13"/>
    <mergeCell ref="A25:K25"/>
    <mergeCell ref="A26:K26"/>
    <mergeCell ref="J3:M3"/>
  </mergeCells>
  <phoneticPr fontId="16" type="noConversion"/>
  <pageMargins left="0.7" right="0.7" top="0.75" bottom="0.75" header="0.3" footer="0.3"/>
  <pageSetup paperSize="9" scale="6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4"/>
  <sheetViews>
    <sheetView zoomScaleNormal="100" workbookViewId="0"/>
  </sheetViews>
  <sheetFormatPr defaultRowHeight="12.75" x14ac:dyDescent="0.2"/>
  <cols>
    <col min="1" max="1" width="18.75" style="6" customWidth="1"/>
    <col min="2" max="7" width="8.625" style="6" customWidth="1"/>
    <col min="8" max="16384" width="9" style="6"/>
  </cols>
  <sheetData>
    <row r="1" spans="1:13" s="465" customFormat="1" ht="15.75" x14ac:dyDescent="0.25">
      <c r="A1" s="454" t="s">
        <v>1173</v>
      </c>
      <c r="D1" s="466"/>
    </row>
    <row r="2" spans="1:13" s="469" customFormat="1" ht="13.5" customHeight="1" x14ac:dyDescent="0.2">
      <c r="A2" s="467"/>
      <c r="B2" s="468"/>
      <c r="C2" s="468"/>
      <c r="D2" s="468"/>
      <c r="E2" s="468"/>
      <c r="F2" s="468"/>
      <c r="G2" s="468"/>
    </row>
    <row r="3" spans="1:13" s="422" customFormat="1" ht="36.75" customHeight="1" thickBot="1" x14ac:dyDescent="0.25">
      <c r="A3" s="643" t="s">
        <v>1011</v>
      </c>
      <c r="B3" s="1040" t="s">
        <v>1047</v>
      </c>
      <c r="C3" s="1040"/>
      <c r="D3" s="1039" t="s">
        <v>1048</v>
      </c>
      <c r="E3" s="1039"/>
      <c r="F3" s="1039" t="s">
        <v>1020</v>
      </c>
      <c r="G3" s="1039"/>
      <c r="H3" s="1039" t="s">
        <v>1021</v>
      </c>
      <c r="I3" s="1039"/>
    </row>
    <row r="4" spans="1:13" s="71" customFormat="1" ht="13.5" customHeight="1" thickBot="1" x14ac:dyDescent="0.25">
      <c r="A4" s="258"/>
      <c r="B4" s="259" t="s">
        <v>160</v>
      </c>
      <c r="C4" s="260" t="s">
        <v>127</v>
      </c>
      <c r="D4" s="259" t="s">
        <v>160</v>
      </c>
      <c r="E4" s="260" t="s">
        <v>127</v>
      </c>
      <c r="F4" s="259" t="s">
        <v>160</v>
      </c>
      <c r="G4" s="260" t="s">
        <v>127</v>
      </c>
      <c r="H4" s="259" t="s">
        <v>160</v>
      </c>
      <c r="I4" s="260" t="s">
        <v>127</v>
      </c>
    </row>
    <row r="5" spans="1:13" s="71" customFormat="1" ht="13.5" customHeight="1" x14ac:dyDescent="0.2">
      <c r="A5" s="227" t="s">
        <v>161</v>
      </c>
      <c r="B5" s="228">
        <v>5483</v>
      </c>
      <c r="C5" s="226">
        <v>0.18495449524690058</v>
      </c>
      <c r="D5" s="228">
        <v>12424</v>
      </c>
      <c r="E5" s="226">
        <v>0.8873530194225161</v>
      </c>
      <c r="F5" s="228">
        <v>434</v>
      </c>
      <c r="G5" s="226">
        <v>2.8671467265640484E-2</v>
      </c>
      <c r="H5" s="228">
        <v>32</v>
      </c>
      <c r="I5" s="226">
        <v>0.20125786163522011</v>
      </c>
      <c r="J5" s="477"/>
      <c r="K5" s="226"/>
      <c r="L5" s="477"/>
      <c r="M5" s="226"/>
    </row>
    <row r="6" spans="1:13" s="71" customFormat="1" ht="13.5" customHeight="1" x14ac:dyDescent="0.2">
      <c r="A6" s="227" t="s">
        <v>162</v>
      </c>
      <c r="B6" s="228">
        <v>18015</v>
      </c>
      <c r="C6" s="226">
        <v>0.60770731314697646</v>
      </c>
      <c r="D6" s="228">
        <v>1068</v>
      </c>
      <c r="E6" s="226">
        <v>7.6288399451494002E-2</v>
      </c>
      <c r="F6" s="228">
        <v>10436</v>
      </c>
      <c r="G6" s="226">
        <v>0.68943648014798176</v>
      </c>
      <c r="H6" s="228">
        <v>120</v>
      </c>
      <c r="I6" s="226">
        <v>0.75471698113207553</v>
      </c>
      <c r="J6" s="477"/>
      <c r="K6" s="226"/>
      <c r="L6" s="477"/>
      <c r="M6" s="226"/>
    </row>
    <row r="7" spans="1:13" s="71" customFormat="1" ht="13.5" customHeight="1" x14ac:dyDescent="0.2">
      <c r="A7" s="227" t="s">
        <v>163</v>
      </c>
      <c r="B7" s="228">
        <v>5839</v>
      </c>
      <c r="C7" s="226">
        <v>0.19698621221134185</v>
      </c>
      <c r="D7" s="228">
        <v>369</v>
      </c>
      <c r="E7" s="226">
        <v>2.6349838223904666E-2</v>
      </c>
      <c r="F7" s="228">
        <v>4144</v>
      </c>
      <c r="G7" s="226">
        <v>0.27376626808482529</v>
      </c>
      <c r="H7" s="228">
        <v>1</v>
      </c>
      <c r="I7" s="226">
        <v>6.2893081761006284E-3</v>
      </c>
      <c r="J7" s="477"/>
      <c r="K7" s="226"/>
      <c r="L7" s="477"/>
      <c r="M7" s="226"/>
    </row>
    <row r="8" spans="1:13" s="71" customFormat="1" ht="13.5" customHeight="1" x14ac:dyDescent="0.2">
      <c r="A8" s="227" t="s">
        <v>164</v>
      </c>
      <c r="B8" s="228">
        <v>62</v>
      </c>
      <c r="C8" s="281">
        <v>2.0750864828288128E-3</v>
      </c>
      <c r="D8" s="228">
        <v>82</v>
      </c>
      <c r="E8" s="281">
        <v>5.8564399890569108E-3</v>
      </c>
      <c r="F8" s="228">
        <v>26</v>
      </c>
      <c r="G8" s="281">
        <v>1.7176455043932087E-3</v>
      </c>
      <c r="H8" s="228">
        <v>0</v>
      </c>
      <c r="I8" s="281">
        <v>0</v>
      </c>
      <c r="J8" s="477"/>
      <c r="K8" s="226"/>
      <c r="L8" s="477"/>
      <c r="M8" s="226"/>
    </row>
    <row r="9" spans="1:13" s="71" customFormat="1" ht="13.5" customHeight="1" thickBot="1" x14ac:dyDescent="0.25">
      <c r="A9" s="229" t="s">
        <v>165</v>
      </c>
      <c r="B9" s="230">
        <v>245</v>
      </c>
      <c r="C9" s="282">
        <v>8.2768929120857673E-3</v>
      </c>
      <c r="D9" s="230">
        <v>58</v>
      </c>
      <c r="E9" s="282">
        <v>4.1523029130263725E-3</v>
      </c>
      <c r="F9" s="230">
        <v>97</v>
      </c>
      <c r="G9" s="282">
        <v>6.4081389971592786E-3</v>
      </c>
      <c r="H9" s="230">
        <v>6</v>
      </c>
      <c r="I9" s="282">
        <v>3.7735849056603772E-2</v>
      </c>
      <c r="J9" s="477"/>
      <c r="K9" s="226"/>
      <c r="L9" s="477"/>
      <c r="M9" s="226"/>
    </row>
    <row r="10" spans="1:13" s="71" customFormat="1" ht="13.5" customHeight="1" thickBot="1" x14ac:dyDescent="0.25">
      <c r="A10" s="648" t="s">
        <v>919</v>
      </c>
      <c r="B10" s="231">
        <v>29644</v>
      </c>
      <c r="C10" s="232"/>
      <c r="D10" s="231">
        <v>14002</v>
      </c>
      <c r="E10" s="232"/>
      <c r="F10" s="231">
        <v>15137</v>
      </c>
      <c r="G10" s="852"/>
      <c r="H10" s="231">
        <v>159</v>
      </c>
      <c r="I10" s="852"/>
      <c r="J10" s="477"/>
      <c r="K10" s="226"/>
      <c r="L10" s="477"/>
      <c r="M10" s="226"/>
    </row>
    <row r="11" spans="1:13" s="17" customFormat="1" ht="13.5" customHeight="1" x14ac:dyDescent="0.2">
      <c r="A11" s="642"/>
      <c r="B11" s="300"/>
      <c r="C11" s="300"/>
      <c r="D11" s="300"/>
      <c r="E11" s="302"/>
      <c r="F11" s="300"/>
      <c r="G11" s="302"/>
    </row>
    <row r="12" spans="1:13" s="17" customFormat="1" ht="40.5" customHeight="1" thickBot="1" x14ac:dyDescent="0.25">
      <c r="A12" s="642" t="s">
        <v>877</v>
      </c>
      <c r="B12" s="1036" t="s">
        <v>955</v>
      </c>
      <c r="C12" s="1036"/>
      <c r="D12" s="1035" t="s">
        <v>956</v>
      </c>
      <c r="E12" s="1035"/>
      <c r="F12" s="1035" t="s">
        <v>954</v>
      </c>
      <c r="G12" s="1035"/>
    </row>
    <row r="13" spans="1:13" s="17" customFormat="1" ht="13.5" customHeight="1" thickBot="1" x14ac:dyDescent="0.25">
      <c r="A13" s="258"/>
      <c r="B13" s="278" t="s">
        <v>160</v>
      </c>
      <c r="C13" s="279" t="s">
        <v>127</v>
      </c>
      <c r="D13" s="278" t="s">
        <v>160</v>
      </c>
      <c r="E13" s="280" t="s">
        <v>127</v>
      </c>
      <c r="F13" s="259" t="s">
        <v>160</v>
      </c>
      <c r="G13" s="260" t="s">
        <v>127</v>
      </c>
    </row>
    <row r="14" spans="1:13" s="71" customFormat="1" ht="13.5" customHeight="1" x14ac:dyDescent="0.2">
      <c r="A14" s="227" t="s">
        <v>161</v>
      </c>
      <c r="B14" s="228">
        <v>4122</v>
      </c>
      <c r="C14" s="226">
        <v>0.19419685517935251</v>
      </c>
      <c r="D14" s="228">
        <v>13318</v>
      </c>
      <c r="E14" s="226">
        <v>0.90095853914455748</v>
      </c>
      <c r="F14" s="228">
        <v>515</v>
      </c>
      <c r="G14" s="226">
        <v>4.2611285785206024E-2</v>
      </c>
      <c r="H14" s="119"/>
      <c r="I14" s="678"/>
      <c r="J14" s="119"/>
      <c r="K14" s="678"/>
      <c r="L14" s="119"/>
      <c r="M14" s="678"/>
    </row>
    <row r="15" spans="1:13" s="71" customFormat="1" ht="13.5" customHeight="1" x14ac:dyDescent="0.2">
      <c r="A15" s="227" t="s">
        <v>162</v>
      </c>
      <c r="B15" s="228">
        <v>12802</v>
      </c>
      <c r="C15" s="226">
        <v>0.60308305087351277</v>
      </c>
      <c r="D15" s="228">
        <v>896</v>
      </c>
      <c r="E15" s="226">
        <v>6.0587117597535489E-2</v>
      </c>
      <c r="F15" s="228">
        <v>8631</v>
      </c>
      <c r="G15" s="226">
        <v>0.71413205361575383</v>
      </c>
      <c r="H15" s="119"/>
      <c r="I15" s="678"/>
      <c r="J15" s="119"/>
      <c r="K15" s="678"/>
      <c r="L15" s="119"/>
      <c r="M15" s="678"/>
    </row>
    <row r="16" spans="1:13" s="71" customFormat="1" ht="13.5" customHeight="1" x14ac:dyDescent="0.2">
      <c r="A16" s="227" t="s">
        <v>163</v>
      </c>
      <c r="B16" s="228">
        <v>3988</v>
      </c>
      <c r="C16" s="226">
        <v>0.18785697314977307</v>
      </c>
      <c r="D16" s="228">
        <v>298</v>
      </c>
      <c r="E16" s="226">
        <v>2.0131448492904252E-2</v>
      </c>
      <c r="F16" s="228">
        <v>2857</v>
      </c>
      <c r="G16" s="226">
        <v>0.23638921065695848</v>
      </c>
      <c r="H16" s="119"/>
      <c r="I16" s="678"/>
      <c r="J16" s="119"/>
      <c r="K16" s="678"/>
      <c r="L16" s="119"/>
      <c r="M16" s="678"/>
    </row>
    <row r="17" spans="1:13" s="71" customFormat="1" ht="13.5" customHeight="1" x14ac:dyDescent="0.2">
      <c r="A17" s="227" t="s">
        <v>164</v>
      </c>
      <c r="B17" s="228">
        <v>75</v>
      </c>
      <c r="C17" s="281">
        <v>3.5346751449378379E-3</v>
      </c>
      <c r="D17" s="228">
        <v>138</v>
      </c>
      <c r="E17" s="281">
        <v>9.3155771891687607E-3</v>
      </c>
      <c r="F17" s="228">
        <v>14</v>
      </c>
      <c r="G17" s="281">
        <v>1.1583650504716201E-3</v>
      </c>
      <c r="H17" s="119"/>
      <c r="I17" s="678"/>
      <c r="J17" s="119"/>
      <c r="K17" s="678"/>
      <c r="L17" s="119"/>
      <c r="M17" s="678"/>
    </row>
    <row r="18" spans="1:13" s="71" customFormat="1" ht="13.5" customHeight="1" thickBot="1" x14ac:dyDescent="0.25">
      <c r="A18" s="229" t="s">
        <v>165</v>
      </c>
      <c r="B18" s="230">
        <v>240</v>
      </c>
      <c r="C18" s="282">
        <v>1.1328445652461508E-2</v>
      </c>
      <c r="D18" s="230">
        <v>133</v>
      </c>
      <c r="E18" s="282">
        <v>9.0073175758339456E-3</v>
      </c>
      <c r="F18" s="230">
        <v>69</v>
      </c>
      <c r="G18" s="282">
        <v>5.7090848916101274E-3</v>
      </c>
      <c r="H18" s="119"/>
      <c r="I18" s="678"/>
      <c r="J18" s="119"/>
      <c r="K18" s="678"/>
      <c r="L18" s="119"/>
      <c r="M18" s="678"/>
    </row>
    <row r="19" spans="1:13" s="71" customFormat="1" ht="13.5" customHeight="1" thickBot="1" x14ac:dyDescent="0.25">
      <c r="A19" s="648" t="s">
        <v>919</v>
      </c>
      <c r="B19" s="231">
        <v>21228</v>
      </c>
      <c r="C19" s="232"/>
      <c r="D19" s="231">
        <v>14782</v>
      </c>
      <c r="E19" s="232"/>
      <c r="F19" s="231">
        <v>12086</v>
      </c>
      <c r="G19" s="232"/>
      <c r="H19" s="119"/>
      <c r="I19" s="678"/>
      <c r="J19" s="119"/>
      <c r="K19" s="678"/>
      <c r="L19" s="119"/>
      <c r="M19" s="678"/>
    </row>
    <row r="20" spans="1:13" s="17" customFormat="1" ht="12" x14ac:dyDescent="0.2">
      <c r="C20" s="303"/>
      <c r="D20" s="304"/>
    </row>
    <row r="21" spans="1:13" s="71" customFormat="1" ht="24.75" customHeight="1" x14ac:dyDescent="0.2">
      <c r="A21" s="851" t="s">
        <v>143</v>
      </c>
    </row>
    <row r="22" spans="1:13" s="71" customFormat="1" ht="12" x14ac:dyDescent="0.2">
      <c r="A22" s="1041" t="s">
        <v>1244</v>
      </c>
      <c r="B22" s="1041"/>
      <c r="C22" s="1041"/>
      <c r="D22" s="1041"/>
      <c r="E22" s="1041"/>
      <c r="F22" s="1041"/>
      <c r="G22" s="1041"/>
      <c r="H22" s="1041"/>
      <c r="I22" s="1041"/>
    </row>
    <row r="23" spans="1:13" s="271" customFormat="1" ht="25.5" customHeight="1" x14ac:dyDescent="0.15">
      <c r="A23" s="1013" t="s">
        <v>1115</v>
      </c>
      <c r="B23" s="1013"/>
      <c r="C23" s="1013"/>
      <c r="D23" s="1013"/>
      <c r="E23" s="1013"/>
      <c r="F23" s="1013"/>
      <c r="G23" s="1013"/>
      <c r="H23" s="1013"/>
      <c r="I23" s="1013"/>
    </row>
    <row r="24" spans="1:13" s="271" customFormat="1" ht="25.5" customHeight="1" x14ac:dyDescent="0.15">
      <c r="A24" s="1013" t="s">
        <v>1093</v>
      </c>
      <c r="B24" s="1013"/>
      <c r="C24" s="1013"/>
      <c r="D24" s="1013"/>
      <c r="E24" s="1013"/>
      <c r="F24" s="1013"/>
      <c r="G24" s="1013"/>
      <c r="H24" s="1013"/>
      <c r="I24" s="1013"/>
    </row>
    <row r="25" spans="1:13" s="71" customFormat="1" ht="12" x14ac:dyDescent="0.2">
      <c r="A25" s="385"/>
    </row>
    <row r="26" spans="1:13" s="71" customFormat="1" ht="13.5" customHeight="1" x14ac:dyDescent="0.2">
      <c r="A26" s="71" t="s">
        <v>1095</v>
      </c>
    </row>
    <row r="27" spans="1:13" s="71" customFormat="1" ht="13.5" customHeight="1" x14ac:dyDescent="0.2">
      <c r="A27" s="71" t="s">
        <v>1096</v>
      </c>
    </row>
    <row r="28" spans="1:13" s="71" customFormat="1" ht="12.75" customHeight="1" x14ac:dyDescent="0.2"/>
    <row r="29" spans="1:13" s="71" customFormat="1" ht="12.75" customHeight="1" x14ac:dyDescent="0.2">
      <c r="A29" s="666" t="s">
        <v>951</v>
      </c>
    </row>
    <row r="30" spans="1:13" s="71" customFormat="1" ht="12" x14ac:dyDescent="0.2">
      <c r="A30" s="666" t="s">
        <v>952</v>
      </c>
    </row>
    <row r="31" spans="1:13" s="71" customFormat="1" ht="12" x14ac:dyDescent="0.2">
      <c r="A31" s="71" t="s">
        <v>940</v>
      </c>
    </row>
    <row r="32" spans="1:13" s="71" customFormat="1" ht="12" x14ac:dyDescent="0.2">
      <c r="A32" s="71" t="s">
        <v>149</v>
      </c>
    </row>
    <row r="33" spans="1:6" s="71" customFormat="1" ht="12" x14ac:dyDescent="0.2"/>
    <row r="34" spans="1:6" s="17" customFormat="1" ht="29.25" customHeight="1" x14ac:dyDescent="0.2">
      <c r="A34" s="71"/>
      <c r="B34" s="71"/>
      <c r="C34" s="71"/>
      <c r="D34" s="71"/>
      <c r="E34" s="71"/>
      <c r="F34" s="71"/>
    </row>
  </sheetData>
  <mergeCells count="10">
    <mergeCell ref="A23:I23"/>
    <mergeCell ref="A24:I24"/>
    <mergeCell ref="H3:I3"/>
    <mergeCell ref="F3:G3"/>
    <mergeCell ref="D3:E3"/>
    <mergeCell ref="B3:C3"/>
    <mergeCell ref="B12:C12"/>
    <mergeCell ref="D12:E12"/>
    <mergeCell ref="F12:G12"/>
    <mergeCell ref="A22:I22"/>
  </mergeCells>
  <phoneticPr fontId="16" type="noConversion"/>
  <pageMargins left="0.7" right="0.7" top="0.75" bottom="0.75" header="0.3" footer="0.3"/>
  <pageSetup paperSize="9" scale="94"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1"/>
  <sheetViews>
    <sheetView zoomScaleNormal="100" workbookViewId="0"/>
  </sheetViews>
  <sheetFormatPr defaultRowHeight="12.75" x14ac:dyDescent="0.2"/>
  <cols>
    <col min="1" max="1" width="11.75" style="154" customWidth="1"/>
    <col min="2" max="16" width="6.625" style="154" customWidth="1"/>
    <col min="17" max="17" width="9" style="154"/>
    <col min="18" max="18" width="9" style="154" customWidth="1"/>
    <col min="19" max="33" width="6.625" style="154" customWidth="1"/>
    <col min="34" max="34" width="9" style="154" customWidth="1"/>
    <col min="35" max="16384" width="9" style="154"/>
  </cols>
  <sheetData>
    <row r="1" spans="1:34" s="450" customFormat="1" ht="18.75" x14ac:dyDescent="0.25">
      <c r="A1" s="450" t="s">
        <v>1086</v>
      </c>
      <c r="R1" s="450" t="s">
        <v>1044</v>
      </c>
    </row>
    <row r="2" spans="1:34" s="125" customFormat="1" ht="12" x14ac:dyDescent="0.2"/>
    <row r="3" spans="1:34" s="95" customFormat="1" ht="27" customHeight="1" thickBot="1" x14ac:dyDescent="0.25">
      <c r="A3" s="305"/>
      <c r="B3" s="1044" t="s">
        <v>118</v>
      </c>
      <c r="C3" s="1044"/>
      <c r="D3" s="1044"/>
      <c r="E3" s="1044" t="s">
        <v>119</v>
      </c>
      <c r="F3" s="1044"/>
      <c r="G3" s="1044"/>
      <c r="H3" s="1044" t="s">
        <v>158</v>
      </c>
      <c r="I3" s="1044"/>
      <c r="J3" s="1044"/>
      <c r="K3" s="1044" t="s">
        <v>159</v>
      </c>
      <c r="L3" s="1044"/>
      <c r="M3" s="1044"/>
      <c r="N3" s="1044" t="s">
        <v>142</v>
      </c>
      <c r="O3" s="1044"/>
      <c r="P3" s="1045"/>
      <c r="R3" s="305"/>
      <c r="S3" s="1044" t="s">
        <v>118</v>
      </c>
      <c r="T3" s="1044"/>
      <c r="U3" s="1044"/>
      <c r="V3" s="1044" t="s">
        <v>119</v>
      </c>
      <c r="W3" s="1044"/>
      <c r="X3" s="1044"/>
      <c r="Y3" s="1044" t="s">
        <v>158</v>
      </c>
      <c r="Z3" s="1044"/>
      <c r="AA3" s="1044"/>
      <c r="AB3" s="1044" t="s">
        <v>159</v>
      </c>
      <c r="AC3" s="1044"/>
      <c r="AD3" s="1044"/>
      <c r="AE3" s="1044" t="s">
        <v>142</v>
      </c>
      <c r="AF3" s="1044"/>
      <c r="AG3" s="1045"/>
    </row>
    <row r="4" spans="1:34" s="95" customFormat="1" ht="13.5" customHeight="1" thickBot="1" x14ac:dyDescent="0.25">
      <c r="A4" s="306"/>
      <c r="B4" s="307" t="s">
        <v>111</v>
      </c>
      <c r="C4" s="307" t="s">
        <v>11</v>
      </c>
      <c r="D4" s="307" t="s">
        <v>113</v>
      </c>
      <c r="E4" s="307" t="s">
        <v>111</v>
      </c>
      <c r="F4" s="307" t="s">
        <v>11</v>
      </c>
      <c r="G4" s="307" t="s">
        <v>113</v>
      </c>
      <c r="H4" s="307" t="s">
        <v>111</v>
      </c>
      <c r="I4" s="307" t="s">
        <v>11</v>
      </c>
      <c r="J4" s="307" t="s">
        <v>113</v>
      </c>
      <c r="K4" s="307" t="s">
        <v>111</v>
      </c>
      <c r="L4" s="307" t="s">
        <v>11</v>
      </c>
      <c r="M4" s="307" t="s">
        <v>113</v>
      </c>
      <c r="N4" s="307" t="s">
        <v>111</v>
      </c>
      <c r="O4" s="307" t="s">
        <v>11</v>
      </c>
      <c r="P4" s="307" t="s">
        <v>113</v>
      </c>
      <c r="R4" s="306"/>
      <c r="S4" s="307" t="s">
        <v>111</v>
      </c>
      <c r="T4" s="307" t="s">
        <v>11</v>
      </c>
      <c r="U4" s="307" t="s">
        <v>113</v>
      </c>
      <c r="V4" s="307" t="s">
        <v>111</v>
      </c>
      <c r="W4" s="307" t="s">
        <v>11</v>
      </c>
      <c r="X4" s="307" t="s">
        <v>113</v>
      </c>
      <c r="Y4" s="307" t="s">
        <v>111</v>
      </c>
      <c r="Z4" s="307" t="s">
        <v>11</v>
      </c>
      <c r="AA4" s="307" t="s">
        <v>113</v>
      </c>
      <c r="AB4" s="307" t="s">
        <v>111</v>
      </c>
      <c r="AC4" s="307" t="s">
        <v>11</v>
      </c>
      <c r="AD4" s="307" t="s">
        <v>113</v>
      </c>
      <c r="AE4" s="307" t="s">
        <v>111</v>
      </c>
      <c r="AF4" s="307" t="s">
        <v>11</v>
      </c>
      <c r="AG4" s="307" t="s">
        <v>113</v>
      </c>
    </row>
    <row r="5" spans="1:34" s="95" customFormat="1" ht="13.5" customHeight="1" x14ac:dyDescent="0.2">
      <c r="A5" s="206" t="s">
        <v>878</v>
      </c>
      <c r="B5" s="207">
        <v>60.65</v>
      </c>
      <c r="C5" s="207">
        <v>52.57</v>
      </c>
      <c r="D5" s="207">
        <v>56.29</v>
      </c>
      <c r="E5" s="207">
        <v>69.510000000000005</v>
      </c>
      <c r="F5" s="207">
        <v>58.6</v>
      </c>
      <c r="G5" s="207">
        <v>64.52</v>
      </c>
      <c r="H5" s="207">
        <v>76.64</v>
      </c>
      <c r="I5" s="207">
        <v>63.91</v>
      </c>
      <c r="J5" s="207">
        <v>70.430000000000007</v>
      </c>
      <c r="K5" s="207">
        <v>90.61</v>
      </c>
      <c r="L5" s="207">
        <v>75.53</v>
      </c>
      <c r="M5" s="207">
        <v>84.87</v>
      </c>
      <c r="N5" s="207">
        <v>68.3</v>
      </c>
      <c r="O5" s="207">
        <v>57.32</v>
      </c>
      <c r="P5" s="207">
        <v>62.86</v>
      </c>
      <c r="Q5" s="234"/>
      <c r="R5" s="206" t="s">
        <v>878</v>
      </c>
      <c r="S5" s="207">
        <v>58.47</v>
      </c>
      <c r="T5" s="207">
        <v>49.59</v>
      </c>
      <c r="U5" s="207">
        <v>54.03</v>
      </c>
      <c r="V5" s="207">
        <v>67.180000000000007</v>
      </c>
      <c r="W5" s="207">
        <v>55.08</v>
      </c>
      <c r="X5" s="207">
        <v>62.38</v>
      </c>
      <c r="Y5" s="207">
        <v>73.23</v>
      </c>
      <c r="Z5" s="207">
        <v>60.46</v>
      </c>
      <c r="AA5" s="207">
        <v>67.48</v>
      </c>
      <c r="AB5" s="207">
        <v>85.94</v>
      </c>
      <c r="AC5" s="207">
        <v>68.58</v>
      </c>
      <c r="AD5" s="207">
        <v>81</v>
      </c>
      <c r="AE5" s="207">
        <v>66.03</v>
      </c>
      <c r="AF5" s="207">
        <v>54.28</v>
      </c>
      <c r="AG5" s="207">
        <v>60.34</v>
      </c>
      <c r="AH5" s="234"/>
    </row>
    <row r="6" spans="1:34" s="95" customFormat="1" ht="13.5" customHeight="1" x14ac:dyDescent="0.2">
      <c r="A6" s="206" t="s">
        <v>879</v>
      </c>
      <c r="B6" s="207">
        <v>63.88</v>
      </c>
      <c r="C6" s="207">
        <v>55.3</v>
      </c>
      <c r="D6" s="207">
        <v>59.43</v>
      </c>
      <c r="E6" s="207">
        <v>73.28</v>
      </c>
      <c r="F6" s="207">
        <v>61.81</v>
      </c>
      <c r="G6" s="207">
        <v>68.540000000000006</v>
      </c>
      <c r="H6" s="207">
        <v>81.010000000000005</v>
      </c>
      <c r="I6" s="207">
        <v>68.180000000000007</v>
      </c>
      <c r="J6" s="207">
        <v>75.260000000000005</v>
      </c>
      <c r="K6" s="207">
        <v>95.6</v>
      </c>
      <c r="L6" s="207">
        <v>83.25</v>
      </c>
      <c r="M6" s="207">
        <v>91.62</v>
      </c>
      <c r="N6" s="207">
        <v>72.239999999999995</v>
      </c>
      <c r="O6" s="207">
        <v>60.56</v>
      </c>
      <c r="P6" s="207">
        <v>66.87</v>
      </c>
      <c r="Q6" s="234"/>
      <c r="R6" s="206" t="s">
        <v>879</v>
      </c>
      <c r="S6" s="207">
        <v>61.14</v>
      </c>
      <c r="T6" s="207">
        <v>52.46</v>
      </c>
      <c r="U6" s="207">
        <v>56.95</v>
      </c>
      <c r="V6" s="207">
        <v>70.5</v>
      </c>
      <c r="W6" s="207">
        <v>58.41</v>
      </c>
      <c r="X6" s="207">
        <v>66.180000000000007</v>
      </c>
      <c r="Y6" s="207">
        <v>77.08</v>
      </c>
      <c r="Z6" s="207">
        <v>63.81</v>
      </c>
      <c r="AA6" s="207">
        <v>72.02</v>
      </c>
      <c r="AB6" s="207">
        <v>91.65</v>
      </c>
      <c r="AC6" s="207">
        <v>76.72</v>
      </c>
      <c r="AD6" s="207">
        <v>88.38</v>
      </c>
      <c r="AE6" s="207">
        <v>69.66</v>
      </c>
      <c r="AF6" s="207">
        <v>57.54</v>
      </c>
      <c r="AG6" s="207">
        <v>64.14</v>
      </c>
      <c r="AH6" s="234"/>
    </row>
    <row r="7" spans="1:34" s="95" customFormat="1" ht="13.5" customHeight="1" x14ac:dyDescent="0.2">
      <c r="A7" s="206" t="s">
        <v>880</v>
      </c>
      <c r="B7" s="207">
        <v>67.099999999999994</v>
      </c>
      <c r="C7" s="207">
        <v>57.69</v>
      </c>
      <c r="D7" s="207">
        <v>62.23</v>
      </c>
      <c r="E7" s="207">
        <v>76.62</v>
      </c>
      <c r="F7" s="207">
        <v>64.650000000000006</v>
      </c>
      <c r="G7" s="207">
        <v>71.37</v>
      </c>
      <c r="H7" s="207">
        <v>84.96</v>
      </c>
      <c r="I7" s="207">
        <v>69.959999999999994</v>
      </c>
      <c r="J7" s="207">
        <v>78.040000000000006</v>
      </c>
      <c r="K7" s="207">
        <v>102.53</v>
      </c>
      <c r="L7" s="207">
        <v>83.79</v>
      </c>
      <c r="M7" s="207">
        <v>96.38</v>
      </c>
      <c r="N7" s="207">
        <v>75.88</v>
      </c>
      <c r="O7" s="207">
        <v>63.2</v>
      </c>
      <c r="P7" s="207">
        <v>69.92</v>
      </c>
      <c r="Q7" s="234"/>
      <c r="R7" s="206" t="s">
        <v>880</v>
      </c>
      <c r="S7" s="207">
        <v>63.8</v>
      </c>
      <c r="T7" s="207">
        <v>54.46</v>
      </c>
      <c r="U7" s="207">
        <v>59.74</v>
      </c>
      <c r="V7" s="207">
        <v>73.510000000000005</v>
      </c>
      <c r="W7" s="207">
        <v>60.94</v>
      </c>
      <c r="X7" s="207">
        <v>69</v>
      </c>
      <c r="Y7" s="207">
        <v>80.48</v>
      </c>
      <c r="Z7" s="207">
        <v>65.41</v>
      </c>
      <c r="AA7" s="207">
        <v>74.77</v>
      </c>
      <c r="AB7" s="207">
        <v>99.8</v>
      </c>
      <c r="AC7" s="207">
        <v>75.87</v>
      </c>
      <c r="AD7" s="207">
        <v>92.44</v>
      </c>
      <c r="AE7" s="207">
        <v>72.900000000000006</v>
      </c>
      <c r="AF7" s="207">
        <v>60.12</v>
      </c>
      <c r="AG7" s="207">
        <v>66.989999999999995</v>
      </c>
      <c r="AH7" s="234"/>
    </row>
    <row r="8" spans="1:34" s="95" customFormat="1" ht="13.5" customHeight="1" x14ac:dyDescent="0.2">
      <c r="A8" s="206" t="s">
        <v>881</v>
      </c>
      <c r="B8" s="207">
        <v>67.040000000000006</v>
      </c>
      <c r="C8" s="207">
        <v>58.46</v>
      </c>
      <c r="D8" s="207">
        <v>62.83</v>
      </c>
      <c r="E8" s="207">
        <v>77.11</v>
      </c>
      <c r="F8" s="207">
        <v>65.67</v>
      </c>
      <c r="G8" s="207">
        <v>72.55</v>
      </c>
      <c r="H8" s="207">
        <v>86.27</v>
      </c>
      <c r="I8" s="207">
        <v>72.33</v>
      </c>
      <c r="J8" s="207">
        <v>80.33</v>
      </c>
      <c r="K8" s="207">
        <v>104.66</v>
      </c>
      <c r="L8" s="207">
        <v>88.29</v>
      </c>
      <c r="M8" s="207">
        <v>99.12</v>
      </c>
      <c r="N8" s="207">
        <v>76.39</v>
      </c>
      <c r="O8" s="207">
        <v>64.39</v>
      </c>
      <c r="P8" s="207">
        <v>71.13</v>
      </c>
      <c r="Q8" s="234"/>
      <c r="R8" s="206" t="s">
        <v>881</v>
      </c>
      <c r="S8" s="207">
        <v>63.59</v>
      </c>
      <c r="T8" s="207">
        <v>55.42</v>
      </c>
      <c r="U8" s="207">
        <v>59.95</v>
      </c>
      <c r="V8" s="207">
        <v>73.790000000000006</v>
      </c>
      <c r="W8" s="207">
        <v>61.68</v>
      </c>
      <c r="X8" s="207">
        <v>69.790000000000006</v>
      </c>
      <c r="Y8" s="207">
        <v>81.459999999999994</v>
      </c>
      <c r="Z8" s="207">
        <v>67.13</v>
      </c>
      <c r="AA8" s="207">
        <v>76.58</v>
      </c>
      <c r="AB8" s="207">
        <v>100.37</v>
      </c>
      <c r="AC8" s="207">
        <v>77.599999999999994</v>
      </c>
      <c r="AD8" s="207">
        <v>94.23</v>
      </c>
      <c r="AE8" s="207">
        <v>73.19</v>
      </c>
      <c r="AF8" s="207">
        <v>60.97</v>
      </c>
      <c r="AG8" s="207">
        <v>67.88</v>
      </c>
      <c r="AH8" s="234"/>
    </row>
    <row r="9" spans="1:34" s="95" customFormat="1" ht="13.5" customHeight="1" x14ac:dyDescent="0.2">
      <c r="A9" s="206" t="s">
        <v>112</v>
      </c>
      <c r="B9" s="207">
        <v>70.510000000000005</v>
      </c>
      <c r="C9" s="207">
        <v>62.37</v>
      </c>
      <c r="D9" s="207">
        <v>66.69</v>
      </c>
      <c r="E9" s="207">
        <v>81.290000000000006</v>
      </c>
      <c r="F9" s="207">
        <v>70.5</v>
      </c>
      <c r="G9" s="207">
        <v>77.06</v>
      </c>
      <c r="H9" s="207">
        <v>91.15</v>
      </c>
      <c r="I9" s="207">
        <v>77.97</v>
      </c>
      <c r="J9" s="207">
        <v>85.6</v>
      </c>
      <c r="K9" s="207">
        <v>110.07</v>
      </c>
      <c r="L9" s="207">
        <v>96.61</v>
      </c>
      <c r="M9" s="207">
        <v>105.66</v>
      </c>
      <c r="N9" s="207">
        <v>80.599999999999994</v>
      </c>
      <c r="O9" s="207">
        <v>69.3</v>
      </c>
      <c r="P9" s="207">
        <v>75.790000000000006</v>
      </c>
      <c r="Q9" s="234"/>
      <c r="R9" s="206" t="s">
        <v>112</v>
      </c>
      <c r="S9" s="207">
        <v>66.400000000000006</v>
      </c>
      <c r="T9" s="207">
        <v>59.16</v>
      </c>
      <c r="U9" s="207">
        <v>63.26</v>
      </c>
      <c r="V9" s="207">
        <v>77.430000000000007</v>
      </c>
      <c r="W9" s="207">
        <v>66.44</v>
      </c>
      <c r="X9" s="207">
        <v>73.52</v>
      </c>
      <c r="Y9" s="207">
        <v>85.57</v>
      </c>
      <c r="Z9" s="207">
        <v>72.89</v>
      </c>
      <c r="AA9" s="207">
        <v>80.959999999999994</v>
      </c>
      <c r="AB9" s="207">
        <v>107.12</v>
      </c>
      <c r="AC9" s="207">
        <v>86.1</v>
      </c>
      <c r="AD9" s="207">
        <v>100.76</v>
      </c>
      <c r="AE9" s="207">
        <v>76.94</v>
      </c>
      <c r="AF9" s="207">
        <v>65.75</v>
      </c>
      <c r="AG9" s="207">
        <v>72.05</v>
      </c>
      <c r="AH9" s="234"/>
    </row>
    <row r="10" spans="1:34" s="95" customFormat="1" ht="13.5" customHeight="1" x14ac:dyDescent="0.2">
      <c r="A10" s="5" t="s">
        <v>151</v>
      </c>
      <c r="B10" s="207">
        <v>74.14</v>
      </c>
      <c r="C10" s="207">
        <v>66.44</v>
      </c>
      <c r="D10" s="207">
        <v>70.430000000000007</v>
      </c>
      <c r="E10" s="207">
        <v>85.86</v>
      </c>
      <c r="F10" s="207">
        <v>74.56</v>
      </c>
      <c r="G10" s="207">
        <v>80.989999999999995</v>
      </c>
      <c r="H10" s="207">
        <v>96.08</v>
      </c>
      <c r="I10" s="207">
        <v>82.76</v>
      </c>
      <c r="J10" s="207">
        <v>89.86</v>
      </c>
      <c r="K10" s="207">
        <v>118.06</v>
      </c>
      <c r="L10" s="207">
        <v>99.86</v>
      </c>
      <c r="M10" s="207">
        <v>111.36</v>
      </c>
      <c r="N10" s="207">
        <v>84.63</v>
      </c>
      <c r="O10" s="207">
        <v>73.569999999999993</v>
      </c>
      <c r="P10" s="207">
        <v>79.58</v>
      </c>
      <c r="Q10" s="234"/>
      <c r="R10" s="5" t="s">
        <v>151</v>
      </c>
      <c r="S10" s="238">
        <v>69.650000000000006</v>
      </c>
      <c r="T10" s="238">
        <v>62.87</v>
      </c>
      <c r="U10" s="238">
        <v>66.73</v>
      </c>
      <c r="V10" s="238">
        <v>81.42</v>
      </c>
      <c r="W10" s="238">
        <v>70.27</v>
      </c>
      <c r="X10" s="238">
        <v>76.77</v>
      </c>
      <c r="Y10" s="238">
        <v>89.8</v>
      </c>
      <c r="Z10" s="238">
        <v>77.66</v>
      </c>
      <c r="AA10" s="238">
        <v>84.21</v>
      </c>
      <c r="AB10" s="238">
        <v>115.83</v>
      </c>
      <c r="AC10" s="238">
        <v>91.05</v>
      </c>
      <c r="AD10" s="238">
        <v>106.14</v>
      </c>
      <c r="AE10" s="238">
        <v>80.42</v>
      </c>
      <c r="AF10" s="238">
        <v>69.930000000000007</v>
      </c>
      <c r="AG10" s="238">
        <v>75.28</v>
      </c>
      <c r="AH10" s="234"/>
    </row>
    <row r="11" spans="1:34" s="415" customFormat="1" ht="13.5" customHeight="1" x14ac:dyDescent="0.2">
      <c r="A11" s="415" t="s">
        <v>1038</v>
      </c>
      <c r="B11" s="207">
        <v>76.23</v>
      </c>
      <c r="C11" s="207">
        <v>69.209999999999994</v>
      </c>
      <c r="D11" s="207">
        <v>72.91</v>
      </c>
      <c r="E11" s="207">
        <v>87.21</v>
      </c>
      <c r="F11" s="207">
        <v>77.39</v>
      </c>
      <c r="G11" s="207">
        <v>82.97</v>
      </c>
      <c r="H11" s="207">
        <v>97.06</v>
      </c>
      <c r="I11" s="207">
        <v>86.5</v>
      </c>
      <c r="J11" s="207">
        <v>92.1</v>
      </c>
      <c r="K11" s="207">
        <v>115.91</v>
      </c>
      <c r="L11" s="207">
        <v>103.94</v>
      </c>
      <c r="M11" s="207">
        <v>111.01</v>
      </c>
      <c r="N11" s="207">
        <v>86.48</v>
      </c>
      <c r="O11" s="207">
        <v>77.180000000000007</v>
      </c>
      <c r="P11" s="207">
        <v>82.25</v>
      </c>
      <c r="Q11" s="234"/>
      <c r="R11" s="415" t="s">
        <v>1038</v>
      </c>
      <c r="S11" s="207">
        <v>72.099999999999994</v>
      </c>
      <c r="T11" s="207">
        <v>65.91</v>
      </c>
      <c r="U11" s="207">
        <v>69.53</v>
      </c>
      <c r="V11" s="207">
        <v>83.28</v>
      </c>
      <c r="W11" s="207">
        <v>73.099999999999994</v>
      </c>
      <c r="X11" s="207">
        <v>79.400000000000006</v>
      </c>
      <c r="Y11" s="207">
        <v>91.5</v>
      </c>
      <c r="Z11" s="207">
        <v>81.11</v>
      </c>
      <c r="AA11" s="207">
        <v>87.75</v>
      </c>
      <c r="AB11" s="207">
        <v>109.49</v>
      </c>
      <c r="AC11" s="207">
        <v>93.81</v>
      </c>
      <c r="AD11" s="207">
        <v>103.4</v>
      </c>
      <c r="AE11" s="207">
        <v>82.96</v>
      </c>
      <c r="AF11" s="207">
        <v>73.56</v>
      </c>
      <c r="AG11" s="207">
        <v>78.52</v>
      </c>
      <c r="AH11" s="234"/>
    </row>
    <row r="12" spans="1:34" s="95" customFormat="1" ht="13.5" customHeight="1" thickBot="1" x14ac:dyDescent="0.25">
      <c r="A12" s="417" t="s">
        <v>1039</v>
      </c>
      <c r="B12" s="447">
        <v>78.66</v>
      </c>
      <c r="C12" s="447">
        <v>72.349999999999994</v>
      </c>
      <c r="D12" s="447">
        <v>75.73</v>
      </c>
      <c r="E12" s="447">
        <v>90.38</v>
      </c>
      <c r="F12" s="447">
        <v>81.069999999999993</v>
      </c>
      <c r="G12" s="447">
        <v>86.55</v>
      </c>
      <c r="H12" s="447">
        <v>101.3</v>
      </c>
      <c r="I12" s="447">
        <v>91.04</v>
      </c>
      <c r="J12" s="447">
        <v>96.68</v>
      </c>
      <c r="K12" s="447">
        <v>121.21</v>
      </c>
      <c r="L12" s="447">
        <v>109.09</v>
      </c>
      <c r="M12" s="447">
        <v>116.35</v>
      </c>
      <c r="N12" s="447">
        <v>89.38</v>
      </c>
      <c r="O12" s="447">
        <v>80.53</v>
      </c>
      <c r="P12" s="447">
        <v>85.49</v>
      </c>
      <c r="Q12" s="234"/>
      <c r="R12" s="417" t="s">
        <v>1039</v>
      </c>
      <c r="S12" s="447">
        <v>74.239999999999995</v>
      </c>
      <c r="T12" s="447">
        <v>68.83</v>
      </c>
      <c r="U12" s="447">
        <v>72.08</v>
      </c>
      <c r="V12" s="447">
        <v>86.32</v>
      </c>
      <c r="W12" s="447">
        <v>76.41</v>
      </c>
      <c r="X12" s="447">
        <v>82.42</v>
      </c>
      <c r="Y12" s="447">
        <v>95.33</v>
      </c>
      <c r="Z12" s="447">
        <v>85.11</v>
      </c>
      <c r="AA12" s="447">
        <v>91.42</v>
      </c>
      <c r="AB12" s="447">
        <v>114.98</v>
      </c>
      <c r="AC12" s="447">
        <v>98.25</v>
      </c>
      <c r="AD12" s="447">
        <v>108.7</v>
      </c>
      <c r="AE12" s="447">
        <v>85.63</v>
      </c>
      <c r="AF12" s="447">
        <v>76.72</v>
      </c>
      <c r="AG12" s="447">
        <v>81.540000000000006</v>
      </c>
      <c r="AH12" s="234"/>
    </row>
    <row r="13" spans="1:34" s="95" customFormat="1" ht="12" x14ac:dyDescent="0.2">
      <c r="A13" s="308"/>
      <c r="B13" s="309"/>
      <c r="C13" s="309"/>
      <c r="D13" s="309"/>
      <c r="E13" s="309"/>
      <c r="F13" s="309"/>
      <c r="G13" s="309"/>
      <c r="H13" s="309"/>
      <c r="I13" s="309"/>
      <c r="J13" s="309"/>
      <c r="K13" s="309"/>
      <c r="L13" s="309"/>
      <c r="M13" s="309"/>
      <c r="N13" s="309"/>
      <c r="O13" s="309"/>
      <c r="P13" s="309"/>
      <c r="R13" s="308"/>
      <c r="S13" s="309"/>
      <c r="T13" s="309"/>
      <c r="U13" s="309"/>
      <c r="V13" s="309"/>
      <c r="W13" s="309"/>
      <c r="X13" s="309"/>
      <c r="Y13" s="309"/>
      <c r="Z13" s="309"/>
      <c r="AA13" s="309"/>
      <c r="AB13" s="309"/>
      <c r="AC13" s="309"/>
      <c r="AD13" s="309"/>
      <c r="AE13" s="309"/>
      <c r="AF13" s="309"/>
      <c r="AG13" s="309"/>
    </row>
    <row r="14" spans="1:34" s="415" customFormat="1" ht="18.75" x14ac:dyDescent="0.25">
      <c r="A14" s="450" t="s">
        <v>1088</v>
      </c>
      <c r="B14" s="451"/>
      <c r="C14" s="451"/>
      <c r="D14" s="451"/>
      <c r="E14" s="451"/>
      <c r="F14" s="451"/>
      <c r="G14" s="451"/>
      <c r="H14" s="451"/>
      <c r="I14" s="451"/>
      <c r="J14" s="451"/>
      <c r="K14" s="451"/>
      <c r="L14" s="451"/>
      <c r="M14" s="451"/>
      <c r="N14" s="451"/>
      <c r="O14" s="451"/>
      <c r="P14" s="451"/>
      <c r="R14" s="450" t="s">
        <v>1087</v>
      </c>
      <c r="S14" s="451"/>
      <c r="T14" s="451"/>
      <c r="U14" s="451"/>
      <c r="V14" s="451"/>
      <c r="W14" s="451"/>
      <c r="X14" s="451"/>
      <c r="Y14" s="451"/>
      <c r="Z14" s="451"/>
      <c r="AA14" s="451"/>
      <c r="AB14" s="451"/>
      <c r="AC14" s="451"/>
      <c r="AD14" s="451"/>
      <c r="AE14" s="451"/>
      <c r="AF14" s="451"/>
      <c r="AG14" s="451"/>
    </row>
    <row r="15" spans="1:34" s="95" customFormat="1" ht="12" x14ac:dyDescent="0.2">
      <c r="A15" s="308"/>
      <c r="B15" s="309"/>
      <c r="C15" s="309"/>
      <c r="D15" s="309"/>
      <c r="E15" s="309"/>
      <c r="F15" s="309"/>
      <c r="G15" s="309"/>
      <c r="H15" s="309"/>
      <c r="I15" s="309"/>
      <c r="J15" s="309"/>
      <c r="K15" s="309"/>
      <c r="L15" s="309"/>
      <c r="M15" s="309"/>
      <c r="N15" s="309"/>
      <c r="O15" s="309"/>
      <c r="P15" s="309"/>
      <c r="R15" s="308"/>
      <c r="S15" s="309"/>
      <c r="T15" s="309"/>
      <c r="U15" s="309"/>
      <c r="V15" s="309"/>
      <c r="W15" s="309"/>
      <c r="X15" s="309"/>
      <c r="Y15" s="309"/>
      <c r="Z15" s="309"/>
      <c r="AA15" s="309"/>
      <c r="AB15" s="309"/>
      <c r="AC15" s="309"/>
      <c r="AD15" s="309"/>
      <c r="AE15" s="309"/>
      <c r="AF15" s="309"/>
      <c r="AG15" s="309"/>
    </row>
    <row r="16" spans="1:34" s="95" customFormat="1" ht="39" customHeight="1" thickBot="1" x14ac:dyDescent="0.25">
      <c r="A16" s="208"/>
      <c r="B16" s="1044" t="s">
        <v>118</v>
      </c>
      <c r="C16" s="1044"/>
      <c r="D16" s="1044"/>
      <c r="E16" s="1044" t="s">
        <v>119</v>
      </c>
      <c r="F16" s="1044"/>
      <c r="G16" s="1044"/>
      <c r="H16" s="1044" t="s">
        <v>158</v>
      </c>
      <c r="I16" s="1044"/>
      <c r="J16" s="1044"/>
      <c r="K16" s="1044" t="s">
        <v>159</v>
      </c>
      <c r="L16" s="1044"/>
      <c r="M16" s="1044"/>
      <c r="N16" s="644" t="s">
        <v>188</v>
      </c>
      <c r="O16" s="644" t="s">
        <v>1112</v>
      </c>
      <c r="P16" s="651" t="s">
        <v>189</v>
      </c>
      <c r="R16" s="208"/>
      <c r="S16" s="1044" t="s">
        <v>118</v>
      </c>
      <c r="T16" s="1044"/>
      <c r="U16" s="1044"/>
      <c r="V16" s="1044" t="s">
        <v>119</v>
      </c>
      <c r="W16" s="1044"/>
      <c r="X16" s="1044"/>
      <c r="Y16" s="1044" t="s">
        <v>158</v>
      </c>
      <c r="Z16" s="1044"/>
      <c r="AA16" s="1044"/>
      <c r="AB16" s="1044" t="s">
        <v>159</v>
      </c>
      <c r="AC16" s="1044"/>
      <c r="AD16" s="1044"/>
      <c r="AE16" s="644" t="s">
        <v>188</v>
      </c>
      <c r="AF16" s="644" t="s">
        <v>1113</v>
      </c>
      <c r="AG16" s="651" t="s">
        <v>189</v>
      </c>
    </row>
    <row r="17" spans="1:33" s="95" customFormat="1" ht="12" x14ac:dyDescent="0.2">
      <c r="A17" s="95" t="s">
        <v>112</v>
      </c>
      <c r="B17" s="1046">
        <v>102.74</v>
      </c>
      <c r="C17" s="1046"/>
      <c r="D17" s="1046"/>
      <c r="E17" s="1046">
        <v>109.28</v>
      </c>
      <c r="F17" s="1046"/>
      <c r="G17" s="1046"/>
      <c r="H17" s="1046">
        <v>116.13</v>
      </c>
      <c r="I17" s="1046"/>
      <c r="J17" s="1046"/>
      <c r="K17" s="1046">
        <v>134.16999999999999</v>
      </c>
      <c r="L17" s="1046"/>
      <c r="M17" s="1046"/>
      <c r="N17" s="239">
        <v>110.36</v>
      </c>
      <c r="O17" s="234">
        <v>162.69</v>
      </c>
      <c r="P17" s="235">
        <f>N17/O17</f>
        <v>0.67834531931895015</v>
      </c>
      <c r="R17" s="95" t="s">
        <v>112</v>
      </c>
      <c r="S17" s="1046">
        <v>93.65</v>
      </c>
      <c r="T17" s="1046"/>
      <c r="U17" s="1046"/>
      <c r="V17" s="1046">
        <v>99.29</v>
      </c>
      <c r="W17" s="1046"/>
      <c r="X17" s="1046"/>
      <c r="Y17" s="1046">
        <v>103.43</v>
      </c>
      <c r="Z17" s="1046"/>
      <c r="AA17" s="1046"/>
      <c r="AB17" s="1046">
        <v>120</v>
      </c>
      <c r="AC17" s="1046"/>
      <c r="AD17" s="1046"/>
      <c r="AE17" s="239">
        <v>101.53</v>
      </c>
      <c r="AF17" s="234">
        <v>132.69</v>
      </c>
      <c r="AG17" s="235">
        <f>AE17/AF17</f>
        <v>0.76516693043937001</v>
      </c>
    </row>
    <row r="18" spans="1:33" s="95" customFormat="1" ht="12" x14ac:dyDescent="0.2">
      <c r="A18" s="233" t="s">
        <v>151</v>
      </c>
      <c r="B18" s="1042">
        <v>108.58</v>
      </c>
      <c r="C18" s="1042"/>
      <c r="D18" s="1042"/>
      <c r="E18" s="1042">
        <v>112.78</v>
      </c>
      <c r="F18" s="1042"/>
      <c r="G18" s="1042"/>
      <c r="H18" s="1042">
        <v>116.5</v>
      </c>
      <c r="I18" s="1042"/>
      <c r="J18" s="1042"/>
      <c r="K18" s="1042">
        <v>138.94999999999999</v>
      </c>
      <c r="L18" s="1042"/>
      <c r="M18" s="1042"/>
      <c r="N18" s="234">
        <v>113.68</v>
      </c>
      <c r="O18" s="234">
        <v>167.07</v>
      </c>
      <c r="P18" s="235">
        <f>N18/O18</f>
        <v>0.68043335128987859</v>
      </c>
      <c r="R18" s="233" t="s">
        <v>151</v>
      </c>
      <c r="S18" s="1042">
        <v>100.56</v>
      </c>
      <c r="T18" s="1042"/>
      <c r="U18" s="1042"/>
      <c r="V18" s="1042">
        <v>101.54</v>
      </c>
      <c r="W18" s="1042"/>
      <c r="X18" s="1042"/>
      <c r="Y18" s="1042">
        <v>108.34</v>
      </c>
      <c r="Z18" s="1042"/>
      <c r="AA18" s="1042"/>
      <c r="AB18" s="1042">
        <v>127.38</v>
      </c>
      <c r="AC18" s="1042"/>
      <c r="AD18" s="1042"/>
      <c r="AE18" s="234">
        <v>105</v>
      </c>
      <c r="AF18" s="234">
        <v>135</v>
      </c>
      <c r="AG18" s="235">
        <f>AE18/AF18</f>
        <v>0.77777777777777779</v>
      </c>
    </row>
    <row r="19" spans="1:33" s="95" customFormat="1" ht="12" x14ac:dyDescent="0.2">
      <c r="A19" s="233" t="s">
        <v>1024</v>
      </c>
      <c r="B19" s="1042">
        <v>111.46</v>
      </c>
      <c r="C19" s="1042"/>
      <c r="D19" s="1042"/>
      <c r="E19" s="1042">
        <v>114.9</v>
      </c>
      <c r="F19" s="1042"/>
      <c r="G19" s="1042"/>
      <c r="H19" s="1042">
        <v>123.88</v>
      </c>
      <c r="I19" s="1042"/>
      <c r="J19" s="1042"/>
      <c r="K19" s="1042">
        <v>151.99</v>
      </c>
      <c r="L19" s="1042"/>
      <c r="M19" s="1042"/>
      <c r="N19" s="234">
        <v>118.59</v>
      </c>
      <c r="O19" s="234">
        <v>166.15</v>
      </c>
      <c r="P19" s="235">
        <f>N19/O19</f>
        <v>0.71375263316280468</v>
      </c>
      <c r="R19" s="233" t="s">
        <v>1024</v>
      </c>
      <c r="S19" s="1042">
        <v>102.91</v>
      </c>
      <c r="T19" s="1042"/>
      <c r="U19" s="1042"/>
      <c r="V19" s="1042">
        <v>104.74</v>
      </c>
      <c r="W19" s="1042"/>
      <c r="X19" s="1042"/>
      <c r="Y19" s="1042">
        <v>114.23</v>
      </c>
      <c r="Z19" s="1042"/>
      <c r="AA19" s="1042"/>
      <c r="AB19" s="1042">
        <v>141.29</v>
      </c>
      <c r="AC19" s="1042"/>
      <c r="AD19" s="1042"/>
      <c r="AE19" s="234">
        <v>109.45</v>
      </c>
      <c r="AF19" s="234">
        <v>137.31</v>
      </c>
      <c r="AG19" s="235">
        <f>AE19/AF19</f>
        <v>0.79710144927536231</v>
      </c>
    </row>
    <row r="20" spans="1:33" s="95" customFormat="1" thickBot="1" x14ac:dyDescent="0.25">
      <c r="A20" s="777" t="s">
        <v>1089</v>
      </c>
      <c r="B20" s="1043">
        <v>117.29</v>
      </c>
      <c r="C20" s="1043"/>
      <c r="D20" s="1043"/>
      <c r="E20" s="1043">
        <v>119.71</v>
      </c>
      <c r="F20" s="1043"/>
      <c r="G20" s="1043"/>
      <c r="H20" s="1043">
        <v>130.93</v>
      </c>
      <c r="I20" s="1043"/>
      <c r="J20" s="1043"/>
      <c r="K20" s="1043">
        <v>163.66999999999999</v>
      </c>
      <c r="L20" s="1043"/>
      <c r="M20" s="1043"/>
      <c r="N20" s="448">
        <v>123.92</v>
      </c>
      <c r="O20" s="448">
        <v>177.23</v>
      </c>
      <c r="P20" s="449">
        <f>N20/O20</f>
        <v>0.69920442363031099</v>
      </c>
      <c r="R20" s="236" t="s">
        <v>1089</v>
      </c>
      <c r="S20" s="1043">
        <v>108.92</v>
      </c>
      <c r="T20" s="1043"/>
      <c r="U20" s="1043"/>
      <c r="V20" s="1043">
        <v>107.08</v>
      </c>
      <c r="W20" s="1043"/>
      <c r="X20" s="1043"/>
      <c r="Y20" s="1043">
        <v>118.65</v>
      </c>
      <c r="Z20" s="1043"/>
      <c r="AA20" s="1043"/>
      <c r="AB20" s="1043">
        <v>150.27000000000001</v>
      </c>
      <c r="AC20" s="1043"/>
      <c r="AD20" s="1043"/>
      <c r="AE20" s="448">
        <v>112.27</v>
      </c>
      <c r="AF20" s="448">
        <v>138.46</v>
      </c>
      <c r="AG20" s="449">
        <f>AE20/AF20</f>
        <v>0.81084789830998116</v>
      </c>
    </row>
    <row r="21" spans="1:33" s="95" customFormat="1" ht="12" x14ac:dyDescent="0.2">
      <c r="A21" s="308"/>
      <c r="B21" s="309"/>
      <c r="C21" s="310"/>
      <c r="D21" s="309"/>
      <c r="E21" s="309"/>
      <c r="F21" s="310"/>
      <c r="G21" s="309"/>
      <c r="H21" s="309"/>
      <c r="I21" s="310"/>
      <c r="J21" s="309"/>
      <c r="K21" s="309"/>
      <c r="L21" s="310"/>
      <c r="M21" s="309"/>
      <c r="N21" s="310"/>
      <c r="O21" s="309"/>
      <c r="P21" s="309"/>
    </row>
    <row r="22" spans="1:33" s="95" customFormat="1" ht="13.5" customHeight="1" x14ac:dyDescent="0.2">
      <c r="O22" s="669"/>
      <c r="P22" s="669"/>
      <c r="Q22" s="669"/>
      <c r="R22" s="669"/>
      <c r="S22" s="1042"/>
      <c r="T22" s="1042"/>
      <c r="U22" s="1042"/>
      <c r="V22" s="1042"/>
      <c r="W22" s="1042"/>
      <c r="X22" s="1042"/>
      <c r="Y22" s="1042"/>
      <c r="Z22" s="1042"/>
      <c r="AA22" s="1042"/>
      <c r="AB22" s="1042"/>
      <c r="AC22" s="1042"/>
      <c r="AD22" s="1042"/>
      <c r="AE22" s="234"/>
      <c r="AF22" s="234"/>
      <c r="AG22" s="235"/>
    </row>
    <row r="23" spans="1:33" s="95" customFormat="1" ht="13.5" customHeight="1" x14ac:dyDescent="0.2">
      <c r="A23" s="308" t="s">
        <v>143</v>
      </c>
      <c r="B23" s="309"/>
      <c r="C23" s="309"/>
      <c r="D23" s="309"/>
      <c r="H23" s="309"/>
      <c r="I23" s="309"/>
      <c r="J23" s="309"/>
      <c r="K23" s="309"/>
      <c r="L23" s="309"/>
      <c r="M23" s="309"/>
      <c r="N23" s="309"/>
      <c r="O23" s="669"/>
      <c r="P23" s="669"/>
      <c r="Q23" s="669"/>
      <c r="R23" s="669"/>
      <c r="S23" s="1042"/>
      <c r="T23" s="1042"/>
      <c r="U23" s="1042"/>
      <c r="V23" s="1042"/>
      <c r="W23" s="1042"/>
      <c r="X23" s="1042"/>
      <c r="Y23" s="1042"/>
      <c r="Z23" s="1042"/>
      <c r="AA23" s="1042"/>
      <c r="AB23" s="1042"/>
      <c r="AC23" s="1042"/>
      <c r="AD23" s="1042"/>
      <c r="AE23" s="234"/>
      <c r="AF23" s="234"/>
      <c r="AG23" s="235"/>
    </row>
    <row r="24" spans="1:33" s="95" customFormat="1" ht="12.75" customHeight="1" x14ac:dyDescent="0.2">
      <c r="A24" s="95" t="s">
        <v>1110</v>
      </c>
      <c r="B24" s="309"/>
      <c r="C24" s="309"/>
      <c r="D24" s="309"/>
      <c r="E24" s="309"/>
      <c r="F24" s="309"/>
      <c r="M24" s="671"/>
      <c r="N24" s="309"/>
      <c r="P24" s="672"/>
      <c r="Q24" s="672"/>
      <c r="R24" s="672"/>
      <c r="S24" s="234"/>
      <c r="T24" s="234"/>
      <c r="U24" s="234"/>
      <c r="V24" s="234"/>
      <c r="W24" s="234"/>
      <c r="X24" s="234"/>
      <c r="Y24" s="234"/>
      <c r="Z24" s="234"/>
      <c r="AA24" s="234"/>
      <c r="AB24" s="234"/>
      <c r="AC24" s="234"/>
      <c r="AD24" s="234"/>
      <c r="AE24" s="234"/>
      <c r="AF24" s="234"/>
      <c r="AG24" s="234"/>
    </row>
    <row r="25" spans="1:33" s="95" customFormat="1" ht="12.75" customHeight="1" x14ac:dyDescent="0.2">
      <c r="A25" s="95" t="s">
        <v>1111</v>
      </c>
      <c r="B25" s="309"/>
      <c r="C25" s="309"/>
      <c r="D25" s="309"/>
      <c r="E25" s="309"/>
      <c r="F25" s="309"/>
      <c r="G25" s="309"/>
      <c r="H25" s="309"/>
      <c r="I25" s="309"/>
      <c r="J25" s="309"/>
      <c r="K25" s="309"/>
      <c r="L25" s="309"/>
      <c r="M25" s="309"/>
      <c r="N25" s="309"/>
      <c r="P25" s="673"/>
      <c r="Q25" s="674"/>
      <c r="R25" s="673"/>
      <c r="AB25" s="670"/>
      <c r="AE25" s="234"/>
      <c r="AF25" s="234"/>
    </row>
    <row r="26" spans="1:33" s="95" customFormat="1" ht="12.75" customHeight="1" x14ac:dyDescent="0.2">
      <c r="A26" s="853" t="s">
        <v>1045</v>
      </c>
      <c r="B26" s="309"/>
      <c r="C26" s="309"/>
      <c r="D26" s="309"/>
      <c r="E26" s="309"/>
      <c r="F26" s="309"/>
      <c r="G26" s="309"/>
      <c r="H26" s="309"/>
      <c r="I26" s="309"/>
      <c r="J26" s="309"/>
      <c r="K26" s="309"/>
      <c r="L26" s="309"/>
      <c r="M26" s="309"/>
      <c r="N26" s="309"/>
      <c r="P26" s="673"/>
      <c r="Q26" s="674"/>
      <c r="R26" s="673"/>
      <c r="AB26" s="670"/>
    </row>
    <row r="27" spans="1:33" s="95" customFormat="1" ht="12" x14ac:dyDescent="0.2">
      <c r="A27" s="95" t="s">
        <v>1245</v>
      </c>
      <c r="B27" s="309"/>
      <c r="C27" s="309"/>
      <c r="D27" s="309"/>
      <c r="E27" s="309"/>
      <c r="F27" s="309"/>
      <c r="G27" s="309"/>
      <c r="H27" s="309"/>
      <c r="I27" s="309"/>
      <c r="J27" s="309"/>
      <c r="K27" s="309"/>
      <c r="L27" s="309"/>
      <c r="M27" s="309"/>
      <c r="N27" s="309"/>
      <c r="P27" s="673"/>
      <c r="Q27" s="674"/>
      <c r="R27" s="673"/>
      <c r="X27" s="670"/>
    </row>
    <row r="28" spans="1:33" s="95" customFormat="1" ht="24.75" customHeight="1" x14ac:dyDescent="0.2">
      <c r="A28" s="1013" t="s">
        <v>1115</v>
      </c>
      <c r="B28" s="1013"/>
      <c r="C28" s="1013"/>
      <c r="D28" s="1013"/>
      <c r="E28" s="1013"/>
      <c r="F28" s="1013"/>
      <c r="G28" s="1013"/>
      <c r="H28" s="1013"/>
      <c r="I28" s="1013"/>
      <c r="J28" s="1013"/>
      <c r="K28" s="1013"/>
      <c r="L28" s="1013"/>
      <c r="M28" s="1013"/>
      <c r="N28" s="1013"/>
      <c r="O28" s="1013"/>
      <c r="P28" s="1013"/>
      <c r="Q28" s="675"/>
      <c r="X28" s="670"/>
    </row>
    <row r="29" spans="1:33" s="95" customFormat="1" ht="12" customHeight="1" x14ac:dyDescent="0.2">
      <c r="A29" s="1013" t="s">
        <v>1093</v>
      </c>
      <c r="B29" s="1013"/>
      <c r="C29" s="1013"/>
      <c r="D29" s="1013"/>
      <c r="E29" s="1013"/>
      <c r="F29" s="1013"/>
      <c r="G29" s="1013"/>
      <c r="H29" s="1013"/>
      <c r="I29" s="1013"/>
      <c r="J29" s="1013"/>
      <c r="K29" s="1013"/>
      <c r="L29" s="1013"/>
      <c r="M29" s="1013"/>
      <c r="N29" s="1013"/>
      <c r="O29" s="1013"/>
      <c r="P29" s="1013"/>
      <c r="X29" s="670"/>
    </row>
    <row r="30" spans="1:33" s="95" customFormat="1" ht="12" x14ac:dyDescent="0.2">
      <c r="A30" s="840"/>
      <c r="B30" s="840"/>
      <c r="C30" s="840"/>
      <c r="D30" s="840"/>
      <c r="E30" s="840"/>
      <c r="F30" s="840"/>
      <c r="G30" s="840"/>
      <c r="H30" s="309"/>
      <c r="I30" s="309"/>
      <c r="J30" s="309"/>
      <c r="K30" s="309"/>
      <c r="L30" s="309"/>
      <c r="M30" s="309"/>
      <c r="X30" s="670"/>
    </row>
    <row r="31" spans="1:33" s="95" customFormat="1" ht="12" x14ac:dyDescent="0.2">
      <c r="A31" s="71" t="s">
        <v>1095</v>
      </c>
      <c r="B31" s="309"/>
      <c r="C31" s="309"/>
      <c r="D31" s="309"/>
      <c r="E31" s="309"/>
      <c r="F31" s="309"/>
      <c r="G31" s="309"/>
      <c r="H31" s="309"/>
      <c r="I31" s="309"/>
      <c r="J31" s="309"/>
      <c r="K31" s="309"/>
      <c r="L31" s="309"/>
      <c r="M31" s="309"/>
      <c r="N31" s="309"/>
      <c r="X31" s="670"/>
    </row>
    <row r="32" spans="1:33" s="95" customFormat="1" ht="12" x14ac:dyDescent="0.2">
      <c r="A32" s="71" t="s">
        <v>1096</v>
      </c>
      <c r="X32" s="670"/>
    </row>
    <row r="33" spans="1:19" s="95" customFormat="1" ht="13.5" customHeight="1" x14ac:dyDescent="0.2">
      <c r="A33" s="71"/>
    </row>
    <row r="34" spans="1:19" s="95" customFormat="1" ht="12" x14ac:dyDescent="0.2">
      <c r="A34" s="666" t="s">
        <v>951</v>
      </c>
      <c r="S34" s="676"/>
    </row>
    <row r="35" spans="1:19" s="95" customFormat="1" ht="12.75" customHeight="1" x14ac:dyDescent="0.2">
      <c r="A35" s="666" t="s">
        <v>952</v>
      </c>
      <c r="S35" s="676"/>
    </row>
    <row r="36" spans="1:19" s="95" customFormat="1" ht="12.75" customHeight="1" x14ac:dyDescent="0.2">
      <c r="A36" s="71" t="s">
        <v>940</v>
      </c>
      <c r="S36" s="676"/>
    </row>
    <row r="37" spans="1:19" s="95" customFormat="1" ht="12" x14ac:dyDescent="0.2">
      <c r="A37" s="71" t="s">
        <v>149</v>
      </c>
      <c r="F37" s="854"/>
      <c r="G37" s="855"/>
      <c r="H37" s="854"/>
      <c r="I37" s="855"/>
    </row>
    <row r="38" spans="1:19" s="95" customFormat="1" ht="12" x14ac:dyDescent="0.2"/>
    <row r="40" spans="1:19" x14ac:dyDescent="0.2">
      <c r="B40" s="789"/>
      <c r="C40" s="789"/>
      <c r="D40" s="789"/>
      <c r="E40" s="789"/>
      <c r="F40" s="789"/>
      <c r="G40" s="789"/>
      <c r="H40" s="789"/>
      <c r="I40" s="789"/>
      <c r="J40" s="789"/>
      <c r="K40" s="789"/>
      <c r="L40" s="789"/>
      <c r="M40" s="789"/>
      <c r="N40" s="788"/>
      <c r="O40" s="788"/>
      <c r="P40" s="788"/>
    </row>
    <row r="41" spans="1:19" x14ac:dyDescent="0.2">
      <c r="B41" s="789"/>
      <c r="C41" s="789"/>
      <c r="D41" s="789"/>
      <c r="E41" s="789"/>
      <c r="F41" s="789"/>
      <c r="G41" s="789"/>
      <c r="H41" s="789"/>
      <c r="I41" s="789"/>
      <c r="J41" s="789"/>
      <c r="K41" s="789"/>
      <c r="L41" s="789"/>
      <c r="M41" s="789"/>
      <c r="N41" s="788"/>
      <c r="O41" s="788"/>
      <c r="P41" s="788"/>
    </row>
    <row r="42" spans="1:19" x14ac:dyDescent="0.2">
      <c r="B42" s="789"/>
      <c r="C42" s="789"/>
      <c r="D42" s="789"/>
      <c r="E42" s="789"/>
      <c r="F42" s="789"/>
      <c r="G42" s="789"/>
      <c r="H42" s="789"/>
      <c r="I42" s="789"/>
      <c r="J42" s="789"/>
      <c r="K42" s="789"/>
      <c r="L42" s="789"/>
      <c r="M42" s="789"/>
      <c r="N42" s="788"/>
      <c r="O42" s="788"/>
    </row>
    <row r="43" spans="1:19" x14ac:dyDescent="0.2">
      <c r="B43" s="789"/>
      <c r="C43" s="789"/>
      <c r="D43" s="789"/>
      <c r="E43" s="789"/>
      <c r="F43" s="789"/>
      <c r="G43" s="789"/>
      <c r="H43" s="789"/>
      <c r="I43" s="789"/>
      <c r="J43" s="789"/>
      <c r="K43" s="789"/>
      <c r="L43" s="789"/>
      <c r="M43" s="789"/>
      <c r="N43" s="788"/>
      <c r="O43" s="788"/>
    </row>
    <row r="58" spans="34:34" x14ac:dyDescent="0.2">
      <c r="AH58" s="109"/>
    </row>
    <row r="59" spans="34:34" x14ac:dyDescent="0.2">
      <c r="AH59" s="109"/>
    </row>
    <row r="60" spans="34:34" x14ac:dyDescent="0.2">
      <c r="AH60" s="109"/>
    </row>
    <row r="61" spans="34:34" x14ac:dyDescent="0.2">
      <c r="AH61" s="109"/>
    </row>
    <row r="62" spans="34:34" x14ac:dyDescent="0.2">
      <c r="AH62" s="109"/>
    </row>
    <row r="63" spans="34:34" x14ac:dyDescent="0.2">
      <c r="AH63" s="109"/>
    </row>
    <row r="64" spans="34:34" x14ac:dyDescent="0.2">
      <c r="AH64" s="109"/>
    </row>
    <row r="65" spans="34:34" x14ac:dyDescent="0.2">
      <c r="AH65" s="109"/>
    </row>
    <row r="66" spans="34:34" x14ac:dyDescent="0.2">
      <c r="AH66" s="109"/>
    </row>
    <row r="67" spans="34:34" x14ac:dyDescent="0.2">
      <c r="AH67" s="109"/>
    </row>
    <row r="68" spans="34:34" x14ac:dyDescent="0.2">
      <c r="AH68" s="109"/>
    </row>
    <row r="69" spans="34:34" x14ac:dyDescent="0.2">
      <c r="AH69" s="109"/>
    </row>
    <row r="70" spans="34:34" x14ac:dyDescent="0.2">
      <c r="AH70" s="109"/>
    </row>
    <row r="71" spans="34:34" x14ac:dyDescent="0.2">
      <c r="AH71" s="109"/>
    </row>
  </sheetData>
  <mergeCells count="60">
    <mergeCell ref="A28:P28"/>
    <mergeCell ref="A29:P29"/>
    <mergeCell ref="B19:D19"/>
    <mergeCell ref="E19:G19"/>
    <mergeCell ref="H19:J19"/>
    <mergeCell ref="K19:M19"/>
    <mergeCell ref="B20:D20"/>
    <mergeCell ref="E20:G20"/>
    <mergeCell ref="H20:J20"/>
    <mergeCell ref="K20:M20"/>
    <mergeCell ref="B16:D16"/>
    <mergeCell ref="E16:G16"/>
    <mergeCell ref="H16:J16"/>
    <mergeCell ref="K16:M16"/>
    <mergeCell ref="K18:M18"/>
    <mergeCell ref="B17:D17"/>
    <mergeCell ref="B18:D18"/>
    <mergeCell ref="E18:G18"/>
    <mergeCell ref="E17:G17"/>
    <mergeCell ref="H18:J18"/>
    <mergeCell ref="H17:J17"/>
    <mergeCell ref="N3:P3"/>
    <mergeCell ref="B3:D3"/>
    <mergeCell ref="E3:G3"/>
    <mergeCell ref="K3:M3"/>
    <mergeCell ref="H3:J3"/>
    <mergeCell ref="S16:U16"/>
    <mergeCell ref="V16:X16"/>
    <mergeCell ref="Y16:AA16"/>
    <mergeCell ref="AB16:AD16"/>
    <mergeCell ref="K17:M17"/>
    <mergeCell ref="S17:U17"/>
    <mergeCell ref="V17:X17"/>
    <mergeCell ref="Y17:AA17"/>
    <mergeCell ref="AB17:AD17"/>
    <mergeCell ref="S3:U3"/>
    <mergeCell ref="V3:X3"/>
    <mergeCell ref="Y3:AA3"/>
    <mergeCell ref="AB3:AD3"/>
    <mergeCell ref="AE3:AG3"/>
    <mergeCell ref="S18:U18"/>
    <mergeCell ref="V18:X18"/>
    <mergeCell ref="Y18:AA18"/>
    <mergeCell ref="AB18:AD18"/>
    <mergeCell ref="V20:X20"/>
    <mergeCell ref="Y20:AA20"/>
    <mergeCell ref="AB20:AD20"/>
    <mergeCell ref="S19:U19"/>
    <mergeCell ref="V19:X19"/>
    <mergeCell ref="Y19:AA19"/>
    <mergeCell ref="AB19:AD19"/>
    <mergeCell ref="S20:U20"/>
    <mergeCell ref="S22:U22"/>
    <mergeCell ref="V22:X22"/>
    <mergeCell ref="Y22:AA22"/>
    <mergeCell ref="AB22:AD22"/>
    <mergeCell ref="S23:U23"/>
    <mergeCell ref="V23:X23"/>
    <mergeCell ref="Y23:AA23"/>
    <mergeCell ref="AB23:AD23"/>
  </mergeCells>
  <phoneticPr fontId="16" type="noConversion"/>
  <hyperlinks>
    <hyperlink ref="A26" r:id="rId1"/>
  </hyperlinks>
  <pageMargins left="0.7" right="0.7" top="0.75" bottom="0.75" header="0.3" footer="0.3"/>
  <pageSetup paperSize="9" scale="5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BD7FB6AF-19D9-4C46-8B38-55AAAB57F58E}">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22</vt:i4>
      </vt:variant>
    </vt:vector>
  </HeadingPairs>
  <TitlesOfParts>
    <vt:vector size="47" baseType="lpstr">
      <vt:lpstr>Contents</vt:lpstr>
      <vt:lpstr>Table 1a</vt:lpstr>
      <vt:lpstr>Table 1b and Figure 1a</vt:lpstr>
      <vt:lpstr>Table 1c</vt:lpstr>
      <vt:lpstr>Table 1d</vt:lpstr>
      <vt:lpstr>Table 1e</vt:lpstr>
      <vt:lpstr>Table 2a</vt:lpstr>
      <vt:lpstr>Table 2b </vt:lpstr>
      <vt:lpstr>Table 2c&amp;d</vt:lpstr>
      <vt:lpstr>Table 2c&amp;d (London)</vt:lpstr>
      <vt:lpstr>Table 2e</vt:lpstr>
      <vt:lpstr>Table 2f, Table 2g</vt:lpstr>
      <vt:lpstr>Table 2h</vt:lpstr>
      <vt:lpstr>Table 3a, Figure 3a</vt:lpstr>
      <vt:lpstr>Table 3b, Figure 3b</vt:lpstr>
      <vt:lpstr>Table 3c, Figure 3c</vt:lpstr>
      <vt:lpstr>Table 3d, Figure 3d</vt:lpstr>
      <vt:lpstr>Table 3e, Figure 3e</vt:lpstr>
      <vt:lpstr>Table 3f</vt:lpstr>
      <vt:lpstr>Table 3g</vt:lpstr>
      <vt:lpstr>Table 3h, Table 3i</vt:lpstr>
      <vt:lpstr>Table 3j</vt:lpstr>
      <vt:lpstr>Table 4a</vt:lpstr>
      <vt:lpstr>Table 4b-4d</vt:lpstr>
      <vt:lpstr>Graph labels</vt:lpstr>
      <vt:lpstr>'Table 1a'!_Toc331085695</vt:lpstr>
      <vt:lpstr>'Table 1a'!Print_Area</vt:lpstr>
      <vt:lpstr>'Table 1b and Figure 1a'!Print_Area</vt:lpstr>
      <vt:lpstr>'Table 1c'!Print_Area</vt:lpstr>
      <vt:lpstr>'Table 1d'!Print_Area</vt:lpstr>
      <vt:lpstr>'Table 1e'!Print_Area</vt:lpstr>
      <vt:lpstr>'Table 2a'!Print_Area</vt:lpstr>
      <vt:lpstr>'Table 2b '!Print_Area</vt:lpstr>
      <vt:lpstr>'Table 2c&amp;d'!Print_Area</vt:lpstr>
      <vt:lpstr>'Table 2c&amp;d (London)'!Print_Area</vt:lpstr>
      <vt:lpstr>'Table 2f, Table 2g'!Print_Area</vt:lpstr>
      <vt:lpstr>'Table 2h'!Print_Area</vt:lpstr>
      <vt:lpstr>'Table 3a, Figure 3a'!Print_Area</vt:lpstr>
      <vt:lpstr>'Table 3b, Figure 3b'!Print_Area</vt:lpstr>
      <vt:lpstr>'Table 3c, Figure 3c'!Print_Area</vt:lpstr>
      <vt:lpstr>'Table 3d, Figure 3d'!Print_Area</vt:lpstr>
      <vt:lpstr>'Table 3e, Figure 3e'!Print_Area</vt:lpstr>
      <vt:lpstr>'Table 3f'!Print_Area</vt:lpstr>
      <vt:lpstr>'Table 3g'!Print_Area</vt:lpstr>
      <vt:lpstr>'Table 3h, Table 3i'!Print_Area</vt:lpstr>
      <vt:lpstr>'Table 4a'!Print_Area</vt:lpstr>
      <vt:lpstr>'Table 4b-4d'!Print_Area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2015-10-05T07:11:40Z</dcterms:created>
  <dcterms:modified xsi:type="dcterms:W3CDTF">2015-10-05T10:47:54Z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fcbeed9b-7601-446a-bca9-f100610302aa</vt:lpwstr>
  </property>
  <property fmtid="{D5CDD505-2E9C-101B-9397-08002B2CF9AE}" pid="3" name="bjSaver">
    <vt:lpwstr>YMpWE2r+4DYU1CSNnwuqDU1a1pwLcEl0</vt:lpwstr>
  </property>
  <property fmtid="{D5CDD505-2E9C-101B-9397-08002B2CF9AE}" pid="4" name="bjDocumentSecurityLabel">
    <vt:lpwstr>No Marking</vt:lpwstr>
  </property>
</Properties>
</file>