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25" yWindow="-195" windowWidth="17760" windowHeight="11895" firstSheet="1" activeTab="1"/>
  </bookViews>
  <sheets>
    <sheet name="Explanation and results" sheetId="10" r:id="rId1"/>
    <sheet name="LA level data" sheetId="1" r:id="rId2"/>
    <sheet name="Allocations 11.12.14" sheetId="13" r:id="rId3"/>
    <sheet name="MFF" sheetId="8" r:id="rId4"/>
    <sheet name="List of adjustments" sheetId="14" r:id="rId5"/>
  </sheets>
  <externalReferences>
    <externalReference r:id="rId6"/>
    <externalReference r:id="rId7"/>
  </externalReferences>
  <definedNames>
    <definedName name="_ADS2010">[1]ADS2010_Map!$G$7:$G$388</definedName>
    <definedName name="_xlnm._FilterDatabase" localSheetId="4" hidden="1">'List of adjustments'!$A$1:$L$1</definedName>
    <definedName name="fn">[2]Intro!$B$1</definedName>
  </definedNames>
  <calcPr calcId="145621"/>
</workbook>
</file>

<file path=xl/calcChain.xml><?xml version="1.0" encoding="utf-8"?>
<calcChain xmlns="http://schemas.openxmlformats.org/spreadsheetml/2006/main">
  <c r="E3" i="1" l="1"/>
  <c r="F3" i="1"/>
  <c r="I3" i="1"/>
  <c r="J3" i="1"/>
  <c r="K3" i="1"/>
  <c r="L3" i="1"/>
  <c r="M3" i="1"/>
  <c r="F103" i="1" l="1"/>
  <c r="J14" i="14" l="1"/>
  <c r="J10" i="14"/>
  <c r="J8" i="14"/>
  <c r="F56" i="1" s="1"/>
  <c r="J3" i="14"/>
  <c r="J4" i="14"/>
  <c r="J5" i="14"/>
  <c r="J6" i="14"/>
  <c r="J7" i="14"/>
  <c r="J9" i="14"/>
  <c r="J11" i="14"/>
  <c r="J12" i="14"/>
  <c r="J13"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2" i="14"/>
  <c r="F4" i="1" l="1"/>
  <c r="F81" i="1"/>
  <c r="F130" i="1"/>
  <c r="F105" i="1"/>
  <c r="F60" i="1"/>
  <c r="F44" i="1"/>
  <c r="F19" i="1"/>
  <c r="F129" i="1"/>
  <c r="F67" i="1"/>
  <c r="F151" i="1"/>
  <c r="F59" i="1"/>
  <c r="F14" i="1"/>
  <c r="F91" i="1"/>
  <c r="F144" i="1"/>
  <c r="F149" i="1"/>
  <c r="F74" i="1"/>
  <c r="F47" i="1"/>
  <c r="F148" i="1"/>
  <c r="F131" i="1"/>
  <c r="F8" i="1"/>
  <c r="F83" i="1"/>
  <c r="F23" i="1"/>
  <c r="F97" i="1"/>
  <c r="F117" i="1"/>
  <c r="F113" i="1"/>
  <c r="F72" i="1"/>
  <c r="F114" i="1"/>
  <c r="F98" i="1"/>
  <c r="F108" i="1"/>
  <c r="F127" i="1"/>
  <c r="F126" i="1"/>
  <c r="F33" i="1"/>
  <c r="F52" i="1"/>
  <c r="F137" i="1"/>
  <c r="F102" i="1"/>
  <c r="F140" i="1"/>
  <c r="F76" i="1"/>
  <c r="F112" i="1"/>
  <c r="F133" i="1"/>
  <c r="F27" i="1"/>
  <c r="F88" i="1"/>
  <c r="F142" i="1"/>
  <c r="F125" i="1"/>
  <c r="F145" i="1"/>
  <c r="F26" i="1"/>
  <c r="F120" i="1"/>
  <c r="F139" i="1"/>
  <c r="F39" i="1"/>
  <c r="F18" i="1"/>
  <c r="F132" i="1"/>
  <c r="F123" i="1"/>
  <c r="F64" i="1"/>
  <c r="F24" i="1"/>
  <c r="F45" i="1"/>
  <c r="F43" i="1"/>
  <c r="F36" i="1"/>
  <c r="F119" i="1"/>
  <c r="F121" i="1"/>
  <c r="F152" i="1"/>
  <c r="F95" i="1"/>
  <c r="F89" i="1"/>
  <c r="F40" i="1"/>
  <c r="F146" i="1"/>
  <c r="F96" i="1"/>
  <c r="F87" i="1"/>
  <c r="F150" i="1"/>
  <c r="F136" i="1"/>
  <c r="F110" i="1"/>
  <c r="F71" i="1"/>
  <c r="F55" i="1"/>
  <c r="F17" i="1"/>
  <c r="F124" i="1"/>
  <c r="F85" i="1"/>
  <c r="F107" i="1"/>
  <c r="F109" i="1"/>
  <c r="F75" i="1"/>
  <c r="F48" i="1"/>
  <c r="F79" i="1"/>
  <c r="F6" i="1"/>
  <c r="F51" i="1"/>
  <c r="F100" i="1"/>
  <c r="F104" i="1"/>
  <c r="F21" i="1"/>
  <c r="F147" i="1"/>
  <c r="F82" i="1"/>
  <c r="F101" i="1"/>
  <c r="F90" i="1"/>
  <c r="F12" i="1"/>
  <c r="F134" i="1"/>
  <c r="F122" i="1"/>
  <c r="F86" i="1"/>
  <c r="F15" i="1"/>
  <c r="F106" i="1"/>
  <c r="F111" i="1"/>
  <c r="F13" i="1"/>
  <c r="F138" i="1"/>
  <c r="F93" i="1"/>
  <c r="F84" i="1"/>
  <c r="F69" i="1"/>
  <c r="F73" i="1"/>
  <c r="F118" i="1"/>
  <c r="F46" i="1"/>
  <c r="F10" i="1"/>
  <c r="F35" i="1"/>
  <c r="F77" i="1"/>
  <c r="F50" i="1"/>
  <c r="F70" i="1"/>
  <c r="F30" i="1"/>
  <c r="F5" i="1"/>
  <c r="F128" i="1"/>
  <c r="F61" i="1"/>
  <c r="F38" i="1"/>
  <c r="F34" i="1"/>
  <c r="F11" i="1"/>
  <c r="F62" i="1"/>
  <c r="F94" i="1"/>
  <c r="F54" i="1"/>
  <c r="F41" i="1"/>
  <c r="F32" i="1"/>
  <c r="F16" i="1"/>
  <c r="F154" i="1" l="1"/>
  <c r="F141" i="1"/>
  <c r="F66" i="1"/>
  <c r="F49" i="1"/>
  <c r="F42" i="1"/>
  <c r="F28" i="1"/>
  <c r="F25" i="1"/>
  <c r="F22" i="1"/>
  <c r="F9" i="1"/>
  <c r="F29" i="1" l="1"/>
  <c r="F37" i="1"/>
  <c r="F63" i="1"/>
  <c r="F78" i="1"/>
  <c r="F153" i="1"/>
  <c r="F99" i="1"/>
  <c r="F115" i="1"/>
  <c r="F135" i="1"/>
  <c r="F7" i="1"/>
  <c r="F31" i="1"/>
  <c r="F53" i="1"/>
  <c r="F57" i="1"/>
  <c r="F65" i="1"/>
  <c r="F68" i="1"/>
  <c r="F80" i="1"/>
  <c r="F92" i="1"/>
  <c r="F116" i="1"/>
  <c r="F143" i="1"/>
  <c r="F20" i="1"/>
  <c r="F58" i="1"/>
  <c r="E19" i="1"/>
  <c r="I19" i="1" s="1"/>
  <c r="E41" i="1"/>
  <c r="I41" i="1" s="1"/>
  <c r="F155" i="1" l="1"/>
  <c r="E36" i="1"/>
  <c r="I36" i="1" s="1"/>
  <c r="E103" i="1" l="1"/>
  <c r="I103" i="1" s="1"/>
  <c r="E54" i="1"/>
  <c r="I54" i="1" s="1"/>
  <c r="E4" i="1"/>
  <c r="I4" i="1" s="1"/>
  <c r="E81" i="1"/>
  <c r="I81" i="1" s="1"/>
  <c r="E130" i="1"/>
  <c r="I130" i="1" s="1"/>
  <c r="E105" i="1"/>
  <c r="I105" i="1" s="1"/>
  <c r="E60" i="1"/>
  <c r="I60" i="1" s="1"/>
  <c r="E44" i="1"/>
  <c r="I44" i="1" s="1"/>
  <c r="E129" i="1"/>
  <c r="I129" i="1" s="1"/>
  <c r="E67" i="1"/>
  <c r="I67" i="1" s="1"/>
  <c r="E151" i="1"/>
  <c r="I151" i="1" s="1"/>
  <c r="E59" i="1"/>
  <c r="I59" i="1" s="1"/>
  <c r="E20" i="1"/>
  <c r="I20" i="1" s="1"/>
  <c r="E16" i="1"/>
  <c r="I16" i="1" s="1"/>
  <c r="E14" i="1"/>
  <c r="I14" i="1" s="1"/>
  <c r="E91" i="1"/>
  <c r="I91" i="1" s="1"/>
  <c r="E144" i="1"/>
  <c r="I144" i="1" s="1"/>
  <c r="E32" i="1"/>
  <c r="I32" i="1" s="1"/>
  <c r="E53" i="1"/>
  <c r="I53" i="1" s="1"/>
  <c r="E149" i="1"/>
  <c r="I149" i="1" s="1"/>
  <c r="E74" i="1"/>
  <c r="I74" i="1" s="1"/>
  <c r="E154" i="1"/>
  <c r="I154" i="1" s="1"/>
  <c r="E47" i="1"/>
  <c r="I47" i="1" s="1"/>
  <c r="E148" i="1"/>
  <c r="I148" i="1" s="1"/>
  <c r="E131" i="1"/>
  <c r="I131" i="1" s="1"/>
  <c r="E42" i="1"/>
  <c r="I42" i="1" s="1"/>
  <c r="E8" i="1"/>
  <c r="I8" i="1" s="1"/>
  <c r="E31" i="1"/>
  <c r="I31" i="1" s="1"/>
  <c r="E83" i="1"/>
  <c r="I83" i="1" s="1"/>
  <c r="E58" i="1"/>
  <c r="I58" i="1" s="1"/>
  <c r="E23" i="1"/>
  <c r="I23" i="1" s="1"/>
  <c r="E141" i="1"/>
  <c r="I141" i="1" s="1"/>
  <c r="E97" i="1"/>
  <c r="I97" i="1" s="1"/>
  <c r="E117" i="1"/>
  <c r="I117" i="1" s="1"/>
  <c r="E113" i="1"/>
  <c r="I113" i="1" s="1"/>
  <c r="E72" i="1"/>
  <c r="I72" i="1" s="1"/>
  <c r="E143" i="1"/>
  <c r="I143" i="1" s="1"/>
  <c r="E114" i="1"/>
  <c r="I114" i="1" s="1"/>
  <c r="E98" i="1"/>
  <c r="I98" i="1" s="1"/>
  <c r="E108" i="1"/>
  <c r="I108" i="1" s="1"/>
  <c r="E127" i="1"/>
  <c r="I127" i="1" s="1"/>
  <c r="E25" i="1"/>
  <c r="I25" i="1" s="1"/>
  <c r="E126" i="1"/>
  <c r="I126" i="1" s="1"/>
  <c r="E68" i="1"/>
  <c r="I68" i="1" s="1"/>
  <c r="E92" i="1"/>
  <c r="I92" i="1" s="1"/>
  <c r="E33" i="1"/>
  <c r="I33" i="1" s="1"/>
  <c r="E52" i="1"/>
  <c r="I52" i="1" s="1"/>
  <c r="E137" i="1"/>
  <c r="I137" i="1" s="1"/>
  <c r="E153" i="1"/>
  <c r="I153" i="1" s="1"/>
  <c r="E102" i="1"/>
  <c r="I102" i="1" s="1"/>
  <c r="E140" i="1"/>
  <c r="I140" i="1" s="1"/>
  <c r="E76" i="1"/>
  <c r="I76" i="1" s="1"/>
  <c r="E115" i="1"/>
  <c r="I115" i="1" s="1"/>
  <c r="E78" i="1"/>
  <c r="I78" i="1" s="1"/>
  <c r="E63" i="1"/>
  <c r="I63" i="1" s="1"/>
  <c r="E112" i="1"/>
  <c r="I112" i="1" s="1"/>
  <c r="E133" i="1"/>
  <c r="I133" i="1" s="1"/>
  <c r="E27" i="1"/>
  <c r="I27" i="1" s="1"/>
  <c r="E88" i="1"/>
  <c r="I88" i="1" s="1"/>
  <c r="E142" i="1"/>
  <c r="I142" i="1" s="1"/>
  <c r="E125" i="1"/>
  <c r="I125" i="1" s="1"/>
  <c r="E145" i="1"/>
  <c r="I145" i="1" s="1"/>
  <c r="E26" i="1"/>
  <c r="I26" i="1" s="1"/>
  <c r="E7" i="1"/>
  <c r="I7" i="1" s="1"/>
  <c r="E65" i="1"/>
  <c r="I65" i="1" s="1"/>
  <c r="E120" i="1"/>
  <c r="I120" i="1" s="1"/>
  <c r="E139" i="1"/>
  <c r="I139" i="1" s="1"/>
  <c r="E39" i="1"/>
  <c r="I39" i="1" s="1"/>
  <c r="E18" i="1"/>
  <c r="I18" i="1" s="1"/>
  <c r="E132" i="1"/>
  <c r="I132" i="1" s="1"/>
  <c r="E37" i="1"/>
  <c r="I37" i="1" s="1"/>
  <c r="E123" i="1"/>
  <c r="I123" i="1" s="1"/>
  <c r="E64" i="1"/>
  <c r="I64" i="1" s="1"/>
  <c r="E24" i="1"/>
  <c r="I24" i="1" s="1"/>
  <c r="E45" i="1"/>
  <c r="I45" i="1" s="1"/>
  <c r="E43" i="1"/>
  <c r="I43" i="1" s="1"/>
  <c r="E28" i="1"/>
  <c r="I28" i="1" s="1"/>
  <c r="E119" i="1"/>
  <c r="I119" i="1" s="1"/>
  <c r="E57" i="1"/>
  <c r="I57" i="1" s="1"/>
  <c r="E121" i="1"/>
  <c r="I121" i="1" s="1"/>
  <c r="E152" i="1"/>
  <c r="I152" i="1" s="1"/>
  <c r="E95" i="1"/>
  <c r="I95" i="1" s="1"/>
  <c r="E89" i="1"/>
  <c r="I89" i="1" s="1"/>
  <c r="E9" i="1"/>
  <c r="I9" i="1" s="1"/>
  <c r="E40" i="1"/>
  <c r="I40" i="1" s="1"/>
  <c r="E29" i="1"/>
  <c r="I29" i="1" s="1"/>
  <c r="E146" i="1"/>
  <c r="I146" i="1" s="1"/>
  <c r="E96" i="1"/>
  <c r="I96" i="1" s="1"/>
  <c r="E87" i="1"/>
  <c r="I87" i="1" s="1"/>
  <c r="E150" i="1"/>
  <c r="I150" i="1" s="1"/>
  <c r="E136" i="1"/>
  <c r="I136" i="1" s="1"/>
  <c r="E110" i="1"/>
  <c r="I110" i="1" s="1"/>
  <c r="E71" i="1"/>
  <c r="I71" i="1" s="1"/>
  <c r="E55" i="1"/>
  <c r="I55" i="1" s="1"/>
  <c r="E17" i="1"/>
  <c r="I17" i="1" s="1"/>
  <c r="E116" i="1"/>
  <c r="I116" i="1" s="1"/>
  <c r="E124" i="1"/>
  <c r="I124" i="1" s="1"/>
  <c r="E80" i="1"/>
  <c r="I80" i="1" s="1"/>
  <c r="E85" i="1"/>
  <c r="I85" i="1" s="1"/>
  <c r="E107" i="1"/>
  <c r="I107" i="1" s="1"/>
  <c r="E109" i="1"/>
  <c r="I109" i="1" s="1"/>
  <c r="E75" i="1"/>
  <c r="I75" i="1" s="1"/>
  <c r="E48" i="1"/>
  <c r="I48" i="1" s="1"/>
  <c r="E79" i="1"/>
  <c r="I79" i="1" s="1"/>
  <c r="E6" i="1"/>
  <c r="I6" i="1" s="1"/>
  <c r="E51" i="1"/>
  <c r="I51" i="1" s="1"/>
  <c r="E100" i="1"/>
  <c r="I100" i="1" s="1"/>
  <c r="E104" i="1"/>
  <c r="I104" i="1" s="1"/>
  <c r="E21" i="1"/>
  <c r="I21" i="1" s="1"/>
  <c r="E147" i="1"/>
  <c r="I147" i="1" s="1"/>
  <c r="E82" i="1"/>
  <c r="I82" i="1" s="1"/>
  <c r="E101" i="1"/>
  <c r="I101" i="1" s="1"/>
  <c r="E90" i="1"/>
  <c r="I90" i="1" s="1"/>
  <c r="E12" i="1"/>
  <c r="I12" i="1" s="1"/>
  <c r="E134" i="1"/>
  <c r="I134" i="1" s="1"/>
  <c r="E122" i="1"/>
  <c r="I122" i="1" s="1"/>
  <c r="E86" i="1"/>
  <c r="I86" i="1" s="1"/>
  <c r="E15" i="1"/>
  <c r="I15" i="1" s="1"/>
  <c r="E106" i="1"/>
  <c r="I106" i="1" s="1"/>
  <c r="E111" i="1"/>
  <c r="I111" i="1" s="1"/>
  <c r="E22" i="1"/>
  <c r="I22" i="1" s="1"/>
  <c r="E13" i="1"/>
  <c r="I13" i="1" s="1"/>
  <c r="E49" i="1"/>
  <c r="I49" i="1" s="1"/>
  <c r="E66" i="1"/>
  <c r="I66" i="1" s="1"/>
  <c r="E138" i="1"/>
  <c r="I138" i="1" s="1"/>
  <c r="E93" i="1"/>
  <c r="I93" i="1" s="1"/>
  <c r="E84" i="1"/>
  <c r="I84" i="1" s="1"/>
  <c r="E99" i="1"/>
  <c r="I99" i="1" s="1"/>
  <c r="E69" i="1"/>
  <c r="I69" i="1" s="1"/>
  <c r="E73" i="1"/>
  <c r="I73" i="1" s="1"/>
  <c r="E118" i="1"/>
  <c r="I118" i="1" s="1"/>
  <c r="E46" i="1"/>
  <c r="I46" i="1" s="1"/>
  <c r="E10" i="1"/>
  <c r="I10" i="1" s="1"/>
  <c r="E35" i="1"/>
  <c r="I35" i="1" s="1"/>
  <c r="E77" i="1"/>
  <c r="I77" i="1" s="1"/>
  <c r="E50" i="1"/>
  <c r="I50" i="1" s="1"/>
  <c r="E70" i="1"/>
  <c r="I70" i="1" s="1"/>
  <c r="E30" i="1"/>
  <c r="I30" i="1" s="1"/>
  <c r="E5" i="1"/>
  <c r="I5" i="1" s="1"/>
  <c r="E128" i="1"/>
  <c r="I128" i="1" s="1"/>
  <c r="E61" i="1"/>
  <c r="I61" i="1" s="1"/>
  <c r="E38" i="1"/>
  <c r="I38" i="1" s="1"/>
  <c r="E34" i="1"/>
  <c r="I34" i="1" s="1"/>
  <c r="E11" i="1"/>
  <c r="I11" i="1" s="1"/>
  <c r="E135" i="1"/>
  <c r="I135" i="1" s="1"/>
  <c r="E62" i="1"/>
  <c r="I62" i="1" s="1"/>
  <c r="E94" i="1"/>
  <c r="I94" i="1" s="1"/>
  <c r="E56" i="1"/>
  <c r="I56" i="1" s="1"/>
  <c r="E157" i="13"/>
  <c r="E155" i="1" l="1"/>
  <c r="J22" i="1" l="1"/>
  <c r="K22" i="1" s="1"/>
  <c r="L22" i="1" s="1"/>
  <c r="M22" i="1" s="1"/>
  <c r="J103" i="1"/>
  <c r="K103" i="1" s="1"/>
  <c r="L103" i="1" s="1"/>
  <c r="M103" i="1" s="1"/>
  <c r="J70" i="1"/>
  <c r="K70" i="1" s="1"/>
  <c r="L70" i="1" s="1"/>
  <c r="M70" i="1" s="1"/>
  <c r="J53" i="1"/>
  <c r="K53" i="1" s="1"/>
  <c r="L53" i="1" s="1"/>
  <c r="M53" i="1" s="1"/>
  <c r="J44" i="1"/>
  <c r="K44" i="1" s="1"/>
  <c r="L44" i="1" s="1"/>
  <c r="M44" i="1" s="1"/>
  <c r="J24" i="1"/>
  <c r="K24" i="1" s="1"/>
  <c r="L24" i="1" s="1"/>
  <c r="M24" i="1" s="1"/>
  <c r="J10" i="1"/>
  <c r="K10" i="1" s="1"/>
  <c r="L10" i="1" s="1"/>
  <c r="M10" i="1" s="1"/>
  <c r="J124" i="1"/>
  <c r="K124" i="1" s="1"/>
  <c r="L124" i="1" s="1"/>
  <c r="M124" i="1" s="1"/>
  <c r="J98" i="1"/>
  <c r="K98" i="1" s="1"/>
  <c r="L98" i="1" s="1"/>
  <c r="M98" i="1" s="1"/>
  <c r="J61" i="1"/>
  <c r="K61" i="1" s="1"/>
  <c r="L61" i="1" s="1"/>
  <c r="M61" i="1" s="1"/>
  <c r="J145" i="1"/>
  <c r="K145" i="1" s="1"/>
  <c r="L145" i="1" s="1"/>
  <c r="M145" i="1" s="1"/>
  <c r="J111" i="1"/>
  <c r="K111" i="1" s="1"/>
  <c r="L111" i="1" s="1"/>
  <c r="M111" i="1" s="1"/>
  <c r="J67" i="1"/>
  <c r="K67" i="1" s="1"/>
  <c r="L67" i="1" s="1"/>
  <c r="M67" i="1" s="1"/>
  <c r="J135" i="1"/>
  <c r="K135" i="1" s="1"/>
  <c r="L135" i="1" s="1"/>
  <c r="M135" i="1" s="1"/>
  <c r="J40" i="1"/>
  <c r="K40" i="1" s="1"/>
  <c r="L40" i="1" s="1"/>
  <c r="M40" i="1" s="1"/>
  <c r="J52" i="1"/>
  <c r="K52" i="1" s="1"/>
  <c r="L52" i="1" s="1"/>
  <c r="M52" i="1" s="1"/>
  <c r="J133" i="1"/>
  <c r="K133" i="1" s="1"/>
  <c r="L133" i="1" s="1"/>
  <c r="M133" i="1" s="1"/>
  <c r="J154" i="1"/>
  <c r="K154" i="1" s="1"/>
  <c r="L154" i="1" s="1"/>
  <c r="M154" i="1" s="1"/>
  <c r="J81" i="1"/>
  <c r="K81" i="1" s="1"/>
  <c r="L81" i="1" s="1"/>
  <c r="M81" i="1" s="1"/>
  <c r="J64" i="1"/>
  <c r="K64" i="1" s="1"/>
  <c r="L64" i="1" s="1"/>
  <c r="M64" i="1" s="1"/>
  <c r="J58" i="1"/>
  <c r="K58" i="1" s="1"/>
  <c r="L58" i="1" s="1"/>
  <c r="M58" i="1" s="1"/>
  <c r="J21" i="1"/>
  <c r="K21" i="1" s="1"/>
  <c r="L21" i="1" s="1"/>
  <c r="M21" i="1" s="1"/>
  <c r="J23" i="1"/>
  <c r="K23" i="1" s="1"/>
  <c r="L23" i="1" s="1"/>
  <c r="M23" i="1" s="1"/>
  <c r="J99" i="1"/>
  <c r="K99" i="1" s="1"/>
  <c r="L99" i="1" s="1"/>
  <c r="M99" i="1" s="1"/>
  <c r="J116" i="1"/>
  <c r="K116" i="1" s="1"/>
  <c r="L116" i="1" s="1"/>
  <c r="M116" i="1" s="1"/>
  <c r="J9" i="1"/>
  <c r="K9" i="1" s="1"/>
  <c r="L9" i="1" s="1"/>
  <c r="M9" i="1" s="1"/>
  <c r="J6" i="1"/>
  <c r="K6" i="1" s="1"/>
  <c r="L6" i="1" s="1"/>
  <c r="M6" i="1" s="1"/>
  <c r="J68" i="1"/>
  <c r="K68" i="1" s="1"/>
  <c r="L68" i="1" s="1"/>
  <c r="M68" i="1" s="1"/>
  <c r="J144" i="1"/>
  <c r="K144" i="1" s="1"/>
  <c r="L144" i="1" s="1"/>
  <c r="M144" i="1" s="1"/>
  <c r="J126" i="1"/>
  <c r="K126" i="1" s="1"/>
  <c r="L126" i="1" s="1"/>
  <c r="M126" i="1" s="1"/>
  <c r="J42" i="1"/>
  <c r="K42" i="1" s="1"/>
  <c r="L42" i="1" s="1"/>
  <c r="M42" i="1" s="1"/>
  <c r="J69" i="1"/>
  <c r="K69" i="1" s="1"/>
  <c r="L69" i="1" s="1"/>
  <c r="M69" i="1" s="1"/>
  <c r="J105" i="1"/>
  <c r="K105" i="1" s="1"/>
  <c r="L105" i="1" s="1"/>
  <c r="M105" i="1" s="1"/>
  <c r="J63" i="1"/>
  <c r="K63" i="1" s="1"/>
  <c r="L63" i="1" s="1"/>
  <c r="M63" i="1" s="1"/>
  <c r="J48" i="1"/>
  <c r="K48" i="1" s="1"/>
  <c r="L48" i="1" s="1"/>
  <c r="M48" i="1" s="1"/>
  <c r="J8" i="1"/>
  <c r="K8" i="1" s="1"/>
  <c r="L8" i="1" s="1"/>
  <c r="M8" i="1" s="1"/>
  <c r="J92" i="1"/>
  <c r="K92" i="1" s="1"/>
  <c r="L92" i="1" s="1"/>
  <c r="M92" i="1" s="1"/>
  <c r="J25" i="1"/>
  <c r="K25" i="1" s="1"/>
  <c r="L25" i="1" s="1"/>
  <c r="M25" i="1" s="1"/>
  <c r="J96" i="1"/>
  <c r="K96" i="1" s="1"/>
  <c r="L96" i="1" s="1"/>
  <c r="M96" i="1" s="1"/>
  <c r="J12" i="1"/>
  <c r="K12" i="1" s="1"/>
  <c r="L12" i="1" s="1"/>
  <c r="M12" i="1" s="1"/>
  <c r="J125" i="1"/>
  <c r="K125" i="1" s="1"/>
  <c r="L125" i="1" s="1"/>
  <c r="M125" i="1" s="1"/>
  <c r="J62" i="1"/>
  <c r="K62" i="1" s="1"/>
  <c r="L62" i="1" s="1"/>
  <c r="M62" i="1" s="1"/>
  <c r="J118" i="1"/>
  <c r="K118" i="1" s="1"/>
  <c r="L118" i="1" s="1"/>
  <c r="M118" i="1" s="1"/>
  <c r="J27" i="1"/>
  <c r="K27" i="1" s="1"/>
  <c r="L27" i="1" s="1"/>
  <c r="M27" i="1" s="1"/>
  <c r="J89" i="1"/>
  <c r="K89" i="1" s="1"/>
  <c r="L89" i="1" s="1"/>
  <c r="M89" i="1" s="1"/>
  <c r="J148" i="1"/>
  <c r="K148" i="1" s="1"/>
  <c r="L148" i="1" s="1"/>
  <c r="M148" i="1" s="1"/>
  <c r="J138" i="1"/>
  <c r="K138" i="1" s="1"/>
  <c r="L138" i="1" s="1"/>
  <c r="M138" i="1" s="1"/>
  <c r="J109" i="1"/>
  <c r="K109" i="1" s="1"/>
  <c r="L109" i="1" s="1"/>
  <c r="M109" i="1" s="1"/>
  <c r="J31" i="1"/>
  <c r="K31" i="1" s="1"/>
  <c r="L31" i="1" s="1"/>
  <c r="M31" i="1" s="1"/>
  <c r="J114" i="1"/>
  <c r="K114" i="1" s="1"/>
  <c r="L114" i="1" s="1"/>
  <c r="M114" i="1" s="1"/>
  <c r="J17" i="1"/>
  <c r="K17" i="1" s="1"/>
  <c r="L17" i="1" s="1"/>
  <c r="M17" i="1" s="1"/>
  <c r="J38" i="1"/>
  <c r="K38" i="1" s="1"/>
  <c r="L38" i="1" s="1"/>
  <c r="M38" i="1" s="1"/>
  <c r="J122" i="1"/>
  <c r="K122" i="1" s="1"/>
  <c r="L122" i="1" s="1"/>
  <c r="M122" i="1" s="1"/>
  <c r="J50" i="1"/>
  <c r="K50" i="1" s="1"/>
  <c r="L50" i="1" s="1"/>
  <c r="M50" i="1" s="1"/>
  <c r="J60" i="1"/>
  <c r="K60" i="1" s="1"/>
  <c r="L60" i="1" s="1"/>
  <c r="M60" i="1" s="1"/>
  <c r="J83" i="1"/>
  <c r="K83" i="1" s="1"/>
  <c r="L83" i="1" s="1"/>
  <c r="M83" i="1" s="1"/>
  <c r="J7" i="1"/>
  <c r="K7" i="1" s="1"/>
  <c r="L7" i="1" s="1"/>
  <c r="M7" i="1" s="1"/>
  <c r="J134" i="1"/>
  <c r="K134" i="1" s="1"/>
  <c r="L134" i="1" s="1"/>
  <c r="M134" i="1" s="1"/>
  <c r="J104" i="1"/>
  <c r="K104" i="1" s="1"/>
  <c r="L104" i="1" s="1"/>
  <c r="M104" i="1" s="1"/>
  <c r="J93" i="1"/>
  <c r="K93" i="1" s="1"/>
  <c r="L93" i="1" s="1"/>
  <c r="M93" i="1" s="1"/>
  <c r="J110" i="1"/>
  <c r="K110" i="1" s="1"/>
  <c r="L110" i="1" s="1"/>
  <c r="M110" i="1" s="1"/>
  <c r="J143" i="1"/>
  <c r="K143" i="1" s="1"/>
  <c r="L143" i="1" s="1"/>
  <c r="M143" i="1" s="1"/>
  <c r="J102" i="1"/>
  <c r="K102" i="1" s="1"/>
  <c r="L102" i="1" s="1"/>
  <c r="M102" i="1" s="1"/>
  <c r="J15" i="1"/>
  <c r="K15" i="1" s="1"/>
  <c r="L15" i="1" s="1"/>
  <c r="M15" i="1" s="1"/>
  <c r="J151" i="1"/>
  <c r="K151" i="1" s="1"/>
  <c r="L151" i="1" s="1"/>
  <c r="M151" i="1" s="1"/>
  <c r="J112" i="1"/>
  <c r="K112" i="1" s="1"/>
  <c r="L112" i="1" s="1"/>
  <c r="M112" i="1" s="1"/>
  <c r="J5" i="1"/>
  <c r="K5" i="1" s="1"/>
  <c r="L5" i="1" s="1"/>
  <c r="M5" i="1" s="1"/>
  <c r="J146" i="1"/>
  <c r="K146" i="1" s="1"/>
  <c r="L146" i="1" s="1"/>
  <c r="M146" i="1" s="1"/>
  <c r="J85" i="1"/>
  <c r="K85" i="1" s="1"/>
  <c r="L85" i="1" s="1"/>
  <c r="M85" i="1" s="1"/>
  <c r="J59" i="1"/>
  <c r="K59" i="1" s="1"/>
  <c r="L59" i="1" s="1"/>
  <c r="M59" i="1" s="1"/>
  <c r="J51" i="1"/>
  <c r="K51" i="1" s="1"/>
  <c r="L51" i="1" s="1"/>
  <c r="M51" i="1" s="1"/>
  <c r="J19" i="1"/>
  <c r="K19" i="1" s="1"/>
  <c r="L19" i="1" s="1"/>
  <c r="M19" i="1" s="1"/>
  <c r="J73" i="1"/>
  <c r="K73" i="1" s="1"/>
  <c r="L73" i="1" s="1"/>
  <c r="M73" i="1" s="1"/>
  <c r="J80" i="1"/>
  <c r="K80" i="1" s="1"/>
  <c r="L80" i="1" s="1"/>
  <c r="M80" i="1" s="1"/>
  <c r="J147" i="1"/>
  <c r="K147" i="1" s="1"/>
  <c r="L147" i="1" s="1"/>
  <c r="M147" i="1" s="1"/>
  <c r="J82" i="1"/>
  <c r="K82" i="1" s="1"/>
  <c r="L82" i="1" s="1"/>
  <c r="M82" i="1" s="1"/>
  <c r="J29" i="1"/>
  <c r="K29" i="1" s="1"/>
  <c r="L29" i="1" s="1"/>
  <c r="M29" i="1" s="1"/>
  <c r="J35" i="1"/>
  <c r="K35" i="1" s="1"/>
  <c r="L35" i="1" s="1"/>
  <c r="M35" i="1" s="1"/>
  <c r="J150" i="1"/>
  <c r="K150" i="1" s="1"/>
  <c r="L150" i="1" s="1"/>
  <c r="M150" i="1" s="1"/>
  <c r="J57" i="1"/>
  <c r="K57" i="1" s="1"/>
  <c r="L57" i="1" s="1"/>
  <c r="M57" i="1" s="1"/>
  <c r="J101" i="1"/>
  <c r="K101" i="1" s="1"/>
  <c r="L101" i="1" s="1"/>
  <c r="M101" i="1" s="1"/>
  <c r="J39" i="1"/>
  <c r="K39" i="1" s="1"/>
  <c r="L39" i="1" s="1"/>
  <c r="M39" i="1" s="1"/>
  <c r="J20" i="1"/>
  <c r="K20" i="1" s="1"/>
  <c r="L20" i="1" s="1"/>
  <c r="M20" i="1" s="1"/>
  <c r="J43" i="1"/>
  <c r="K43" i="1" s="1"/>
  <c r="L43" i="1" s="1"/>
  <c r="M43" i="1" s="1"/>
  <c r="J91" i="1"/>
  <c r="K91" i="1" s="1"/>
  <c r="L91" i="1" s="1"/>
  <c r="M91" i="1" s="1"/>
  <c r="J140" i="1"/>
  <c r="K140" i="1" s="1"/>
  <c r="L140" i="1" s="1"/>
  <c r="M140" i="1" s="1"/>
  <c r="J75" i="1"/>
  <c r="K75" i="1" s="1"/>
  <c r="L75" i="1" s="1"/>
  <c r="M75" i="1" s="1"/>
  <c r="J54" i="1"/>
  <c r="K54" i="1" s="1"/>
  <c r="L54" i="1" s="1"/>
  <c r="M54" i="1" s="1"/>
  <c r="J28" i="1"/>
  <c r="K28" i="1" s="1"/>
  <c r="L28" i="1" s="1"/>
  <c r="M28" i="1" s="1"/>
  <c r="J76" i="1"/>
  <c r="K76" i="1" s="1"/>
  <c r="L76" i="1" s="1"/>
  <c r="M76" i="1" s="1"/>
  <c r="J11" i="1"/>
  <c r="K11" i="1" s="1"/>
  <c r="L11" i="1" s="1"/>
  <c r="M11" i="1" s="1"/>
  <c r="J132" i="1"/>
  <c r="K132" i="1" s="1"/>
  <c r="L132" i="1" s="1"/>
  <c r="M132" i="1" s="1"/>
  <c r="J127" i="1"/>
  <c r="K127" i="1" s="1"/>
  <c r="L127" i="1" s="1"/>
  <c r="M127" i="1" s="1"/>
  <c r="J34" i="1"/>
  <c r="K34" i="1" s="1"/>
  <c r="L34" i="1" s="1"/>
  <c r="M34" i="1" s="1"/>
  <c r="J94" i="1"/>
  <c r="K94" i="1" s="1"/>
  <c r="L94" i="1" s="1"/>
  <c r="M94" i="1" s="1"/>
  <c r="J46" i="1"/>
  <c r="K46" i="1" s="1"/>
  <c r="L46" i="1" s="1"/>
  <c r="M46" i="1" s="1"/>
  <c r="J115" i="1"/>
  <c r="K115" i="1" s="1"/>
  <c r="L115" i="1" s="1"/>
  <c r="M115" i="1" s="1"/>
  <c r="J153" i="1"/>
  <c r="K153" i="1" s="1"/>
  <c r="L153" i="1" s="1"/>
  <c r="M153" i="1" s="1"/>
  <c r="J128" i="1"/>
  <c r="K128" i="1" s="1"/>
  <c r="L128" i="1" s="1"/>
  <c r="M128" i="1" s="1"/>
  <c r="J86" i="1"/>
  <c r="K86" i="1" s="1"/>
  <c r="L86" i="1" s="1"/>
  <c r="M86" i="1" s="1"/>
  <c r="J71" i="1"/>
  <c r="K71" i="1" s="1"/>
  <c r="L71" i="1" s="1"/>
  <c r="M71" i="1" s="1"/>
  <c r="J152" i="1"/>
  <c r="K152" i="1" s="1"/>
  <c r="L152" i="1" s="1"/>
  <c r="M152" i="1" s="1"/>
  <c r="J120" i="1"/>
  <c r="K120" i="1" s="1"/>
  <c r="L120" i="1" s="1"/>
  <c r="M120" i="1" s="1"/>
  <c r="J78" i="1"/>
  <c r="K78" i="1" s="1"/>
  <c r="L78" i="1" s="1"/>
  <c r="M78" i="1" s="1"/>
  <c r="J113" i="1"/>
  <c r="K113" i="1" s="1"/>
  <c r="L113" i="1" s="1"/>
  <c r="M113" i="1" s="1"/>
  <c r="J14" i="1"/>
  <c r="K14" i="1" s="1"/>
  <c r="L14" i="1" s="1"/>
  <c r="M14" i="1" s="1"/>
  <c r="J41" i="1"/>
  <c r="K41" i="1" s="1"/>
  <c r="L41" i="1" s="1"/>
  <c r="J100" i="1"/>
  <c r="K100" i="1" s="1"/>
  <c r="L100" i="1" s="1"/>
  <c r="M100" i="1" s="1"/>
  <c r="J13" i="1"/>
  <c r="K13" i="1" s="1"/>
  <c r="L13" i="1" s="1"/>
  <c r="M13" i="1" s="1"/>
  <c r="J123" i="1"/>
  <c r="K123" i="1" s="1"/>
  <c r="L123" i="1" s="1"/>
  <c r="M123" i="1" s="1"/>
  <c r="J88" i="1"/>
  <c r="K88" i="1" s="1"/>
  <c r="L88" i="1" s="1"/>
  <c r="M88" i="1" s="1"/>
  <c r="J136" i="1"/>
  <c r="K136" i="1" s="1"/>
  <c r="L136" i="1" s="1"/>
  <c r="M136" i="1" s="1"/>
  <c r="J74" i="1"/>
  <c r="K74" i="1" s="1"/>
  <c r="L74" i="1" s="1"/>
  <c r="M74" i="1" s="1"/>
  <c r="J79" i="1"/>
  <c r="K79" i="1" s="1"/>
  <c r="L79" i="1" s="1"/>
  <c r="M79" i="1" s="1"/>
  <c r="J30" i="1"/>
  <c r="K30" i="1" s="1"/>
  <c r="L30" i="1" s="1"/>
  <c r="M30" i="1" s="1"/>
  <c r="J37" i="1"/>
  <c r="K37" i="1" s="1"/>
  <c r="L37" i="1" s="1"/>
  <c r="M37" i="1" s="1"/>
  <c r="J33" i="1"/>
  <c r="K33" i="1" s="1"/>
  <c r="L33" i="1" s="1"/>
  <c r="M33" i="1" s="1"/>
  <c r="J26" i="1"/>
  <c r="K26" i="1" s="1"/>
  <c r="L26" i="1" s="1"/>
  <c r="M26" i="1" s="1"/>
  <c r="J18" i="1"/>
  <c r="K18" i="1" s="1"/>
  <c r="L18" i="1" s="1"/>
  <c r="M18" i="1" s="1"/>
  <c r="J131" i="1"/>
  <c r="K131" i="1" s="1"/>
  <c r="L131" i="1" s="1"/>
  <c r="M131" i="1" s="1"/>
  <c r="J56" i="1"/>
  <c r="K56" i="1" s="1"/>
  <c r="L56" i="1" s="1"/>
  <c r="M56" i="1" s="1"/>
  <c r="J66" i="1"/>
  <c r="K66" i="1" s="1"/>
  <c r="L66" i="1" s="1"/>
  <c r="M66" i="1" s="1"/>
  <c r="J90" i="1"/>
  <c r="K90" i="1" s="1"/>
  <c r="L90" i="1" s="1"/>
  <c r="M90" i="1" s="1"/>
  <c r="J107" i="1"/>
  <c r="K107" i="1" s="1"/>
  <c r="L107" i="1" s="1"/>
  <c r="M107" i="1" s="1"/>
  <c r="J87" i="1"/>
  <c r="K87" i="1" s="1"/>
  <c r="L87" i="1" s="1"/>
  <c r="M87" i="1" s="1"/>
  <c r="J121" i="1"/>
  <c r="K121" i="1" s="1"/>
  <c r="L121" i="1" s="1"/>
  <c r="M121" i="1" s="1"/>
  <c r="J65" i="1"/>
  <c r="K65" i="1" s="1"/>
  <c r="L65" i="1" s="1"/>
  <c r="M65" i="1" s="1"/>
  <c r="J117" i="1"/>
  <c r="K117" i="1" s="1"/>
  <c r="L117" i="1" s="1"/>
  <c r="M117" i="1" s="1"/>
  <c r="J47" i="1"/>
  <c r="K47" i="1" s="1"/>
  <c r="L47" i="1" s="1"/>
  <c r="M47" i="1" s="1"/>
  <c r="J16" i="1"/>
  <c r="K16" i="1" s="1"/>
  <c r="L16" i="1" s="1"/>
  <c r="J130" i="1"/>
  <c r="K130" i="1" s="1"/>
  <c r="L130" i="1" s="1"/>
  <c r="M130" i="1" s="1"/>
  <c r="J72" i="1"/>
  <c r="K72" i="1" s="1"/>
  <c r="L72" i="1" s="1"/>
  <c r="M72" i="1" s="1"/>
  <c r="J119" i="1"/>
  <c r="K119" i="1" s="1"/>
  <c r="L119" i="1" s="1"/>
  <c r="M119" i="1" s="1"/>
  <c r="J149" i="1"/>
  <c r="K149" i="1" s="1"/>
  <c r="L149" i="1" s="1"/>
  <c r="M149" i="1" s="1"/>
  <c r="J97" i="1"/>
  <c r="K97" i="1" s="1"/>
  <c r="L97" i="1" s="1"/>
  <c r="M97" i="1" s="1"/>
  <c r="J129" i="1"/>
  <c r="K129" i="1" s="1"/>
  <c r="L129" i="1" s="1"/>
  <c r="M129" i="1" s="1"/>
  <c r="J77" i="1"/>
  <c r="K77" i="1" s="1"/>
  <c r="L77" i="1" s="1"/>
  <c r="M77" i="1" s="1"/>
  <c r="J141" i="1"/>
  <c r="K141" i="1" s="1"/>
  <c r="L141" i="1" s="1"/>
  <c r="M141" i="1" s="1"/>
  <c r="J49" i="1"/>
  <c r="K49" i="1" s="1"/>
  <c r="L49" i="1" s="1"/>
  <c r="M49" i="1" s="1"/>
  <c r="J32" i="1"/>
  <c r="K32" i="1" s="1"/>
  <c r="L32" i="1" s="1"/>
  <c r="M32" i="1" s="1"/>
  <c r="J108" i="1"/>
  <c r="K108" i="1" s="1"/>
  <c r="L108" i="1" s="1"/>
  <c r="M108" i="1" s="1"/>
  <c r="J137" i="1"/>
  <c r="K137" i="1" s="1"/>
  <c r="L137" i="1" s="1"/>
  <c r="M137" i="1" s="1"/>
  <c r="J106" i="1"/>
  <c r="K106" i="1" s="1"/>
  <c r="L106" i="1" s="1"/>
  <c r="M106" i="1" s="1"/>
  <c r="J45" i="1"/>
  <c r="K45" i="1" s="1"/>
  <c r="L45" i="1" s="1"/>
  <c r="M45" i="1" s="1"/>
  <c r="J55" i="1"/>
  <c r="K55" i="1" s="1"/>
  <c r="L55" i="1" s="1"/>
  <c r="M55" i="1" s="1"/>
  <c r="J84" i="1"/>
  <c r="K84" i="1" s="1"/>
  <c r="L84" i="1" s="1"/>
  <c r="M84" i="1" s="1"/>
  <c r="J142" i="1"/>
  <c r="K142" i="1" s="1"/>
  <c r="L142" i="1" s="1"/>
  <c r="M142" i="1" s="1"/>
  <c r="J139" i="1"/>
  <c r="K139" i="1" s="1"/>
  <c r="L139" i="1" s="1"/>
  <c r="M139" i="1" s="1"/>
  <c r="J4" i="1" l="1"/>
  <c r="K4" i="1" s="1"/>
  <c r="L4" i="1" s="1"/>
  <c r="M4" i="1" s="1"/>
  <c r="J36" i="1"/>
  <c r="K36" i="1" s="1"/>
  <c r="L36" i="1" s="1"/>
  <c r="M36" i="1" s="1"/>
  <c r="J95" i="1"/>
  <c r="K95" i="1" s="1"/>
  <c r="L95" i="1" s="1"/>
  <c r="M95" i="1" s="1"/>
  <c r="L155" i="1" l="1"/>
  <c r="G155" i="1"/>
  <c r="K155" i="1" l="1"/>
  <c r="K157" i="1" s="1"/>
  <c r="K159" i="1" s="1"/>
</calcChain>
</file>

<file path=xl/sharedStrings.xml><?xml version="1.0" encoding="utf-8"?>
<sst xmlns="http://schemas.openxmlformats.org/spreadsheetml/2006/main" count="1736" uniqueCount="427">
  <si>
    <t>LA ref</t>
  </si>
  <si>
    <t>Local Authority</t>
  </si>
  <si>
    <t>Adjusted spend per head (£)</t>
  </si>
  <si>
    <t>Sutton</t>
  </si>
  <si>
    <t>Havering</t>
  </si>
  <si>
    <t>Redbridge</t>
  </si>
  <si>
    <t>Harrow</t>
  </si>
  <si>
    <t>Barnet</t>
  </si>
  <si>
    <t>Enfield</t>
  </si>
  <si>
    <t>Ealing</t>
  </si>
  <si>
    <t>Rutland</t>
  </si>
  <si>
    <t>Hounslow</t>
  </si>
  <si>
    <t>Richmond upon Thames</t>
  </si>
  <si>
    <t>Bromley</t>
  </si>
  <si>
    <t>Brent</t>
  </si>
  <si>
    <t>Haringey</t>
  </si>
  <si>
    <t>Merton</t>
  </si>
  <si>
    <t>North Yorkshire</t>
  </si>
  <si>
    <t>Croydon</t>
  </si>
  <si>
    <t>Kingston upon Thames</t>
  </si>
  <si>
    <t>Bexley</t>
  </si>
  <si>
    <t>West Berkshire</t>
  </si>
  <si>
    <t>Leicestershire</t>
  </si>
  <si>
    <t>Surrey</t>
  </si>
  <si>
    <t>Wiltshire</t>
  </si>
  <si>
    <t>Shropshire</t>
  </si>
  <si>
    <t>Gloucestershire</t>
  </si>
  <si>
    <t>York</t>
  </si>
  <si>
    <t>Wokingham</t>
  </si>
  <si>
    <t>East Riding of Yorkshire</t>
  </si>
  <si>
    <t>Hillingdon</t>
  </si>
  <si>
    <t>Buckinghamshire</t>
  </si>
  <si>
    <t>Cambridgeshire</t>
  </si>
  <si>
    <t>Swindon</t>
  </si>
  <si>
    <t>Suffolk</t>
  </si>
  <si>
    <t>Windsor and Maidenhead</t>
  </si>
  <si>
    <t>Milton Keynes</t>
  </si>
  <si>
    <t>Warwickshire</t>
  </si>
  <si>
    <t>Bracknell Forest</t>
  </si>
  <si>
    <t>Coventry</t>
  </si>
  <si>
    <t>Lincolnshire</t>
  </si>
  <si>
    <t>Cumbria</t>
  </si>
  <si>
    <t>Waltham Forest</t>
  </si>
  <si>
    <t>Oxfordshire</t>
  </si>
  <si>
    <t>North Lincolnshire</t>
  </si>
  <si>
    <t>Stoke-on-Trent</t>
  </si>
  <si>
    <t>Kirklees</t>
  </si>
  <si>
    <t>South Gloucestershire</t>
  </si>
  <si>
    <t>Worcestershire</t>
  </si>
  <si>
    <t>Wandsworth</t>
  </si>
  <si>
    <t>Peterborough</t>
  </si>
  <si>
    <t>Northamptonshire</t>
  </si>
  <si>
    <t>Dorset</t>
  </si>
  <si>
    <t>Leeds</t>
  </si>
  <si>
    <t>Hertfordshire</t>
  </si>
  <si>
    <t>Trafford</t>
  </si>
  <si>
    <t>Barking and Dagenham</t>
  </si>
  <si>
    <t>Walsall</t>
  </si>
  <si>
    <t>Stockton-on-Tees</t>
  </si>
  <si>
    <t>Telford and Wrekin</t>
  </si>
  <si>
    <t>Sheffield</t>
  </si>
  <si>
    <t>Hampshire</t>
  </si>
  <si>
    <t>Solihull</t>
  </si>
  <si>
    <t>Cheshire West and Chester</t>
  </si>
  <si>
    <t>Southend-on-Sea</t>
  </si>
  <si>
    <t>Central Bedfordshire</t>
  </si>
  <si>
    <t>Warrington</t>
  </si>
  <si>
    <t>Staffordshire</t>
  </si>
  <si>
    <t>Devon</t>
  </si>
  <si>
    <t>Cheshire East</t>
  </si>
  <si>
    <t>Slough</t>
  </si>
  <si>
    <t>West Sussex</t>
  </si>
  <si>
    <t>Luton</t>
  </si>
  <si>
    <t>Tameside</t>
  </si>
  <si>
    <t>Reading</t>
  </si>
  <si>
    <t>Kent</t>
  </si>
  <si>
    <t>Wolverhampton</t>
  </si>
  <si>
    <t>Islington</t>
  </si>
  <si>
    <t>Herefordshire, County of</t>
  </si>
  <si>
    <t>Derbyshire</t>
  </si>
  <si>
    <t>East Sussex</t>
  </si>
  <si>
    <t>Kensington and Chelsea</t>
  </si>
  <si>
    <t>Bedford</t>
  </si>
  <si>
    <t>Dudley</t>
  </si>
  <si>
    <t>Cornwall</t>
  </si>
  <si>
    <t>Oldham</t>
  </si>
  <si>
    <t>Hartlepool</t>
  </si>
  <si>
    <t>Essex</t>
  </si>
  <si>
    <t>Nottinghamshire</t>
  </si>
  <si>
    <t>Birmingham</t>
  </si>
  <si>
    <t>North East Lincolnshire</t>
  </si>
  <si>
    <t>North Somerset</t>
  </si>
  <si>
    <t>Somerset</t>
  </si>
  <si>
    <t>Hammersmith and Fulham</t>
  </si>
  <si>
    <t>Wirral</t>
  </si>
  <si>
    <t>Sandwell</t>
  </si>
  <si>
    <t>Camden</t>
  </si>
  <si>
    <t>Lancashire</t>
  </si>
  <si>
    <t>Bristol, City of</t>
  </si>
  <si>
    <t>Southwark</t>
  </si>
  <si>
    <t>Brighton and Hove</t>
  </si>
  <si>
    <t>Newham</t>
  </si>
  <si>
    <t>Rotherham</t>
  </si>
  <si>
    <t>Greenwich</t>
  </si>
  <si>
    <t>Wigan</t>
  </si>
  <si>
    <t>North Tyneside</t>
  </si>
  <si>
    <t>Poole</t>
  </si>
  <si>
    <t>Stockport</t>
  </si>
  <si>
    <t>Southampton</t>
  </si>
  <si>
    <t>Bury</t>
  </si>
  <si>
    <t>Bolton</t>
  </si>
  <si>
    <t>Lewisham</t>
  </si>
  <si>
    <t>Manchester</t>
  </si>
  <si>
    <t>Norfolk</t>
  </si>
  <si>
    <t>Redcar and Cleveland</t>
  </si>
  <si>
    <t>Salford</t>
  </si>
  <si>
    <t>Bradford</t>
  </si>
  <si>
    <t>Rochdale</t>
  </si>
  <si>
    <t>Medway</t>
  </si>
  <si>
    <t>Middlesbrough</t>
  </si>
  <si>
    <t>Tower Hamlets</t>
  </si>
  <si>
    <t>Calderdale</t>
  </si>
  <si>
    <t>Bath and North East Somerset</t>
  </si>
  <si>
    <t>Sefton</t>
  </si>
  <si>
    <t>St. Helens</t>
  </si>
  <si>
    <t>City of London</t>
  </si>
  <si>
    <t>Northumberland</t>
  </si>
  <si>
    <t>Westminster</t>
  </si>
  <si>
    <t>Bournemouth</t>
  </si>
  <si>
    <t>Portsmouth</t>
  </si>
  <si>
    <t>Blackburn with Darwen</t>
  </si>
  <si>
    <t>Plymouth</t>
  </si>
  <si>
    <t>Hackney</t>
  </si>
  <si>
    <t>Wakefield</t>
  </si>
  <si>
    <t>Thurrock</t>
  </si>
  <si>
    <t>Newcastle upon Tyne</t>
  </si>
  <si>
    <t>Kingston upon Hull, City of</t>
  </si>
  <si>
    <t>Gateshead</t>
  </si>
  <si>
    <t>Halton</t>
  </si>
  <si>
    <t>County Durham</t>
  </si>
  <si>
    <t>Leicester</t>
  </si>
  <si>
    <t>South Tyneside</t>
  </si>
  <si>
    <t>Knowsley</t>
  </si>
  <si>
    <t>Barnsley</t>
  </si>
  <si>
    <t>Darlington</t>
  </si>
  <si>
    <t>Doncaster</t>
  </si>
  <si>
    <t>Lambeth</t>
  </si>
  <si>
    <t>Derby</t>
  </si>
  <si>
    <t>Liverpool</t>
  </si>
  <si>
    <t>Isle of Wight</t>
  </si>
  <si>
    <t>Sunderland</t>
  </si>
  <si>
    <t>Blackpool</t>
  </si>
  <si>
    <t>Isles of Scilly</t>
  </si>
  <si>
    <t>Torbay</t>
  </si>
  <si>
    <t>Nottingham</t>
  </si>
  <si>
    <t>England</t>
  </si>
  <si>
    <t>AT code</t>
  </si>
  <si>
    <t>Area Team</t>
  </si>
  <si>
    <t>Q62</t>
  </si>
  <si>
    <t>London</t>
  </si>
  <si>
    <t>Q59</t>
  </si>
  <si>
    <t>Leicestershire and Lincolnshire</t>
  </si>
  <si>
    <t>Q69</t>
  </si>
  <si>
    <t>Thames Valley</t>
  </si>
  <si>
    <t>Q68</t>
  </si>
  <si>
    <t>Surrey &amp; Sussex</t>
  </si>
  <si>
    <t>Q50</t>
  </si>
  <si>
    <t>North Yorkshire and The Humber</t>
  </si>
  <si>
    <t>Q64</t>
  </si>
  <si>
    <t>Bath, Gloucester, Swindon &amp; Wiltshire</t>
  </si>
  <si>
    <t>Q60</t>
  </si>
  <si>
    <t>Shropshire and Staffordshire</t>
  </si>
  <si>
    <t>Q58</t>
  </si>
  <si>
    <t>Hertfordshire and the South Midlands</t>
  </si>
  <si>
    <t>Q56</t>
  </si>
  <si>
    <t>East Anglia</t>
  </si>
  <si>
    <t>Q53</t>
  </si>
  <si>
    <t>Arden, Herefordshire &amp; Worcestershire</t>
  </si>
  <si>
    <t>Q65</t>
  </si>
  <si>
    <t>Bristol, North Somerset, Somerset &amp; South Glos</t>
  </si>
  <si>
    <t>Q49</t>
  </si>
  <si>
    <t>Cumbria, Northumb, Tyne &amp; Wear</t>
  </si>
  <si>
    <t>Q52</t>
  </si>
  <si>
    <t>West Yorkshire</t>
  </si>
  <si>
    <t>Q70</t>
  </si>
  <si>
    <t>Wessex</t>
  </si>
  <si>
    <t>Q46</t>
  </si>
  <si>
    <t>Greater Manchester</t>
  </si>
  <si>
    <t>Q54</t>
  </si>
  <si>
    <t>Birmingham and the Black Country</t>
  </si>
  <si>
    <t>Q45</t>
  </si>
  <si>
    <t>Durham, Darlington &amp; Tees</t>
  </si>
  <si>
    <t>Q51</t>
  </si>
  <si>
    <t>South Yorkshire and Bassetlaw</t>
  </si>
  <si>
    <t>Q44</t>
  </si>
  <si>
    <t>Cheshire, Warrington &amp; Wirral</t>
  </si>
  <si>
    <t>Q57</t>
  </si>
  <si>
    <t>Q66</t>
  </si>
  <si>
    <t>Devon, Cornwall and the Isles of Scilly</t>
  </si>
  <si>
    <t>Q67</t>
  </si>
  <si>
    <t>Kent &amp; Medway</t>
  </si>
  <si>
    <t>Q55</t>
  </si>
  <si>
    <t>Derbyshire and Nottinghamshire</t>
  </si>
  <si>
    <t>Q47</t>
  </si>
  <si>
    <t>Q48</t>
  </si>
  <si>
    <t>Merseyside</t>
  </si>
  <si>
    <r>
      <t>Estimated population 0-4, 2015</t>
    </r>
    <r>
      <rPr>
        <b/>
        <vertAlign val="superscript"/>
        <sz val="11"/>
        <color theme="1"/>
        <rFont val="Calibri"/>
        <family val="2"/>
        <scheme val="minor"/>
      </rPr>
      <t>1</t>
    </r>
  </si>
  <si>
    <t>Required increase to allocations</t>
  </si>
  <si>
    <t>Full year</t>
  </si>
  <si>
    <t>Half year</t>
  </si>
  <si>
    <t>http://www.ons.gov.uk/ons/rel/snpp/sub-national-population-projections/2012-based-projections/stb-2012-based-snpp.html</t>
  </si>
  <si>
    <t>Table 2 from 2012-based Subnational Population Projections for Local Authorities in England - Persons aged 0-4 in mid year 2015</t>
  </si>
  <si>
    <t>Market Forces Factor</t>
  </si>
  <si>
    <t>Table 8: Market Forces Factor (MFF)</t>
  </si>
  <si>
    <t>ONS LA Codes</t>
  </si>
  <si>
    <t xml:space="preserve">
LA Name</t>
  </si>
  <si>
    <t>MFF Index</t>
  </si>
  <si>
    <t>E10000002</t>
  </si>
  <si>
    <t>E10000003</t>
  </si>
  <si>
    <t>E10000006</t>
  </si>
  <si>
    <t>E10000007</t>
  </si>
  <si>
    <t>E10000008</t>
  </si>
  <si>
    <t>E10000009</t>
  </si>
  <si>
    <t>E10000011</t>
  </si>
  <si>
    <t>E10000012</t>
  </si>
  <si>
    <t>E10000013</t>
  </si>
  <si>
    <t>E10000014</t>
  </si>
  <si>
    <t>E10000015</t>
  </si>
  <si>
    <t>E10000016</t>
  </si>
  <si>
    <t>E10000017</t>
  </si>
  <si>
    <t>E10000018</t>
  </si>
  <si>
    <t>E10000019</t>
  </si>
  <si>
    <t>E10000020</t>
  </si>
  <si>
    <t>E10000021</t>
  </si>
  <si>
    <t>E10000023</t>
  </si>
  <si>
    <t>E10000024</t>
  </si>
  <si>
    <t>E10000025</t>
  </si>
  <si>
    <t>E10000027</t>
  </si>
  <si>
    <t>E10000028</t>
  </si>
  <si>
    <t>E10000029</t>
  </si>
  <si>
    <t>E10000030</t>
  </si>
  <si>
    <t>E10000031</t>
  </si>
  <si>
    <t>E10000032</t>
  </si>
  <si>
    <t>E10000034</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</si>
  <si>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</si>
  <si>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</si>
  <si>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</si>
  <si>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</si>
  <si>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</si>
  <si>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</si>
  <si>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</si>
  <si>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</si>
  <si>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</si>
  <si>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</si>
  <si>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</si>
  <si>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</si>
  <si>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</si>
  <si>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</si>
  <si>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</si>
  <si>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</si>
  <si>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</si>
  <si>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</si>
  <si>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</si>
  <si>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</si>
  <si>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</si>
  <si>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</si>
  <si>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</si>
  <si>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</si>
  <si>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</si>
  <si>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</si>
  <si>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</si>
  <si>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</si>
  <si>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</si>
  <si>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</si>
  <si>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</si>
  <si>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</si>
  <si>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E08000001</t>
  </si>
  <si>
    <t>E08000002</t>
  </si>
  <si>
    <t>E08000003</t>
  </si>
  <si>
    <t>E08000004</t>
  </si>
  <si>
    <t>E08000005</t>
  </si>
  <si>
    <t>E08000006</t>
  </si>
  <si>
    <t>E08000007</t>
  </si>
  <si>
    <t>E08000008</t>
  </si>
  <si>
    <t>E08000009</t>
  </si>
  <si>
    <t>E08000010</t>
  </si>
  <si>
    <t>E08000011</t>
  </si>
  <si>
    <t>E08000012</t>
  </si>
  <si>
    <t>E08000014</t>
  </si>
  <si>
    <t>E08000013</t>
  </si>
  <si>
    <t>E08000015</t>
  </si>
  <si>
    <t>E08000016</t>
  </si>
  <si>
    <t>E08000017</t>
  </si>
  <si>
    <t>E08000018</t>
  </si>
  <si>
    <t>E08000019</t>
  </si>
  <si>
    <t>E08000020</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</si>
  <si>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</si>
  <si>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</si>
  <si>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</si>
  <si>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</si>
  <si>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</si>
  <si>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</si>
  <si>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</si>
  <si>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</si>
  <si>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</si>
  <si>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</si>
  <si>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</si>
  <si>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</si>
  <si>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</si>
  <si>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</si>
  <si>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</si>
  <si>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</si>
  <si>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E06000022</t>
  </si>
  <si>
    <t>E06000055</t>
  </si>
  <si>
    <t>E06000008</t>
  </si>
  <si>
    <t>E06000009</t>
  </si>
  <si>
    <t>E06000028</t>
  </si>
  <si>
    <t>E06000036</t>
  </si>
  <si>
    <t>E06000043</t>
  </si>
  <si>
    <t>E06000023</t>
  </si>
  <si>
    <t>E06000056</t>
  </si>
  <si>
    <t>E06000049</t>
  </si>
  <si>
    <t>E06000050</t>
  </si>
  <si>
    <t>E06000052</t>
  </si>
  <si>
    <t>E06000047</t>
  </si>
  <si>
    <t>E06000015</t>
  </si>
  <si>
    <t>E06000005</t>
  </si>
  <si>
    <t>E06000011</t>
  </si>
  <si>
    <t>E06000006</t>
  </si>
  <si>
    <t>E06000001</t>
  </si>
  <si>
    <t>E06000019</t>
  </si>
  <si>
    <t>E06000046</t>
  </si>
  <si>
    <t>E06000010</t>
  </si>
  <si>
    <t>E06000016</t>
  </si>
  <si>
    <t>E06000032</t>
  </si>
  <si>
    <t>E06000035</t>
  </si>
  <si>
    <t>E06000002</t>
  </si>
  <si>
    <t>E06000042</t>
  </si>
  <si>
    <t>E06000012</t>
  </si>
  <si>
    <t>E06000013</t>
  </si>
  <si>
    <t>E06000024</t>
  </si>
  <si>
    <t>E06000048</t>
  </si>
  <si>
    <t>E06000018</t>
  </si>
  <si>
    <t>E06000031</t>
  </si>
  <si>
    <t>E06000026</t>
  </si>
  <si>
    <t>E06000029</t>
  </si>
  <si>
    <t>E06000044</t>
  </si>
  <si>
    <t>E06000038</t>
  </si>
  <si>
    <t>E06000003</t>
  </si>
  <si>
    <t>E06000017</t>
  </si>
  <si>
    <t>E06000039</t>
  </si>
  <si>
    <t>E06000045</t>
  </si>
  <si>
    <t>E06000033</t>
  </si>
  <si>
    <t>E06000025</t>
  </si>
  <si>
    <t>E06000004</t>
  </si>
  <si>
    <t>E06000021</t>
  </si>
  <si>
    <t>E06000051</t>
  </si>
  <si>
    <t>E06000030</t>
  </si>
  <si>
    <t>E06000020</t>
  </si>
  <si>
    <t>E06000034</t>
  </si>
  <si>
    <t>E06000027</t>
  </si>
  <si>
    <t>E06000007</t>
  </si>
  <si>
    <t>E06000037</t>
  </si>
  <si>
    <t>E06000054</t>
  </si>
  <si>
    <t>E06000040</t>
  </si>
  <si>
    <t>E06000041</t>
  </si>
  <si>
    <t>E06000014</t>
  </si>
  <si>
    <t>E09000001</t>
  </si>
  <si>
    <t>E06000053</t>
  </si>
  <si>
    <t>Increasing adjusted spend per head to £160 (£)</t>
  </si>
  <si>
    <t>Explanation of analysis</t>
  </si>
  <si>
    <t xml:space="preserve"> </t>
  </si>
  <si>
    <t xml:space="preserve">The MFF used is from the public health exposition book https://www.gov.uk/government/uploads/system/uploads/attachment_data/file/190643/Exposition_Book_Public_Health_Allocations_2014-15_April_2013.xlsx </t>
  </si>
  <si>
    <t>Results</t>
  </si>
  <si>
    <t>By uplifting all LAs so that their spend per head (adjusted by the MFF) is at the minimum level of £160, 12 Local Authorities will need an increase to their allocations.</t>
  </si>
  <si>
    <r>
      <rPr>
        <vertAlign val="superscript"/>
        <sz val="9"/>
        <color theme="1"/>
        <rFont val="Calibri"/>
        <family val="2"/>
        <scheme val="minor"/>
      </rPr>
      <t>1</t>
    </r>
    <r>
      <rPr>
        <sz val="9"/>
        <color theme="1"/>
        <rFont val="Calibri"/>
        <family val="2"/>
        <scheme val="minor"/>
      </rPr>
      <t xml:space="preserve"> ONS Population Projections, mid-year 2015</t>
    </r>
  </si>
  <si>
    <t>LA allocations (£000s) - Full year</t>
  </si>
  <si>
    <t>New allocations (£000s) - Full year</t>
  </si>
  <si>
    <t>New allocations (£000s) - Half year</t>
  </si>
  <si>
    <r>
      <rPr>
        <vertAlign val="superscript"/>
        <sz val="9"/>
        <color theme="1"/>
        <rFont val="Calibri"/>
        <family val="2"/>
        <scheme val="minor"/>
      </rPr>
      <t>2</t>
    </r>
    <r>
      <rPr>
        <sz val="9"/>
        <color theme="1"/>
        <rFont val="Calibri"/>
        <family val="2"/>
        <scheme val="minor"/>
      </rPr>
      <t xml:space="preserve">The MFF used is from the public health exposition book https://www.gov.uk/government/uploads/system/uploads/attachment_data/file/190643/Exposition_Book_Public_Health_Allocations_2014-15_April_2013.xlsx </t>
    </r>
  </si>
  <si>
    <t xml:space="preserve">The total increase required is £5.598m (full year) - that is, £2.799m for the half year. </t>
  </si>
  <si>
    <t>New allocations in baseline agreement, including commissioning costs (£000s) - Half year</t>
  </si>
  <si>
    <t>NHS England led the process to determine how much money they are currently spending on commissioning 0-5 public health services, to ascertain what will transfer to Local Authorities on 1 October 2015. The second return refined the numbers and disaggregated costs by local authority and we made some central adjustments, as described in the Baseline Agreement Exercise.  This was our starting point. (Figures are in £000s).</t>
  </si>
  <si>
    <t>The spend per head was calculated by dividing the allocations (set out in the initial returns) by the projected mid-year population figures from ONS, for persons aged 0-4.</t>
  </si>
  <si>
    <t xml:space="preserve">To ensure that these figures are comparable at Local Authority level, the allocations are divided by the Market Forces Factor (MFF), which takes account of the differences in the cost of delivering services across the country.  These are now known as the adjusted spend per head totals. </t>
  </si>
  <si>
    <t xml:space="preserve">All Local Authorities which were found to have an adjusted spend per head of £160 or less were then levelled up to this level. All other Local Authority proposed allocations remain the same. </t>
  </si>
  <si>
    <t>The new proposed allocations (for those Local Authorities with an adjusted spend per head of less than £160) were then recalculated by multiplying the spend per head by the population figures. The MFF is then reapplied to give the final actual allocations amount. This figure has been compared to the original allocation submitted by the Area Team to see the uplift each Local Authority will receive.</t>
  </si>
  <si>
    <t>Nottinghamshire**</t>
  </si>
  <si>
    <t>Derbyshire**</t>
  </si>
  <si>
    <t>**Local Authorities which cross two Area Team boundaries</t>
  </si>
  <si>
    <t>cat</t>
  </si>
  <si>
    <t xml:space="preserve">BAE allocation </t>
  </si>
  <si>
    <t>LA transfer</t>
  </si>
  <si>
    <t>NHS E transfer</t>
  </si>
  <si>
    <t>CCG transfer</t>
  </si>
  <si>
    <t xml:space="preserve">NET Adjustment </t>
  </si>
  <si>
    <t>Barking and Dagenham*</t>
  </si>
  <si>
    <t>IY</t>
  </si>
  <si>
    <t>Blackburn with Darwen**</t>
  </si>
  <si>
    <t>Brent*</t>
  </si>
  <si>
    <t>Bristol</t>
  </si>
  <si>
    <t>Buckinghamshire**</t>
  </si>
  <si>
    <t>Cheshire West and Chester**</t>
  </si>
  <si>
    <t>Croydon*</t>
  </si>
  <si>
    <t>Derbyshire and Nottinghamshire/Greater Manchester</t>
  </si>
  <si>
    <t>Ealing*</t>
  </si>
  <si>
    <t>Enfield*</t>
  </si>
  <si>
    <t>Harrow*</t>
  </si>
  <si>
    <t>Havering*</t>
  </si>
  <si>
    <t>Herefordshire</t>
  </si>
  <si>
    <t>Hertfordshire**</t>
  </si>
  <si>
    <t>Merton*</t>
  </si>
  <si>
    <t>Derbyshire and Nottinghamshire/South Yorkshire and Bassetlaw</t>
  </si>
  <si>
    <t>Redbridge*</t>
  </si>
  <si>
    <t>Shropshire**</t>
  </si>
  <si>
    <t>Staffordshire**</t>
  </si>
  <si>
    <t>Stoke-on-Trent**</t>
  </si>
  <si>
    <t>Sutton*</t>
  </si>
  <si>
    <t>Tower Hamlets*</t>
  </si>
  <si>
    <t>Waltham Forest*</t>
  </si>
  <si>
    <t>Wandsworth**</t>
  </si>
  <si>
    <t>Warrington**</t>
  </si>
  <si>
    <t>Westminster**</t>
  </si>
  <si>
    <t>Worcestershire**</t>
  </si>
  <si>
    <t>Adjustments post BAE (£000s) – Full year</t>
  </si>
  <si>
    <t>Local authority (without asteriscs)</t>
  </si>
  <si>
    <t>Deferred LA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</si>
</sst>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_-;\-* #,##0_-;_-* &quot;-&quot;??_-;_-@_-"/>
    <numFmt numFmtId="166" formatCode="#,##0;[Red]\(#,##0\)"/>
    <numFmt numFmtId="167" formatCode="#,##0.0000;\-#,##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0"/>
      <name val="Arial"/>
      <family val="2"/>
    </font>
    <font>
      <b/>
      <vertAlign val="superscript"/>
      <sz val="11"/>
      <color theme="1"/>
      <name val="Calibri"/>
      <family val="2"/>
      <scheme val="minor"/>
    </font>
    <font>
      <u/>
      <sz val="11"/>
      <color theme="10"/>
      <name val="Calibri"/>
      <family val="2"/>
      <scheme val="minor"/>
    </font>
    <font>
      <sz val="10"/>
      <name val="Arial"/>
      <family val="2"/>
    </font>
    <font>
      <sz val="9"/>
      <color theme="1"/>
      <name val="Calibri"/>
      <family val="2"/>
      <scheme val="minor"/>
    </font>
    <font>
      <vertAlign val="superscript"/>
      <sz val="9"/>
      <color theme="1"/>
      <name val="Calibri"/>
      <family val="2"/>
      <scheme val="minor"/>
    </font>
    <font>
      <u/>
      <sz val="9"/>
      <color theme="10"/>
      <name val="Calibri"/>
      <family val="2"/>
      <scheme val="minor"/>
    </font>
    <font>
      <sz val="9"/>
      <color rgb="FF000000"/>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s>
  <borders count="21">
    <border>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s>
  <cellStyleXfs count="5">
    <xf numFmtId="0" fontId="0" fillId="0" borderId="0"/>
    <xf numFmtId="43" fontId="1" fillId="0" borderId="0" applyFont="0" applyFill="0" applyBorder="0" applyAlignment="0" applyProtection="0"/>
    <xf numFmtId="0" fontId="6" fillId="0" borderId="0" applyNumberFormat="0" applyFill="0" applyBorder="0" applyAlignment="0" applyProtection="0"/>
    <xf numFmtId="0" fontId="7" fillId="0" borderId="0"/>
    <xf numFmtId="166" fontId="7" fillId="0" borderId="0" applyFont="0" applyFill="0" applyBorder="0" applyAlignment="0" applyProtection="0"/>
  </cellStyleXfs>
  <cellXfs count="99">
    <xf numFmtId="0" fontId="0" fillId="0" borderId="0" xfId="0"/>
    <xf numFmtId="0" fontId="0" fillId="2" borderId="0" xfId="0" applyFill="1" applyAlignment="1">
      <alignment horizontal="left"/>
    </xf>
    <xf numFmtId="0" fontId="0" fillId="2" borderId="0" xfId="0" applyFill="1"/>
    <xf numFmtId="0" fontId="3" fillId="2" borderId="0" xfId="0" applyFont="1" applyFill="1" applyAlignment="1">
      <alignment horizontal="left"/>
    </xf>
    <xf numFmtId="0" fontId="3" fillId="2" borderId="0" xfId="0" applyFont="1" applyFill="1"/>
    <xf numFmtId="164" fontId="0" fillId="3" borderId="5" xfId="0" applyNumberFormat="1" applyFill="1" applyBorder="1" applyAlignment="1">
      <alignment horizontal="right"/>
    </xf>
    <xf numFmtId="43" fontId="0" fillId="2" borderId="5" xfId="1" applyFont="1" applyFill="1" applyBorder="1" applyAlignment="1">
      <alignment horizontal="right"/>
    </xf>
    <xf numFmtId="0" fontId="0" fillId="2" borderId="0" xfId="0" applyFill="1" applyAlignment="1">
      <alignment horizontal="right"/>
    </xf>
    <xf numFmtId="164" fontId="3" fillId="2" borderId="7" xfId="0" applyNumberFormat="1" applyFont="1" applyFill="1" applyBorder="1" applyAlignment="1">
      <alignment horizontal="right"/>
    </xf>
    <xf numFmtId="164" fontId="3" fillId="3" borderId="3" xfId="0" applyNumberFormat="1" applyFont="1" applyFill="1" applyBorder="1" applyAlignment="1">
      <alignment horizontal="right"/>
    </xf>
    <xf numFmtId="43" fontId="3" fillId="2" borderId="3" xfId="1" applyFont="1" applyFill="1" applyBorder="1" applyAlignment="1">
      <alignment horizontal="right"/>
    </xf>
    <xf numFmtId="164" fontId="0" fillId="2" borderId="5" xfId="0" applyNumberFormat="1" applyFill="1" applyBorder="1" applyAlignment="1">
      <alignment horizontal="right"/>
    </xf>
    <xf numFmtId="164" fontId="3" fillId="2" borderId="3" xfId="0" applyNumberFormat="1" applyFont="1" applyFill="1" applyBorder="1" applyAlignment="1">
      <alignment horizontal="right"/>
    </xf>
    <xf numFmtId="0" fontId="0" fillId="2" borderId="0" xfId="0" applyFill="1" applyBorder="1"/>
    <xf numFmtId="0" fontId="2" fillId="2" borderId="0" xfId="0" applyFont="1" applyFill="1" applyAlignment="1">
      <alignment vertical="center"/>
    </xf>
    <xf numFmtId="164" fontId="0" fillId="2" borderId="0" xfId="0" applyNumberFormat="1" applyFill="1" applyBorder="1" applyAlignment="1">
      <alignment horizontal="right"/>
    </xf>
    <xf numFmtId="0" fontId="4" fillId="0" borderId="0" xfId="3" applyFont="1" applyAlignment="1"/>
    <xf numFmtId="0" fontId="4" fillId="0" borderId="0" xfId="3" applyFont="1"/>
    <xf numFmtId="0" fontId="7" fillId="0" borderId="0" xfId="3"/>
    <xf numFmtId="166" fontId="7" fillId="0" borderId="0" xfId="4" applyFont="1" applyBorder="1" applyAlignment="1">
      <alignment horizontal="left" wrapText="1"/>
    </xf>
    <xf numFmtId="0" fontId="7" fillId="0" borderId="0" xfId="3" applyFont="1" applyAlignment="1">
      <alignment horizontal="left" wrapText="1"/>
    </xf>
    <xf numFmtId="0" fontId="7" fillId="0" borderId="0" xfId="3" applyFont="1" applyAlignment="1">
      <alignment horizontal="right" wrapText="1"/>
    </xf>
    <xf numFmtId="0" fontId="7" fillId="0" borderId="0" xfId="3" applyFont="1"/>
    <xf numFmtId="167" fontId="7" fillId="0" borderId="0" xfId="3" applyNumberFormat="1" applyFont="1"/>
    <xf numFmtId="164" fontId="3" fillId="2" borderId="0" xfId="0" applyNumberFormat="1" applyFont="1" applyFill="1" applyBorder="1" applyAlignment="1">
      <alignment horizontal="right"/>
    </xf>
    <xf numFmtId="43" fontId="3" fillId="2" borderId="0" xfId="1" applyFont="1" applyFill="1" applyBorder="1" applyAlignment="1">
      <alignment horizontal="right"/>
    </xf>
    <xf numFmtId="0" fontId="0" fillId="2" borderId="0" xfId="0" applyFill="1" applyBorder="1" applyAlignment="1">
      <alignment horizontal="right"/>
    </xf>
    <xf numFmtId="0" fontId="2" fillId="2" borderId="0" xfId="0" applyFont="1" applyFill="1" applyBorder="1" applyAlignment="1">
      <alignment horizontal="left"/>
    </xf>
    <xf numFmtId="164" fontId="2" fillId="2" borderId="0" xfId="0" applyNumberFormat="1" applyFont="1" applyFill="1" applyBorder="1" applyAlignment="1">
      <alignment horizontal="right"/>
    </xf>
    <xf numFmtId="165" fontId="2" fillId="2" borderId="0" xfId="1" applyNumberFormat="1" applyFont="1" applyFill="1" applyBorder="1" applyAlignment="1">
      <alignment horizontal="right"/>
    </xf>
    <xf numFmtId="0" fontId="0" fillId="2" borderId="0" xfId="0" applyFill="1" applyAlignment="1">
      <alignment horizontal="left" vertical="center" indent="5"/>
    </xf>
    <xf numFmtId="0" fontId="8" fillId="2" borderId="0" xfId="0" applyFont="1" applyFill="1"/>
    <xf numFmtId="165" fontId="0" fillId="2" borderId="5" xfId="1" applyNumberFormat="1" applyFont="1" applyFill="1" applyBorder="1"/>
    <xf numFmtId="165" fontId="0" fillId="2" borderId="8" xfId="1" applyNumberFormat="1" applyFont="1" applyFill="1" applyBorder="1"/>
    <xf numFmtId="165" fontId="3" fillId="2" borderId="3" xfId="0" applyNumberFormat="1" applyFont="1" applyFill="1" applyBorder="1"/>
    <xf numFmtId="43" fontId="0" fillId="2" borderId="0" xfId="0" applyNumberFormat="1" applyFill="1"/>
    <xf numFmtId="164" fontId="3" fillId="2" borderId="3" xfId="0" applyNumberFormat="1" applyFont="1" applyFill="1" applyBorder="1"/>
    <xf numFmtId="164" fontId="0" fillId="2" borderId="0" xfId="0" applyNumberFormat="1" applyFill="1"/>
    <xf numFmtId="165" fontId="0" fillId="2" borderId="5" xfId="0" applyNumberFormat="1" applyFill="1" applyBorder="1"/>
    <xf numFmtId="165" fontId="0" fillId="2" borderId="8" xfId="0" applyNumberFormat="1" applyFill="1" applyBorder="1"/>
    <xf numFmtId="0" fontId="0" fillId="2" borderId="0" xfId="0" applyFill="1" applyAlignment="1">
      <alignment horizontal="left" vertical="center" wrapText="1" indent="5"/>
    </xf>
    <xf numFmtId="0" fontId="0" fillId="2" borderId="0" xfId="0" applyFill="1" applyAlignment="1">
      <alignment horizontal="left" vertical="center"/>
    </xf>
    <xf numFmtId="0" fontId="0" fillId="2" borderId="0" xfId="0" applyFill="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2" fillId="0" borderId="14" xfId="0" applyFont="1" applyFill="1" applyBorder="1" applyAlignment="1">
      <alignment vertical="center" wrapText="1"/>
    </xf>
    <xf numFmtId="0" fontId="12" fillId="0" borderId="0" xfId="0" applyFont="1" applyBorder="1"/>
    <xf numFmtId="0" fontId="0" fillId="0" borderId="0" xfId="0" applyFont="1" applyBorder="1"/>
    <xf numFmtId="0" fontId="12" fillId="0" borderId="0" xfId="0" applyFont="1" applyFill="1" applyBorder="1" applyAlignment="1">
      <alignment horizontal="left"/>
    </xf>
    <xf numFmtId="3" fontId="12" fillId="0" borderId="0" xfId="0" applyNumberFormat="1" applyFont="1" applyFill="1" applyBorder="1" applyAlignment="1">
      <alignment horizontal="left" vertical="center"/>
    </xf>
    <xf numFmtId="3" fontId="12" fillId="0" borderId="0" xfId="0" applyNumberFormat="1" applyFont="1" applyFill="1" applyBorder="1" applyAlignment="1">
      <alignment horizontal="right" vertical="center"/>
    </xf>
    <xf numFmtId="0" fontId="12" fillId="0" borderId="0" xfId="0" applyFont="1" applyFill="1" applyBorder="1"/>
    <xf numFmtId="0" fontId="12" fillId="0" borderId="14" xfId="0" applyFont="1" applyFill="1" applyBorder="1"/>
    <xf numFmtId="3" fontId="12" fillId="0" borderId="0" xfId="0" applyNumberFormat="1" applyFont="1" applyFill="1" applyBorder="1" applyAlignment="1">
      <alignment vertical="center"/>
    </xf>
    <xf numFmtId="0" fontId="12" fillId="0" borderId="0" xfId="0" applyFont="1" applyFill="1" applyBorder="1" applyAlignment="1">
      <alignment vertical="center"/>
    </xf>
    <xf numFmtId="3" fontId="12" fillId="0" borderId="0" xfId="0" applyNumberFormat="1" applyFont="1" applyFill="1" applyBorder="1" applyAlignment="1">
      <alignment horizontal="left"/>
    </xf>
    <xf numFmtId="3" fontId="12" fillId="0" borderId="0" xfId="0" applyNumberFormat="1" applyFont="1" applyFill="1" applyBorder="1"/>
    <xf numFmtId="0" fontId="12" fillId="0" borderId="0" xfId="0" applyFont="1" applyFill="1" applyBorder="1" applyAlignment="1">
      <alignment horizontal="right" vertical="center" wrapText="1"/>
    </xf>
    <xf numFmtId="0" fontId="12" fillId="5" borderId="0" xfId="0" applyFont="1" applyFill="1" applyBorder="1" applyAlignment="1">
      <alignment horizontal="left"/>
    </xf>
    <xf numFmtId="0" fontId="12" fillId="0" borderId="0" xfId="0" applyFont="1" applyFill="1" applyBorder="1" applyAlignment="1">
      <alignment horizontal="right" vertical="center"/>
    </xf>
    <xf numFmtId="0" fontId="12" fillId="2" borderId="0" xfId="0" applyFont="1" applyFill="1" applyBorder="1" applyAlignment="1">
      <alignment horizontal="left"/>
    </xf>
    <xf numFmtId="3" fontId="0" fillId="0" borderId="0" xfId="0" applyNumberFormat="1" applyFont="1" applyBorder="1"/>
    <xf numFmtId="0" fontId="3" fillId="2" borderId="6" xfId="0" applyFont="1" applyFill="1" applyBorder="1" applyAlignment="1">
      <alignment horizontal="left"/>
    </xf>
    <xf numFmtId="0" fontId="3" fillId="2" borderId="9" xfId="0" applyFont="1" applyFill="1" applyBorder="1" applyAlignment="1">
      <alignment horizontal="left"/>
    </xf>
    <xf numFmtId="0" fontId="3" fillId="2" borderId="7" xfId="0" applyFont="1" applyFill="1" applyBorder="1" applyAlignment="1">
      <alignment horizontal="left"/>
    </xf>
    <xf numFmtId="0" fontId="2" fillId="2" borderId="0" xfId="0" applyFont="1" applyFill="1" applyBorder="1" applyAlignment="1">
      <alignment horizontal="left" wrapText="1"/>
    </xf>
    <xf numFmtId="0" fontId="0" fillId="2" borderId="0" xfId="0" applyFill="1" applyAlignment="1">
      <alignment horizontal="left" vertical="center" wrapText="1"/>
    </xf>
    <xf numFmtId="0" fontId="3" fillId="2" borderId="6" xfId="0" applyFont="1" applyFill="1" applyBorder="1" applyAlignment="1">
      <alignment horizontal="left"/>
    </xf>
    <xf numFmtId="0" fontId="3" fillId="2" borderId="9" xfId="0" applyFont="1" applyFill="1" applyBorder="1" applyAlignment="1">
      <alignment horizontal="left"/>
    </xf>
    <xf numFmtId="0" fontId="3" fillId="2" borderId="7" xfId="0" applyFont="1" applyFill="1" applyBorder="1" applyAlignment="1">
      <alignment horizontal="left"/>
    </xf>
    <xf numFmtId="0" fontId="2" fillId="2" borderId="1" xfId="0" applyFont="1" applyFill="1" applyBorder="1" applyAlignment="1">
      <alignment horizontal="center" wrapText="1"/>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2" fillId="2" borderId="1" xfId="0" applyFont="1" applyFill="1" applyBorder="1" applyAlignment="1">
      <alignment horizontal="left" wrapText="1"/>
    </xf>
    <xf numFmtId="0" fontId="2" fillId="2" borderId="0" xfId="0" applyFont="1" applyFill="1" applyBorder="1" applyAlignment="1">
      <alignment horizontal="left" wrapText="1"/>
    </xf>
    <xf numFmtId="0" fontId="2" fillId="2" borderId="2" xfId="0" applyFont="1" applyFill="1" applyBorder="1" applyAlignment="1">
      <alignment horizontal="left" wrapText="1"/>
    </xf>
    <xf numFmtId="164" fontId="2" fillId="2" borderId="1"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164" fontId="2" fillId="2" borderId="2" xfId="0" applyNumberFormat="1" applyFont="1" applyFill="1" applyBorder="1" applyAlignment="1">
      <alignment horizontal="right" wrapText="1"/>
    </xf>
    <xf numFmtId="0" fontId="2" fillId="2" borderId="19" xfId="0" applyFont="1" applyFill="1" applyBorder="1" applyAlignment="1">
      <alignment wrapText="1"/>
    </xf>
    <xf numFmtId="164" fontId="2" fillId="2" borderId="4" xfId="0" applyNumberFormat="1" applyFont="1" applyFill="1" applyBorder="1" applyAlignment="1">
      <alignment wrapText="1"/>
    </xf>
    <xf numFmtId="164" fontId="2" fillId="3" borderId="4" xfId="0" applyNumberFormat="1" applyFont="1" applyFill="1" applyBorder="1" applyAlignment="1">
      <alignment wrapText="1"/>
    </xf>
    <xf numFmtId="0" fontId="2" fillId="2" borderId="20" xfId="0" applyFont="1" applyFill="1" applyBorder="1" applyAlignment="1">
      <alignment wrapText="1"/>
    </xf>
    <xf numFmtId="164" fontId="2" fillId="2" borderId="5" xfId="0" applyNumberFormat="1" applyFont="1" applyFill="1" applyBorder="1" applyAlignment="1">
      <alignment wrapText="1"/>
    </xf>
    <xf numFmtId="164" fontId="2" fillId="3" borderId="5" xfId="0" applyNumberFormat="1" applyFont="1" applyFill="1" applyBorder="1" applyAlignment="1">
      <alignment wrapText="1"/>
    </xf>
    <xf numFmtId="0" fontId="2" fillId="4" borderId="4" xfId="0" applyFont="1" applyFill="1" applyBorder="1" applyAlignment="1">
      <alignment wrapText="1"/>
    </xf>
    <xf numFmtId="0" fontId="2" fillId="4" borderId="15" xfId="0" applyFont="1" applyFill="1" applyBorder="1" applyAlignment="1"/>
    <xf numFmtId="164" fontId="2" fillId="4" borderId="17" xfId="0" applyNumberFormat="1" applyFont="1" applyFill="1" applyBorder="1" applyAlignment="1"/>
    <xf numFmtId="0" fontId="2" fillId="4" borderId="5" xfId="0" applyFont="1" applyFill="1" applyBorder="1" applyAlignment="1">
      <alignment wrapText="1"/>
    </xf>
    <xf numFmtId="0" fontId="2" fillId="4" borderId="16" xfId="0" applyFont="1" applyFill="1" applyBorder="1" applyAlignment="1"/>
    <xf numFmtId="164" fontId="2" fillId="4" borderId="18" xfId="0" applyNumberFormat="1" applyFont="1" applyFill="1" applyBorder="1" applyAlignment="1"/>
    <xf numFmtId="0" fontId="2" fillId="4" borderId="12" xfId="0" applyFont="1" applyFill="1" applyBorder="1" applyAlignment="1"/>
    <xf numFmtId="165" fontId="2" fillId="4" borderId="11" xfId="1" applyNumberFormat="1" applyFont="1" applyFill="1" applyBorder="1" applyAlignment="1"/>
    <xf numFmtId="0" fontId="2" fillId="4" borderId="8" xfId="0" applyFont="1" applyFill="1" applyBorder="1" applyAlignment="1">
      <alignment wrapText="1"/>
    </xf>
    <xf numFmtId="0" fontId="2" fillId="4" borderId="13" xfId="0" applyFont="1" applyFill="1" applyBorder="1" applyAlignment="1"/>
    <xf numFmtId="165" fontId="2" fillId="4" borderId="10" xfId="1" applyNumberFormat="1" applyFont="1" applyFill="1" applyBorder="1" applyAlignment="1"/>
    <xf numFmtId="0" fontId="11" fillId="2" borderId="0" xfId="0" applyFont="1" applyFill="1" applyBorder="1" applyAlignment="1">
      <alignment vertical="center"/>
    </xf>
    <xf numFmtId="0" fontId="10" fillId="0" borderId="0" xfId="2" applyFont="1" applyBorder="1" applyAlignment="1">
      <alignment vertical="center"/>
    </xf>
    <xf numFmtId="0" fontId="0" fillId="2" borderId="0" xfId="0" applyFill="1" applyBorder="1" applyAlignment="1">
      <alignment horizontal="left"/>
    </xf>
  </cellXfs>
  <cellStyles count="5">
    <cellStyle name="Comma" xfId="1" builtinId="3"/>
    <cellStyle name="Currency_LAD Mapping structure" xfId="4"/>
    <cellStyle name="Hyperlink" xfId="2" builtinId="8"/>
    <cellStyle name="Normal" xfId="0" builtinId="0"/>
    <cellStyle name="Normal 2" xfId="3"/>
  </cellStyles>
  <dxfs count="2">
    <dxf>
      <font>
        <condense val="0"/>
        <extend val="0"/>
        <color indexed="9"/>
      </font>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FID-RAMA\RAMA1\Allocations\Publications\Exposition%20Books\2012-13\2012-13%20PCT%20Revenue%20Allocation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row r="1">
          <cell r="B1" t="str">
            <v>[2012-13 PCT Revenue Allocations Final.xls]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s.gov.uk/ons/rel/snpp/sub-national-population-projections/2012-based-projections/stb-2012-based-snpp.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4"/>
  <sheetViews>
    <sheetView workbookViewId="0">
      <selection activeCell="D15" sqref="D15"/>
    </sheetView>
  </sheetViews>
  <sheetFormatPr defaultRowHeight="15" x14ac:dyDescent="0.25"/>
  <cols>
    <col min="1" max="3" width="9.140625" style="2"/>
    <col min="4" max="4" width="15.140625" style="2" bestFit="1" customWidth="1"/>
    <col min="5" max="5" width="9.140625" style="2"/>
    <col min="6" max="6" width="22.5703125" style="2" bestFit="1" customWidth="1"/>
    <col min="7" max="7" width="13.7109375" style="2" customWidth="1"/>
    <col min="8" max="8" width="13" style="2" customWidth="1"/>
    <col min="9" max="10" width="11.140625" style="2" customWidth="1"/>
    <col min="11" max="16384" width="9.140625" style="2"/>
  </cols>
  <sheetData>
    <row r="2" spans="2:16" x14ac:dyDescent="0.25">
      <c r="B2" s="14" t="s">
        <v>370</v>
      </c>
    </row>
    <row r="3" spans="2:16" ht="15" customHeight="1" x14ac:dyDescent="0.25">
      <c r="B3" s="66" t="s">
        <v>382</v>
      </c>
      <c r="C3" s="66"/>
      <c r="D3" s="66"/>
      <c r="E3" s="66"/>
      <c r="F3" s="66"/>
      <c r="G3" s="66"/>
      <c r="H3" s="66"/>
      <c r="I3" s="66"/>
      <c r="J3" s="66"/>
      <c r="K3" s="66"/>
      <c r="L3" s="66"/>
      <c r="M3" s="66"/>
      <c r="N3" s="66"/>
      <c r="O3" s="66"/>
      <c r="P3" s="66"/>
    </row>
    <row r="4" spans="2:16" x14ac:dyDescent="0.25">
      <c r="B4" s="66"/>
      <c r="C4" s="66"/>
      <c r="D4" s="66"/>
      <c r="E4" s="66"/>
      <c r="F4" s="66"/>
      <c r="G4" s="66"/>
      <c r="H4" s="66"/>
      <c r="I4" s="66"/>
      <c r="J4" s="66"/>
      <c r="K4" s="66"/>
      <c r="L4" s="66"/>
      <c r="M4" s="66"/>
      <c r="N4" s="66"/>
      <c r="O4" s="66"/>
      <c r="P4" s="66"/>
    </row>
    <row r="5" spans="2:16" x14ac:dyDescent="0.25">
      <c r="B5" s="66"/>
      <c r="C5" s="66"/>
      <c r="D5" s="66"/>
      <c r="E5" s="66"/>
      <c r="F5" s="66"/>
      <c r="G5" s="66"/>
      <c r="H5" s="66"/>
      <c r="I5" s="66"/>
      <c r="J5" s="66"/>
      <c r="K5" s="66"/>
      <c r="L5" s="66"/>
      <c r="M5" s="66"/>
      <c r="N5" s="66"/>
      <c r="O5" s="66"/>
      <c r="P5" s="66"/>
    </row>
    <row r="6" spans="2:16" x14ac:dyDescent="0.25">
      <c r="B6" s="30"/>
    </row>
    <row r="7" spans="2:16" x14ac:dyDescent="0.25">
      <c r="B7" s="41" t="s">
        <v>383</v>
      </c>
    </row>
    <row r="8" spans="2:16" x14ac:dyDescent="0.25">
      <c r="B8" s="30" t="s">
        <v>371</v>
      </c>
    </row>
    <row r="9" spans="2:16" ht="15" customHeight="1" x14ac:dyDescent="0.25">
      <c r="B9" s="66" t="s">
        <v>384</v>
      </c>
      <c r="C9" s="66"/>
      <c r="D9" s="66"/>
      <c r="E9" s="66"/>
      <c r="F9" s="66"/>
      <c r="G9" s="66"/>
      <c r="H9" s="66"/>
      <c r="I9" s="66"/>
      <c r="J9" s="66"/>
      <c r="K9" s="66"/>
      <c r="L9" s="66"/>
      <c r="M9" s="66"/>
      <c r="N9" s="66"/>
      <c r="O9" s="66"/>
      <c r="P9" s="66"/>
    </row>
    <row r="10" spans="2:16" x14ac:dyDescent="0.25">
      <c r="B10" s="66"/>
      <c r="C10" s="66"/>
      <c r="D10" s="66"/>
      <c r="E10" s="66"/>
      <c r="F10" s="66"/>
      <c r="G10" s="66"/>
      <c r="H10" s="66"/>
      <c r="I10" s="66"/>
      <c r="J10" s="66"/>
      <c r="K10" s="66"/>
      <c r="L10" s="66"/>
      <c r="M10" s="66"/>
      <c r="N10" s="66"/>
      <c r="O10" s="66"/>
      <c r="P10" s="66"/>
    </row>
    <row r="11" spans="2:16" x14ac:dyDescent="0.25">
      <c r="B11" s="40"/>
      <c r="C11" s="40"/>
      <c r="D11" s="40"/>
      <c r="E11" s="40"/>
      <c r="F11" s="40"/>
      <c r="G11" s="40"/>
      <c r="H11" s="40"/>
      <c r="I11" s="40"/>
      <c r="J11" s="40"/>
      <c r="K11" s="40"/>
      <c r="L11" s="40"/>
      <c r="M11" s="40"/>
      <c r="N11" s="40"/>
      <c r="O11" s="40"/>
      <c r="P11" s="40"/>
    </row>
    <row r="12" spans="2:16" ht="15" customHeight="1" x14ac:dyDescent="0.25">
      <c r="B12" s="66" t="s">
        <v>372</v>
      </c>
      <c r="C12" s="66"/>
      <c r="D12" s="66"/>
      <c r="E12" s="66"/>
      <c r="F12" s="66"/>
      <c r="G12" s="66"/>
      <c r="H12" s="66"/>
      <c r="I12" s="66"/>
      <c r="J12" s="66"/>
      <c r="K12" s="66"/>
      <c r="L12" s="66"/>
      <c r="M12" s="66"/>
      <c r="N12" s="66"/>
      <c r="O12" s="66"/>
      <c r="P12" s="66"/>
    </row>
    <row r="13" spans="2:16" ht="27.75" customHeight="1" x14ac:dyDescent="0.25">
      <c r="B13" s="66"/>
      <c r="C13" s="66"/>
      <c r="D13" s="66"/>
      <c r="E13" s="66"/>
      <c r="F13" s="66"/>
      <c r="G13" s="66"/>
      <c r="H13" s="66"/>
      <c r="I13" s="66"/>
      <c r="J13" s="66"/>
      <c r="K13" s="66"/>
      <c r="L13" s="66"/>
      <c r="M13" s="66"/>
      <c r="N13" s="66"/>
      <c r="O13" s="66"/>
      <c r="P13" s="66"/>
    </row>
    <row r="14" spans="2:16" x14ac:dyDescent="0.25">
      <c r="B14" s="30"/>
    </row>
    <row r="15" spans="2:16" x14ac:dyDescent="0.25">
      <c r="B15" s="41" t="s">
        <v>385</v>
      </c>
    </row>
    <row r="16" spans="2:16" x14ac:dyDescent="0.25">
      <c r="B16" s="30" t="s">
        <v>371</v>
      </c>
    </row>
    <row r="17" spans="2:16" ht="15" customHeight="1" x14ac:dyDescent="0.25">
      <c r="B17" s="66" t="s">
        <v>386</v>
      </c>
      <c r="C17" s="66"/>
      <c r="D17" s="66"/>
      <c r="E17" s="66"/>
      <c r="F17" s="66"/>
      <c r="G17" s="66"/>
      <c r="H17" s="66"/>
      <c r="I17" s="66"/>
      <c r="J17" s="66"/>
      <c r="K17" s="66"/>
      <c r="L17" s="66"/>
      <c r="M17" s="66"/>
      <c r="N17" s="66"/>
      <c r="O17" s="66"/>
      <c r="P17" s="66"/>
    </row>
    <row r="18" spans="2:16" x14ac:dyDescent="0.25">
      <c r="B18" s="66"/>
      <c r="C18" s="66"/>
      <c r="D18" s="66"/>
      <c r="E18" s="66"/>
      <c r="F18" s="66"/>
      <c r="G18" s="66"/>
      <c r="H18" s="66"/>
      <c r="I18" s="66"/>
      <c r="J18" s="66"/>
      <c r="K18" s="66"/>
      <c r="L18" s="66"/>
      <c r="M18" s="66"/>
      <c r="N18" s="66"/>
      <c r="O18" s="66"/>
      <c r="P18" s="66"/>
    </row>
    <row r="19" spans="2:16" x14ac:dyDescent="0.25">
      <c r="B19" s="66"/>
      <c r="C19" s="66"/>
      <c r="D19" s="66"/>
      <c r="E19" s="66"/>
      <c r="F19" s="66"/>
      <c r="G19" s="66"/>
      <c r="H19" s="66"/>
      <c r="I19" s="66"/>
      <c r="J19" s="66"/>
      <c r="K19" s="66"/>
      <c r="L19" s="66"/>
      <c r="M19" s="66"/>
      <c r="N19" s="66"/>
      <c r="O19" s="66"/>
      <c r="P19" s="66"/>
    </row>
    <row r="20" spans="2:16" x14ac:dyDescent="0.25">
      <c r="B20" s="42"/>
      <c r="C20" s="42"/>
      <c r="D20" s="42"/>
      <c r="E20" s="42"/>
      <c r="F20" s="42"/>
      <c r="G20" s="42"/>
      <c r="H20" s="42"/>
      <c r="I20" s="42"/>
      <c r="J20" s="42"/>
      <c r="K20" s="42"/>
      <c r="L20" s="42"/>
      <c r="M20" s="42"/>
      <c r="N20" s="42"/>
      <c r="O20" s="42"/>
      <c r="P20" s="42"/>
    </row>
    <row r="21" spans="2:16" x14ac:dyDescent="0.25">
      <c r="B21" s="14" t="s">
        <v>373</v>
      </c>
    </row>
    <row r="22" spans="2:16" x14ac:dyDescent="0.25">
      <c r="B22" s="41" t="s">
        <v>374</v>
      </c>
    </row>
    <row r="24" spans="2:16" x14ac:dyDescent="0.25">
      <c r="B24" s="41" t="s">
        <v>380</v>
      </c>
    </row>
  </sheetData>
  <mergeCells count="4">
    <mergeCell ref="B9:P10"/>
    <mergeCell ref="B12:P13"/>
    <mergeCell ref="B3:P5"/>
    <mergeCell ref="B17:P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67"/>
  <sheetViews>
    <sheetView tabSelected="1" workbookViewId="0">
      <pane xSplit="4" ySplit="3" topLeftCell="E118" activePane="bottomRight" state="frozen"/>
      <selection pane="topRight" activeCell="E1" sqref="E1"/>
      <selection pane="bottomLeft" activeCell="A4" sqref="A4"/>
      <selection pane="bottomRight" activeCell="M155" sqref="M155"/>
    </sheetView>
  </sheetViews>
  <sheetFormatPr defaultRowHeight="15" x14ac:dyDescent="0.25"/>
  <cols>
    <col min="1" max="1" width="0" style="2" hidden="1" customWidth="1"/>
    <col min="2" max="2" width="44" style="2" hidden="1" customWidth="1"/>
    <col min="3" max="3" width="6.140625" style="2" hidden="1" customWidth="1"/>
    <col min="4" max="4" width="27.7109375" style="2" bestFit="1" customWidth="1"/>
    <col min="5" max="5" width="11" style="2" customWidth="1"/>
    <col min="6" max="6" width="12.28515625" style="2" customWidth="1"/>
    <col min="7" max="7" width="17.42578125" style="2" customWidth="1"/>
    <col min="8" max="8" width="14.140625" style="2" customWidth="1"/>
    <col min="9" max="11" width="14.5703125" style="7" customWidth="1"/>
    <col min="12" max="12" width="11.85546875" style="2" customWidth="1"/>
    <col min="13" max="13" width="15.140625" style="2" customWidth="1"/>
    <col min="14" max="16384" width="9.140625" style="2"/>
  </cols>
  <sheetData>
    <row r="1" spans="1:13" ht="119.25" customHeight="1" x14ac:dyDescent="0.25">
      <c r="D1" s="79" t="s">
        <v>1</v>
      </c>
      <c r="E1" s="80" t="s">
        <v>376</v>
      </c>
      <c r="F1" s="80" t="s">
        <v>424</v>
      </c>
      <c r="G1" s="81" t="s">
        <v>206</v>
      </c>
      <c r="H1" s="80" t="s">
        <v>212</v>
      </c>
      <c r="I1" s="81" t="s">
        <v>2</v>
      </c>
      <c r="J1" s="80" t="s">
        <v>369</v>
      </c>
      <c r="K1" s="81" t="s">
        <v>377</v>
      </c>
      <c r="L1" s="80" t="s">
        <v>378</v>
      </c>
      <c r="M1" s="80" t="s">
        <v>381</v>
      </c>
    </row>
    <row r="2" spans="1:13" x14ac:dyDescent="0.25">
      <c r="D2" s="82"/>
      <c r="E2" s="83"/>
      <c r="F2" s="83"/>
      <c r="G2" s="84"/>
      <c r="H2" s="83"/>
      <c r="I2" s="84"/>
      <c r="J2" s="83"/>
      <c r="K2" s="84"/>
      <c r="L2" s="83"/>
      <c r="M2" s="83"/>
    </row>
    <row r="3" spans="1:13" x14ac:dyDescent="0.25">
      <c r="A3" s="13" t="s">
        <v>158</v>
      </c>
      <c r="B3" s="13" t="s">
        <v>159</v>
      </c>
      <c r="C3" s="98">
        <v>86</v>
      </c>
      <c r="D3" s="13" t="s">
        <v>56</v>
      </c>
      <c r="E3" s="11">
        <f>VLOOKUP(D3,'Allocations 11.12.14'!$D:$E,2,FALSE)</f>
        <v>4790.3978399999996</v>
      </c>
      <c r="F3" s="11">
        <f>VLOOKUP(D3,'List of adjustments'!$D$2:$J$153,7,FALSE)*2</f>
        <v>203.79999999999995</v>
      </c>
      <c r="G3" s="5">
        <v>19900</v>
      </c>
      <c r="H3" s="6">
        <v>1.0982404191284749</v>
      </c>
      <c r="I3" s="5">
        <f>(1000*(E3+F3)/H3)/G3</f>
        <v>228.51527881030481</v>
      </c>
      <c r="J3" s="11">
        <f>IF(I3&lt;160,160,I3)</f>
        <v>228.51527881030481</v>
      </c>
      <c r="K3" s="5">
        <f>J3*H3*G3/1000</f>
        <v>4994.1978399999998</v>
      </c>
      <c r="L3" s="32">
        <f>K3/2</f>
        <v>2497.0989199999999</v>
      </c>
      <c r="M3" s="38">
        <f>L3+15</f>
        <v>2512.0989199999999</v>
      </c>
    </row>
    <row r="4" spans="1:13" x14ac:dyDescent="0.25">
      <c r="A4" s="2" t="s">
        <v>158</v>
      </c>
      <c r="B4" s="2" t="s">
        <v>159</v>
      </c>
      <c r="C4" s="1">
        <v>87</v>
      </c>
      <c r="D4" s="13" t="s">
        <v>7</v>
      </c>
      <c r="E4" s="11">
        <f>VLOOKUP(D4,'Allocations 11.12.14'!$D:$E,2,FALSE)</f>
        <v>4221.4979570367004</v>
      </c>
      <c r="F4" s="11">
        <f>VLOOKUP(D4,'List of adjustments'!$D$2:$J$153,7,FALSE)*2</f>
        <v>0</v>
      </c>
      <c r="G4" s="5">
        <v>28300</v>
      </c>
      <c r="H4" s="6">
        <v>1.1381433206864042</v>
      </c>
      <c r="I4" s="5">
        <f>(1000*(E4+F4)/H4)/G4</f>
        <v>131.06393228924961</v>
      </c>
      <c r="J4" s="11">
        <f>IF(I4&lt;160,160,I4)</f>
        <v>160</v>
      </c>
      <c r="K4" s="5">
        <f>J4*H4*G4/1000</f>
        <v>5153.512956068038</v>
      </c>
      <c r="L4" s="32">
        <f>K4/2</f>
        <v>2576.756478034019</v>
      </c>
      <c r="M4" s="38">
        <f>L4+15</f>
        <v>2591.756478034019</v>
      </c>
    </row>
    <row r="5" spans="1:13" x14ac:dyDescent="0.25">
      <c r="A5" s="13" t="s">
        <v>192</v>
      </c>
      <c r="B5" s="13" t="s">
        <v>193</v>
      </c>
      <c r="C5" s="98">
        <v>41</v>
      </c>
      <c r="D5" s="13" t="s">
        <v>143</v>
      </c>
      <c r="E5" s="11">
        <f>VLOOKUP(D5,'Allocations 11.12.14'!$D:$E,2,FALSE)</f>
        <v>5067.6000000000004</v>
      </c>
      <c r="F5" s="11">
        <f>VLOOKUP(D5,'List of adjustments'!$D$2:$J$153,7,FALSE)*2</f>
        <v>0</v>
      </c>
      <c r="G5" s="5">
        <v>14700</v>
      </c>
      <c r="H5" s="6">
        <v>0.94576935330817613</v>
      </c>
      <c r="I5" s="5">
        <f>(1000*(E5+F5)/H5)/G5</f>
        <v>364.50186577912956</v>
      </c>
      <c r="J5" s="11">
        <f>IF(I5&lt;160,160,I5)</f>
        <v>364.50186577912956</v>
      </c>
      <c r="K5" s="5">
        <f>J5*H5*G5/1000</f>
        <v>5067.5999999999995</v>
      </c>
      <c r="L5" s="32">
        <f>K5/2</f>
        <v>2533.7999999999997</v>
      </c>
      <c r="M5" s="38">
        <f>L5+15</f>
        <v>2548.7999999999997</v>
      </c>
    </row>
    <row r="6" spans="1:13" x14ac:dyDescent="0.25">
      <c r="A6" s="2" t="s">
        <v>168</v>
      </c>
      <c r="B6" s="2" t="s">
        <v>169</v>
      </c>
      <c r="C6" s="1">
        <v>137</v>
      </c>
      <c r="D6" s="13" t="s">
        <v>122</v>
      </c>
      <c r="E6" s="11">
        <f>VLOOKUP(D6,'Allocations 11.12.14'!$D:$E,2,FALSE)</f>
        <v>2743.9721048314855</v>
      </c>
      <c r="F6" s="11">
        <f>VLOOKUP(D6,'List of adjustments'!$D$2:$J$153,7,FALSE)*2</f>
        <v>0</v>
      </c>
      <c r="G6" s="5">
        <v>9600</v>
      </c>
      <c r="H6" s="6">
        <v>0.99878394596885878</v>
      </c>
      <c r="I6" s="5">
        <f>(1000*(E6+F6)/H6)/G6</f>
        <v>286.17843602736986</v>
      </c>
      <c r="J6" s="11">
        <f>IF(I6&lt;160,160,I6)</f>
        <v>286.17843602736986</v>
      </c>
      <c r="K6" s="5">
        <f>J6*H6*G6/1000</f>
        <v>2743.9721048314855</v>
      </c>
      <c r="L6" s="32">
        <f>K6/2</f>
        <v>1371.9860524157427</v>
      </c>
      <c r="M6" s="38">
        <f>L6+15</f>
        <v>1386.9860524157427</v>
      </c>
    </row>
    <row r="7" spans="1:13" x14ac:dyDescent="0.25">
      <c r="A7" s="2" t="s">
        <v>172</v>
      </c>
      <c r="B7" s="2" t="s">
        <v>173</v>
      </c>
      <c r="C7" s="1">
        <v>78</v>
      </c>
      <c r="D7" s="13" t="s">
        <v>82</v>
      </c>
      <c r="E7" s="11">
        <f>VLOOKUP(D7,'Allocations 11.12.14'!$D:$E,2,FALSE)</f>
        <v>2539.7813999999998</v>
      </c>
      <c r="F7" s="11">
        <f>VLOOKUP(D7,'List of adjustments'!$D$2:$J$153,7,FALSE)*2</f>
        <v>12</v>
      </c>
      <c r="G7" s="5">
        <v>10700</v>
      </c>
      <c r="H7" s="6">
        <v>1.0081192452894507</v>
      </c>
      <c r="I7" s="5">
        <f>(1000*(E7+F7)/H7)/G7</f>
        <v>236.56352569896703</v>
      </c>
      <c r="J7" s="11">
        <f>IF(I7&lt;160,160,I7)</f>
        <v>236.56352569896703</v>
      </c>
      <c r="K7" s="5">
        <f>J7*H7*G7/1000</f>
        <v>2551.7814000000003</v>
      </c>
      <c r="L7" s="32">
        <f>K7/2</f>
        <v>1275.8907000000002</v>
      </c>
      <c r="M7" s="38">
        <f>L7+15</f>
        <v>1290.8907000000002</v>
      </c>
    </row>
    <row r="8" spans="1:13" x14ac:dyDescent="0.25">
      <c r="A8" s="2" t="s">
        <v>158</v>
      </c>
      <c r="B8" s="2" t="s">
        <v>159</v>
      </c>
      <c r="C8" s="1">
        <v>88</v>
      </c>
      <c r="D8" s="13" t="s">
        <v>20</v>
      </c>
      <c r="E8" s="11">
        <f>VLOOKUP(D8,'Allocations 11.12.14'!$D:$E,2,FALSE)</f>
        <v>3410.3097372800003</v>
      </c>
      <c r="F8" s="11">
        <f>VLOOKUP(D8,'List of adjustments'!$D$2:$J$153,7,FALSE)*2</f>
        <v>0</v>
      </c>
      <c r="G8" s="5">
        <v>16500</v>
      </c>
      <c r="H8" s="6">
        <v>1.0824006999487428</v>
      </c>
      <c r="I8" s="5">
        <f>(1000*(E8+F8)/H8)/G8</f>
        <v>190.95094693935243</v>
      </c>
      <c r="J8" s="11">
        <f>IF(I8&lt;160,160,I8)</f>
        <v>190.95094693935243</v>
      </c>
      <c r="K8" s="5">
        <f>J8*H8*G8/1000</f>
        <v>3410.3097372799998</v>
      </c>
      <c r="L8" s="32">
        <f>K8/2</f>
        <v>1705.1548686399999</v>
      </c>
      <c r="M8" s="38">
        <f>L8+15</f>
        <v>1720.1548686399999</v>
      </c>
    </row>
    <row r="9" spans="1:13" x14ac:dyDescent="0.25">
      <c r="A9" s="2" t="s">
        <v>188</v>
      </c>
      <c r="B9" s="2" t="s">
        <v>189</v>
      </c>
      <c r="C9" s="1">
        <v>64</v>
      </c>
      <c r="D9" s="2" t="s">
        <v>89</v>
      </c>
      <c r="E9" s="11">
        <f>VLOOKUP(D9,'Allocations 11.12.14'!$D:$E,2,FALSE)</f>
        <v>22418</v>
      </c>
      <c r="F9" s="11">
        <f>VLOOKUP(D9,'List of adjustments'!$D$2:$J$153,7,FALSE)*2</f>
        <v>-28</v>
      </c>
      <c r="G9" s="5">
        <v>85900</v>
      </c>
      <c r="H9" s="6">
        <v>0.97100587873917543</v>
      </c>
      <c r="I9" s="5">
        <f>(1000*(E9+F9)/H9)/G9</f>
        <v>268.43495651811429</v>
      </c>
      <c r="J9" s="11">
        <f>IF(I9&lt;160,160,I9)</f>
        <v>268.43495651811429</v>
      </c>
      <c r="K9" s="5">
        <f>J9*H9*G9/1000</f>
        <v>22389.999999999996</v>
      </c>
      <c r="L9" s="32">
        <f>K9/2</f>
        <v>11194.999999999998</v>
      </c>
      <c r="M9" s="38">
        <f>L9+15</f>
        <v>11209.999999999998</v>
      </c>
    </row>
    <row r="10" spans="1:13" x14ac:dyDescent="0.25">
      <c r="A10" s="2" t="s">
        <v>203</v>
      </c>
      <c r="B10" s="2" t="s">
        <v>97</v>
      </c>
      <c r="C10" s="1">
        <v>15</v>
      </c>
      <c r="D10" s="2" t="s">
        <v>130</v>
      </c>
      <c r="E10" s="11">
        <f>VLOOKUP(D10,'Allocations 11.12.14'!$D:$E,2,FALSE)</f>
        <v>3729</v>
      </c>
      <c r="F10" s="11">
        <f>VLOOKUP(D10,'List of adjustments'!$D$2:$J$153,7,FALSE)*2</f>
        <v>0</v>
      </c>
      <c r="G10" s="5">
        <v>11200</v>
      </c>
      <c r="H10" s="6">
        <v>0.94421719738605203</v>
      </c>
      <c r="I10" s="5">
        <f>(1000*(E10+F10)/H10)/G10</f>
        <v>352.61635722495771</v>
      </c>
      <c r="J10" s="11">
        <f>IF(I10&lt;160,160,I10)</f>
        <v>352.61635722495771</v>
      </c>
      <c r="K10" s="5">
        <f>J10*H10*G10/1000</f>
        <v>3729</v>
      </c>
      <c r="L10" s="32">
        <f>K10/2</f>
        <v>1864.5</v>
      </c>
      <c r="M10" s="38">
        <f>L10+15</f>
        <v>1879.5</v>
      </c>
    </row>
    <row r="11" spans="1:13" x14ac:dyDescent="0.25">
      <c r="A11" s="2" t="s">
        <v>203</v>
      </c>
      <c r="B11" s="2" t="s">
        <v>97</v>
      </c>
      <c r="C11" s="1">
        <v>16</v>
      </c>
      <c r="D11" s="2" t="s">
        <v>151</v>
      </c>
      <c r="E11" s="11">
        <f>VLOOKUP(D11,'Allocations 11.12.14'!$D:$E,2,FALSE)</f>
        <v>3072</v>
      </c>
      <c r="F11" s="11">
        <f>VLOOKUP(D11,'List of adjustments'!$D$2:$J$153,7,FALSE)*2</f>
        <v>0</v>
      </c>
      <c r="G11" s="5">
        <v>8400</v>
      </c>
      <c r="H11" s="6">
        <v>0.942328571924962</v>
      </c>
      <c r="I11" s="5">
        <f>(1000*(E11+F11)/H11)/G11</f>
        <v>388.0963568442109</v>
      </c>
      <c r="J11" s="11">
        <f>IF(I11&lt;160,160,I11)</f>
        <v>388.0963568442109</v>
      </c>
      <c r="K11" s="5">
        <f>J11*H11*G11/1000</f>
        <v>3072</v>
      </c>
      <c r="L11" s="32">
        <f>K11/2</f>
        <v>1536</v>
      </c>
      <c r="M11" s="38">
        <f>L11+15</f>
        <v>1551</v>
      </c>
    </row>
    <row r="12" spans="1:13" x14ac:dyDescent="0.25">
      <c r="A12" s="2" t="s">
        <v>186</v>
      </c>
      <c r="B12" s="2" t="s">
        <v>187</v>
      </c>
      <c r="C12" s="1">
        <v>19</v>
      </c>
      <c r="D12" s="2" t="s">
        <v>110</v>
      </c>
      <c r="E12" s="11">
        <f>VLOOKUP(D12,'Allocations 11.12.14'!$D:$E,2,FALSE)</f>
        <v>5640.9250000000002</v>
      </c>
      <c r="F12" s="11">
        <f>VLOOKUP(D12,'List of adjustments'!$D$2:$J$153,7,FALSE)*2</f>
        <v>0</v>
      </c>
      <c r="G12" s="5">
        <v>19700</v>
      </c>
      <c r="H12" s="6">
        <v>0.95745005226633073</v>
      </c>
      <c r="I12" s="5">
        <f>(1000*(E12+F12)/H12)/G12</f>
        <v>299.06664047966962</v>
      </c>
      <c r="J12" s="11">
        <f>IF(I12&lt;160,160,I12)</f>
        <v>299.06664047966962</v>
      </c>
      <c r="K12" s="5">
        <f>J12*H12*G12/1000</f>
        <v>5640.9250000000002</v>
      </c>
      <c r="L12" s="32">
        <f>K12/2</f>
        <v>2820.4625000000001</v>
      </c>
      <c r="M12" s="38">
        <f>L12+15</f>
        <v>2835.4625000000001</v>
      </c>
    </row>
    <row r="13" spans="1:13" x14ac:dyDescent="0.25">
      <c r="A13" s="2" t="s">
        <v>184</v>
      </c>
      <c r="B13" s="2" t="s">
        <v>185</v>
      </c>
      <c r="C13" s="1">
        <v>143</v>
      </c>
      <c r="D13" s="2" t="s">
        <v>128</v>
      </c>
      <c r="E13" s="11">
        <f>VLOOKUP(D13,'Allocations 11.12.14'!$D:$E,2,FALSE)</f>
        <v>3605.1600000000003</v>
      </c>
      <c r="F13" s="11">
        <f>VLOOKUP(D13,'List of adjustments'!$D$2:$J$153,7,FALSE)*2</f>
        <v>0</v>
      </c>
      <c r="G13" s="5">
        <v>11200</v>
      </c>
      <c r="H13" s="6">
        <v>0.99330472100341927</v>
      </c>
      <c r="I13" s="5">
        <f>(1000*(E13+F13)/H13)/G13</f>
        <v>324.05895080123929</v>
      </c>
      <c r="J13" s="11">
        <f>IF(I13&lt;160,160,I13)</f>
        <v>324.05895080123929</v>
      </c>
      <c r="K13" s="5">
        <f>J13*H13*G13/1000</f>
        <v>3605.1600000000008</v>
      </c>
      <c r="L13" s="32">
        <f>K13/2</f>
        <v>1802.5800000000004</v>
      </c>
      <c r="M13" s="38">
        <f>L13+15</f>
        <v>1817.5800000000004</v>
      </c>
    </row>
    <row r="14" spans="1:13" x14ac:dyDescent="0.25">
      <c r="A14" s="2" t="s">
        <v>162</v>
      </c>
      <c r="B14" s="2" t="s">
        <v>163</v>
      </c>
      <c r="C14" s="1">
        <v>119</v>
      </c>
      <c r="D14" s="2" t="s">
        <v>38</v>
      </c>
      <c r="E14" s="11">
        <f>VLOOKUP(D14,'Allocations 11.12.14'!$D:$E,2,FALSE)</f>
        <v>1517</v>
      </c>
      <c r="F14" s="11">
        <f>VLOOKUP(D14,'List of adjustments'!$D$2:$J$153,7,FALSE)*2</f>
        <v>0</v>
      </c>
      <c r="G14" s="5">
        <v>8000</v>
      </c>
      <c r="H14" s="6">
        <v>1.1329075592555566</v>
      </c>
      <c r="I14" s="5">
        <f>(1000*(E14+F14)/H14)/G14</f>
        <v>167.3790579388527</v>
      </c>
      <c r="J14" s="11">
        <f>IF(I14&lt;160,160,I14)</f>
        <v>167.3790579388527</v>
      </c>
      <c r="K14" s="5">
        <f>J14*H14*G14/1000</f>
        <v>1517</v>
      </c>
      <c r="L14" s="32">
        <f>K14/2</f>
        <v>758.5</v>
      </c>
      <c r="M14" s="38">
        <f>L14+15</f>
        <v>773.5</v>
      </c>
    </row>
    <row r="15" spans="1:13" x14ac:dyDescent="0.25">
      <c r="A15" s="2" t="s">
        <v>182</v>
      </c>
      <c r="B15" s="2" t="s">
        <v>183</v>
      </c>
      <c r="C15" s="1">
        <v>45</v>
      </c>
      <c r="D15" s="2" t="s">
        <v>116</v>
      </c>
      <c r="E15" s="11">
        <f>VLOOKUP(D15,'Allocations 11.12.14'!$D:$E,2,FALSE)</f>
        <v>12236</v>
      </c>
      <c r="F15" s="11">
        <f>VLOOKUP(D15,'List of adjustments'!$D$2:$J$153,7,FALSE)*2</f>
        <v>0</v>
      </c>
      <c r="G15" s="5">
        <v>41300</v>
      </c>
      <c r="H15" s="6">
        <v>0.94613464399600833</v>
      </c>
      <c r="I15" s="5">
        <f>(1000*(E15+F15)/H15)/G15</f>
        <v>313.13850340515376</v>
      </c>
      <c r="J15" s="11">
        <f>IF(I15&lt;160,160,I15)</f>
        <v>313.13850340515376</v>
      </c>
      <c r="K15" s="5">
        <f>J15*H15*G15/1000</f>
        <v>12236</v>
      </c>
      <c r="L15" s="32">
        <f>K15/2</f>
        <v>6118</v>
      </c>
      <c r="M15" s="38">
        <f>L15+15</f>
        <v>6133</v>
      </c>
    </row>
    <row r="16" spans="1:13" x14ac:dyDescent="0.25">
      <c r="A16" s="2" t="s">
        <v>158</v>
      </c>
      <c r="B16" s="2" t="s">
        <v>159</v>
      </c>
      <c r="C16" s="1">
        <v>89</v>
      </c>
      <c r="D16" s="2" t="s">
        <v>14</v>
      </c>
      <c r="E16" s="11">
        <f>VLOOKUP(D16,'Allocations 11.12.14'!$D:$E,2,FALSE)</f>
        <v>4583.8831300000002</v>
      </c>
      <c r="F16" s="11">
        <f>VLOOKUP(D16,'List of adjustments'!$D$2:$J$153,7,FALSE)*2</f>
        <v>542.53908550000006</v>
      </c>
      <c r="G16" s="5">
        <v>24100</v>
      </c>
      <c r="H16" s="6">
        <v>1.1369938062900387</v>
      </c>
      <c r="I16" s="5">
        <f>(1000*(E16+F16)/H16)/G16</f>
        <v>187.08511301843933</v>
      </c>
      <c r="J16" s="11">
        <f>IF(I16&lt;160,160,I16)</f>
        <v>187.08511301843933</v>
      </c>
      <c r="K16" s="5">
        <f>J16*H16*G16/1000</f>
        <v>5126.4222155000016</v>
      </c>
      <c r="L16" s="32">
        <f>K16/2</f>
        <v>2563.2111077500008</v>
      </c>
      <c r="M16" s="38">
        <v>2763</v>
      </c>
    </row>
    <row r="17" spans="1:13" x14ac:dyDescent="0.25">
      <c r="A17" s="2" t="s">
        <v>164</v>
      </c>
      <c r="B17" s="2" t="s">
        <v>165</v>
      </c>
      <c r="C17" s="1">
        <v>126</v>
      </c>
      <c r="D17" s="2" t="s">
        <v>100</v>
      </c>
      <c r="E17" s="11">
        <f>VLOOKUP(D17,'Allocations 11.12.14'!$D:$E,2,FALSE)</f>
        <v>4191.1819999999998</v>
      </c>
      <c r="F17" s="11">
        <f>VLOOKUP(D17,'List of adjustments'!$D$2:$J$153,7,FALSE)*2</f>
        <v>0</v>
      </c>
      <c r="G17" s="5">
        <v>15400</v>
      </c>
      <c r="H17" s="6">
        <v>0.98567038606416224</v>
      </c>
      <c r="I17" s="5">
        <f>(1000*(E17+F17)/H17)/G17</f>
        <v>276.11124283788661</v>
      </c>
      <c r="J17" s="11">
        <f>IF(I17&lt;160,160,I17)</f>
        <v>276.11124283788661</v>
      </c>
      <c r="K17" s="5">
        <f>J17*H17*G17/1000</f>
        <v>4191.1819999999998</v>
      </c>
      <c r="L17" s="32">
        <f>K17/2</f>
        <v>2095.5909999999999</v>
      </c>
      <c r="M17" s="38">
        <f>L17+15</f>
        <v>2110.5909999999999</v>
      </c>
    </row>
    <row r="18" spans="1:13" x14ac:dyDescent="0.25">
      <c r="A18" s="2" t="s">
        <v>178</v>
      </c>
      <c r="B18" s="2" t="s">
        <v>179</v>
      </c>
      <c r="C18" s="1">
        <v>138</v>
      </c>
      <c r="D18" s="2" t="s">
        <v>98</v>
      </c>
      <c r="E18" s="11">
        <f>VLOOKUP(D18,'Allocations 11.12.14'!$D:$E,2,FALSE)</f>
        <v>7567.5249999999996</v>
      </c>
      <c r="F18" s="11">
        <f>VLOOKUP(D18,'List of adjustments'!$D$2:$J$153,7,FALSE)*2</f>
        <v>0</v>
      </c>
      <c r="G18" s="5">
        <v>31300</v>
      </c>
      <c r="H18" s="6">
        <v>1.0096292937033806</v>
      </c>
      <c r="I18" s="5">
        <f>(1000*(E18+F18)/H18)/G18</f>
        <v>239.46805344217034</v>
      </c>
      <c r="J18" s="11">
        <f>IF(I18&lt;160,160,I18)</f>
        <v>239.46805344217034</v>
      </c>
      <c r="K18" s="5">
        <f>J18*H18*G18/1000</f>
        <v>7567.5249999999996</v>
      </c>
      <c r="L18" s="32">
        <f>K18/2</f>
        <v>3783.7624999999998</v>
      </c>
      <c r="M18" s="38">
        <f>L18+15</f>
        <v>3798.7624999999998</v>
      </c>
    </row>
    <row r="19" spans="1:13" x14ac:dyDescent="0.25">
      <c r="A19" s="2" t="s">
        <v>158</v>
      </c>
      <c r="B19" s="2" t="s">
        <v>159</v>
      </c>
      <c r="C19" s="1">
        <v>90</v>
      </c>
      <c r="D19" s="2" t="s">
        <v>13</v>
      </c>
      <c r="E19" s="11">
        <f>VLOOKUP(D19,'Allocations 11.12.14'!$D:$E,2,FALSE)</f>
        <v>3601.018</v>
      </c>
      <c r="F19" s="11">
        <f>VLOOKUP(D19,'List of adjustments'!$D$2:$J$153,7,FALSE)*2</f>
        <v>0</v>
      </c>
      <c r="G19" s="5">
        <v>21600</v>
      </c>
      <c r="H19" s="6">
        <v>1.0913737875351546</v>
      </c>
      <c r="I19" s="5">
        <f>(1000*(E19+F19)/H19)/G19</f>
        <v>152.75591021185878</v>
      </c>
      <c r="J19" s="11">
        <f>IF(I19&lt;160,160,I19)</f>
        <v>160</v>
      </c>
      <c r="K19" s="5">
        <f>J19*H19*G19/1000</f>
        <v>3771.7878097214939</v>
      </c>
      <c r="L19" s="32">
        <f>K19/2</f>
        <v>1885.8939048607469</v>
      </c>
      <c r="M19" s="38">
        <f>L19+15</f>
        <v>1900.8939048607469</v>
      </c>
    </row>
    <row r="20" spans="1:13" x14ac:dyDescent="0.25">
      <c r="A20" s="2" t="s">
        <v>162</v>
      </c>
      <c r="B20" s="2" t="s">
        <v>163</v>
      </c>
      <c r="C20" s="1">
        <v>130</v>
      </c>
      <c r="D20" s="2" t="s">
        <v>31</v>
      </c>
      <c r="E20" s="11">
        <f>VLOOKUP(D20,'Allocations 11.12.14'!$D:$E,2,FALSE)</f>
        <v>6013</v>
      </c>
      <c r="F20" s="11">
        <f>VLOOKUP(D20,'List of adjustments'!$D$2:$J$153,7,FALSE)*2</f>
        <v>78</v>
      </c>
      <c r="G20" s="5">
        <v>33000</v>
      </c>
      <c r="H20" s="6">
        <v>1.0906960816333942</v>
      </c>
      <c r="I20" s="5">
        <f>(1000*(E20+F20)/H20)/G20</f>
        <v>169.22748755028294</v>
      </c>
      <c r="J20" s="11">
        <f>IF(I20&lt;160,160,I20)</f>
        <v>169.22748755028294</v>
      </c>
      <c r="K20" s="5">
        <f>J20*H20*G20/1000</f>
        <v>6091.0000000000009</v>
      </c>
      <c r="L20" s="32">
        <f>K20/2</f>
        <v>3045.5000000000005</v>
      </c>
      <c r="M20" s="38">
        <f>L20+15</f>
        <v>3060.5000000000005</v>
      </c>
    </row>
    <row r="21" spans="1:13" x14ac:dyDescent="0.25">
      <c r="A21" s="2" t="s">
        <v>186</v>
      </c>
      <c r="B21" s="2" t="s">
        <v>187</v>
      </c>
      <c r="C21" s="1">
        <v>20</v>
      </c>
      <c r="D21" s="2" t="s">
        <v>109</v>
      </c>
      <c r="E21" s="11">
        <f>VLOOKUP(D21,'Allocations 11.12.14'!$D:$E,2,FALSE)</f>
        <v>3582.1840000000002</v>
      </c>
      <c r="F21" s="11">
        <f>VLOOKUP(D21,'List of adjustments'!$D$2:$J$153,7,FALSE)*2</f>
        <v>0</v>
      </c>
      <c r="G21" s="5">
        <v>12700</v>
      </c>
      <c r="H21" s="6">
        <v>0.96517458178898941</v>
      </c>
      <c r="I21" s="5">
        <f>(1000*(E21+F21)/H21)/G21</f>
        <v>292.23908047873778</v>
      </c>
      <c r="J21" s="11">
        <f>IF(I21&lt;160,160,I21)</f>
        <v>292.23908047873778</v>
      </c>
      <c r="K21" s="5">
        <f>J21*H21*G21/1000</f>
        <v>3582.1840000000002</v>
      </c>
      <c r="L21" s="32">
        <f>K21/2</f>
        <v>1791.0920000000001</v>
      </c>
      <c r="M21" s="38">
        <f>L21+15</f>
        <v>1806.0920000000001</v>
      </c>
    </row>
    <row r="22" spans="1:13" x14ac:dyDescent="0.25">
      <c r="A22" s="2" t="s">
        <v>182</v>
      </c>
      <c r="B22" s="2" t="s">
        <v>183</v>
      </c>
      <c r="C22" s="1">
        <v>46</v>
      </c>
      <c r="D22" s="2" t="s">
        <v>121</v>
      </c>
      <c r="E22" s="11">
        <f>VLOOKUP(D22,'Allocations 11.12.14'!$D:$E,2,FALSE)</f>
        <v>4025</v>
      </c>
      <c r="F22" s="11">
        <f>VLOOKUP(D22,'List of adjustments'!$D$2:$J$153,7,FALSE)*2</f>
        <v>324</v>
      </c>
      <c r="G22" s="5">
        <v>13300</v>
      </c>
      <c r="H22" s="6">
        <v>0.94737208853801613</v>
      </c>
      <c r="I22" s="5">
        <f>(1000*(E22+F22)/H22)/G22</f>
        <v>345.15739397349364</v>
      </c>
      <c r="J22" s="11">
        <f>IF(I22&lt;160,160,I22)</f>
        <v>345.15739397349364</v>
      </c>
      <c r="K22" s="5">
        <f>J22*H22*G22/1000</f>
        <v>4349</v>
      </c>
      <c r="L22" s="32">
        <f>K22/2</f>
        <v>2174.5</v>
      </c>
      <c r="M22" s="38">
        <f>L22+15</f>
        <v>2189.5</v>
      </c>
    </row>
    <row r="23" spans="1:13" x14ac:dyDescent="0.25">
      <c r="A23" s="2" t="s">
        <v>174</v>
      </c>
      <c r="B23" s="2" t="s">
        <v>175</v>
      </c>
      <c r="C23" s="1">
        <v>80</v>
      </c>
      <c r="D23" s="2" t="s">
        <v>32</v>
      </c>
      <c r="E23" s="11">
        <f>VLOOKUP(D23,'Allocations 11.12.14'!$D:$E,2,FALSE)</f>
        <v>7691</v>
      </c>
      <c r="F23" s="11">
        <f>VLOOKUP(D23,'List of adjustments'!$D$2:$J$153,7,FALSE)*2</f>
        <v>0</v>
      </c>
      <c r="G23" s="5">
        <v>38700</v>
      </c>
      <c r="H23" s="6">
        <v>1.0087495581864248</v>
      </c>
      <c r="I23" s="5">
        <f>(1000*(E23+F23)/H23)/G23</f>
        <v>197.01009880637926</v>
      </c>
      <c r="J23" s="11">
        <f>IF(I23&lt;160,160,I23)</f>
        <v>197.01009880637926</v>
      </c>
      <c r="K23" s="5">
        <f>J23*H23*G23/1000</f>
        <v>7691</v>
      </c>
      <c r="L23" s="32">
        <f>K23/2</f>
        <v>3845.5</v>
      </c>
      <c r="M23" s="38">
        <f>L23+15</f>
        <v>3860.5</v>
      </c>
    </row>
    <row r="24" spans="1:13" x14ac:dyDescent="0.25">
      <c r="A24" s="2" t="s">
        <v>158</v>
      </c>
      <c r="B24" s="2" t="s">
        <v>159</v>
      </c>
      <c r="C24" s="1">
        <v>91</v>
      </c>
      <c r="D24" s="2" t="s">
        <v>96</v>
      </c>
      <c r="E24" s="11">
        <f>VLOOKUP(D24,'Allocations 11.12.14'!$D:$E,2,FALSE)</f>
        <v>4212.0464341999996</v>
      </c>
      <c r="F24" s="11">
        <f>VLOOKUP(D24,'List of adjustments'!$D$2:$J$153,7,FALSE)*2</f>
        <v>0</v>
      </c>
      <c r="G24" s="5">
        <v>14000</v>
      </c>
      <c r="H24" s="6">
        <v>1.1963014246757064</v>
      </c>
      <c r="I24" s="5">
        <f>(1000*(E24+F24)/H24)/G24</f>
        <v>251.49218531380717</v>
      </c>
      <c r="J24" s="11">
        <f>IF(I24&lt;160,160,I24)</f>
        <v>251.49218531380717</v>
      </c>
      <c r="K24" s="5">
        <f>J24*H24*G24/1000</f>
        <v>4212.0464341999996</v>
      </c>
      <c r="L24" s="32">
        <f>K24/2</f>
        <v>2106.0232170999998</v>
      </c>
      <c r="M24" s="38">
        <f>L24+15</f>
        <v>2121.0232170999998</v>
      </c>
    </row>
    <row r="25" spans="1:13" x14ac:dyDescent="0.25">
      <c r="A25" s="2" t="s">
        <v>172</v>
      </c>
      <c r="B25" s="2" t="s">
        <v>173</v>
      </c>
      <c r="C25" s="1">
        <v>79</v>
      </c>
      <c r="D25" s="2" t="s">
        <v>65</v>
      </c>
      <c r="E25" s="11">
        <f>VLOOKUP(D25,'Allocations 11.12.14'!$D:$E,2,FALSE)</f>
        <v>3756.2186000000002</v>
      </c>
      <c r="F25" s="11">
        <f>VLOOKUP(D25,'List of adjustments'!$D$2:$J$153,7,FALSE)*2</f>
        <v>18</v>
      </c>
      <c r="G25" s="5">
        <v>17300</v>
      </c>
      <c r="H25" s="6">
        <v>1.0081192452894507</v>
      </c>
      <c r="I25" s="5">
        <f>(1000*(E25+F25)/H25)/G25</f>
        <v>216.40587249462982</v>
      </c>
      <c r="J25" s="11">
        <f>IF(I25&lt;160,160,I25)</f>
        <v>216.40587249462982</v>
      </c>
      <c r="K25" s="5">
        <f>J25*H25*G25/1000</f>
        <v>3774.2186000000002</v>
      </c>
      <c r="L25" s="32">
        <f>K25/2</f>
        <v>1887.1093000000001</v>
      </c>
      <c r="M25" s="38">
        <f>L25+15</f>
        <v>1902.1093000000001</v>
      </c>
    </row>
    <row r="26" spans="1:13" x14ac:dyDescent="0.25">
      <c r="A26" s="2" t="s">
        <v>194</v>
      </c>
      <c r="B26" s="2" t="s">
        <v>195</v>
      </c>
      <c r="C26" s="1">
        <v>17</v>
      </c>
      <c r="D26" s="2" t="s">
        <v>69</v>
      </c>
      <c r="E26" s="11">
        <f>VLOOKUP(D26,'Allocations 11.12.14'!$D:$E,2,FALSE)</f>
        <v>4675.6859999999997</v>
      </c>
      <c r="F26" s="11">
        <f>VLOOKUP(D26,'List of adjustments'!$D$2:$J$153,7,FALSE)*2</f>
        <v>0</v>
      </c>
      <c r="G26" s="5">
        <v>20500</v>
      </c>
      <c r="H26" s="6">
        <v>0.97183258652359905</v>
      </c>
      <c r="I26" s="5">
        <f>(1000*(E26+F26)/H26)/G26</f>
        <v>234.69293689597893</v>
      </c>
      <c r="J26" s="11">
        <f>IF(I26&lt;160,160,I26)</f>
        <v>234.69293689597893</v>
      </c>
      <c r="K26" s="5">
        <f>J26*H26*G26/1000</f>
        <v>4675.6859999999997</v>
      </c>
      <c r="L26" s="32">
        <f>K26/2</f>
        <v>2337.8429999999998</v>
      </c>
      <c r="M26" s="38">
        <f>L26+15</f>
        <v>2352.8429999999998</v>
      </c>
    </row>
    <row r="27" spans="1:13" x14ac:dyDescent="0.25">
      <c r="A27" s="2" t="s">
        <v>194</v>
      </c>
      <c r="B27" s="2" t="s">
        <v>195</v>
      </c>
      <c r="C27" s="1">
        <v>18</v>
      </c>
      <c r="D27" s="2" t="s">
        <v>63</v>
      </c>
      <c r="E27" s="11">
        <f>VLOOKUP(D27,'Allocations 11.12.14'!$D:$E,2,FALSE)</f>
        <v>4183.51</v>
      </c>
      <c r="F27" s="11">
        <f>VLOOKUP(D27,'List of adjustments'!$D$2:$J$153,7,FALSE)*2</f>
        <v>0</v>
      </c>
      <c r="G27" s="5">
        <v>18600</v>
      </c>
      <c r="H27" s="6">
        <v>0.97003869857006242</v>
      </c>
      <c r="I27" s="5">
        <f>(1000*(E27+F27)/H27)/G27</f>
        <v>231.86692737585986</v>
      </c>
      <c r="J27" s="11">
        <f>IF(I27&lt;160,160,I27)</f>
        <v>231.86692737585986</v>
      </c>
      <c r="K27" s="5">
        <f>J27*H27*G27/1000</f>
        <v>4183.51</v>
      </c>
      <c r="L27" s="32">
        <f>K27/2</f>
        <v>2091.7550000000001</v>
      </c>
      <c r="M27" s="38">
        <f>L27+15</f>
        <v>2106.7550000000001</v>
      </c>
    </row>
    <row r="28" spans="1:13" x14ac:dyDescent="0.25">
      <c r="A28" s="2" t="s">
        <v>158</v>
      </c>
      <c r="B28" s="2" t="s">
        <v>159</v>
      </c>
      <c r="C28" s="1">
        <v>85</v>
      </c>
      <c r="D28" s="2" t="s">
        <v>125</v>
      </c>
      <c r="E28" s="11">
        <f>VLOOKUP(D28,'Allocations 11.12.14'!$D:$E,2,FALSE)</f>
        <v>90</v>
      </c>
      <c r="F28" s="11">
        <f>VLOOKUP(D28,'List of adjustments'!$D$2:$J$153,7,FALSE)*2</f>
        <v>30</v>
      </c>
      <c r="G28" s="5">
        <v>300</v>
      </c>
      <c r="H28" s="6">
        <v>1.1854832081579951</v>
      </c>
      <c r="I28" s="5">
        <f>(1000*(E28+F28)/H28)/G28</f>
        <v>337.41515463683402</v>
      </c>
      <c r="J28" s="11">
        <f>IF(I28&lt;160,160,I28)</f>
        <v>337.41515463683402</v>
      </c>
      <c r="K28" s="5">
        <f>J28*H28*G28/1000</f>
        <v>120</v>
      </c>
      <c r="L28" s="32">
        <f>K28/2</f>
        <v>60</v>
      </c>
      <c r="M28" s="38">
        <f>L28+15</f>
        <v>75</v>
      </c>
    </row>
    <row r="29" spans="1:13" x14ac:dyDescent="0.25">
      <c r="A29" s="2" t="s">
        <v>197</v>
      </c>
      <c r="B29" s="2" t="s">
        <v>198</v>
      </c>
      <c r="C29" s="1">
        <v>146</v>
      </c>
      <c r="D29" s="2" t="s">
        <v>84</v>
      </c>
      <c r="E29" s="11">
        <f>VLOOKUP(D29,'Allocations 11.12.14'!$D:$E,2,FALSE)</f>
        <v>7309.7000000000007</v>
      </c>
      <c r="F29" s="11">
        <f>VLOOKUP(D29,'List of adjustments'!$D$2:$J$153,7,FALSE)*2</f>
        <v>6</v>
      </c>
      <c r="G29" s="5">
        <v>29500</v>
      </c>
      <c r="H29" s="6">
        <v>0.91506333884765045</v>
      </c>
      <c r="I29" s="5">
        <f>(1000*(E29+F29)/H29)/G29</f>
        <v>271.00837721328776</v>
      </c>
      <c r="J29" s="11">
        <f>IF(I29&lt;160,160,I29)</f>
        <v>271.00837721328776</v>
      </c>
      <c r="K29" s="5">
        <f>J29*H29*G29/1000</f>
        <v>7315.7000000000007</v>
      </c>
      <c r="L29" s="32">
        <f>K29/2</f>
        <v>3657.8500000000004</v>
      </c>
      <c r="M29" s="38">
        <f>L29+15</f>
        <v>3672.8500000000004</v>
      </c>
    </row>
    <row r="30" spans="1:13" x14ac:dyDescent="0.25">
      <c r="A30" s="2" t="s">
        <v>190</v>
      </c>
      <c r="B30" s="2" t="s">
        <v>191</v>
      </c>
      <c r="C30" s="1">
        <v>6</v>
      </c>
      <c r="D30" s="2" t="s">
        <v>139</v>
      </c>
      <c r="E30" s="11">
        <f>VLOOKUP(D30,'Allocations 11.12.14'!$D:$E,2,FALSE)</f>
        <v>9757</v>
      </c>
      <c r="F30" s="11">
        <f>VLOOKUP(D30,'List of adjustments'!$D$2:$J$153,7,FALSE)*2</f>
        <v>0</v>
      </c>
      <c r="G30" s="5">
        <v>28900</v>
      </c>
      <c r="H30" s="6">
        <v>0.93102587116496971</v>
      </c>
      <c r="I30" s="5">
        <f>(1000*(E30+F30)/H30)/G30</f>
        <v>362.62414096501823</v>
      </c>
      <c r="J30" s="11">
        <f>IF(I30&lt;160,160,I30)</f>
        <v>362.62414096501823</v>
      </c>
      <c r="K30" s="5">
        <f>J30*H30*G30/1000</f>
        <v>9757</v>
      </c>
      <c r="L30" s="32">
        <f>K30/2</f>
        <v>4878.5</v>
      </c>
      <c r="M30" s="38">
        <f>L30+15</f>
        <v>4893.5</v>
      </c>
    </row>
    <row r="31" spans="1:13" x14ac:dyDescent="0.25">
      <c r="A31" s="2" t="s">
        <v>176</v>
      </c>
      <c r="B31" s="2" t="s">
        <v>177</v>
      </c>
      <c r="C31" s="1">
        <v>65</v>
      </c>
      <c r="D31" s="2" t="s">
        <v>39</v>
      </c>
      <c r="E31" s="11">
        <f>VLOOKUP(D31,'Allocations 11.12.14'!$D:$E,2,FALSE)</f>
        <v>4617.6389999999992</v>
      </c>
      <c r="F31" s="11">
        <f>VLOOKUP(D31,'List of adjustments'!$D$2:$J$153,7,FALSE)*2</f>
        <v>966</v>
      </c>
      <c r="G31" s="5">
        <v>24300</v>
      </c>
      <c r="H31" s="6">
        <v>0.983144772264397</v>
      </c>
      <c r="I31" s="5">
        <f>(1000*(E31+F31)/H31)/G31</f>
        <v>233.71876573865845</v>
      </c>
      <c r="J31" s="11">
        <f>IF(I31&lt;160,160,I31)</f>
        <v>233.71876573865845</v>
      </c>
      <c r="K31" s="5">
        <f>J31*H31*G31/1000</f>
        <v>5583.6389999999992</v>
      </c>
      <c r="L31" s="32">
        <f>K31/2</f>
        <v>2791.8194999999996</v>
      </c>
      <c r="M31" s="38">
        <f>L31+15</f>
        <v>2806.8194999999996</v>
      </c>
    </row>
    <row r="32" spans="1:13" x14ac:dyDescent="0.25">
      <c r="A32" s="2" t="s">
        <v>158</v>
      </c>
      <c r="B32" s="2" t="s">
        <v>159</v>
      </c>
      <c r="C32" s="1">
        <v>92</v>
      </c>
      <c r="D32" s="2" t="s">
        <v>18</v>
      </c>
      <c r="E32" s="11">
        <f>VLOOKUP(D32,'Allocations 11.12.14'!$D:$E,2,FALSE)</f>
        <v>5415.5022950000002</v>
      </c>
      <c r="F32" s="11">
        <f>VLOOKUP(D32,'List of adjustments'!$D$2:$J$153,7,FALSE)*2</f>
        <v>50</v>
      </c>
      <c r="G32" s="5">
        <v>28700</v>
      </c>
      <c r="H32" s="6">
        <v>1.106316284686137</v>
      </c>
      <c r="I32" s="5">
        <f>(1000*(E32+F32)/H32)/G32</f>
        <v>172.13487921211427</v>
      </c>
      <c r="J32" s="11">
        <f>IF(I32&lt;160,160,I32)</f>
        <v>172.13487921211427</v>
      </c>
      <c r="K32" s="5">
        <f>J32*H32*G32/1000</f>
        <v>5465.5022950000011</v>
      </c>
      <c r="L32" s="32">
        <f>K32/2</f>
        <v>2732.7511475000006</v>
      </c>
      <c r="M32" s="38">
        <f>L32+15</f>
        <v>2747.7511475000006</v>
      </c>
    </row>
    <row r="33" spans="1:13" x14ac:dyDescent="0.25">
      <c r="A33" s="2" t="s">
        <v>180</v>
      </c>
      <c r="B33" s="2" t="s">
        <v>181</v>
      </c>
      <c r="C33" s="1">
        <v>34</v>
      </c>
      <c r="D33" s="2" t="s">
        <v>41</v>
      </c>
      <c r="E33" s="11">
        <f>VLOOKUP(D33,'Allocations 11.12.14'!$D:$E,2,FALSE)</f>
        <v>5167</v>
      </c>
      <c r="F33" s="11">
        <f>VLOOKUP(D33,'List of adjustments'!$D$2:$J$153,7,FALSE)*2</f>
        <v>0</v>
      </c>
      <c r="G33" s="5">
        <v>25100</v>
      </c>
      <c r="H33" s="6">
        <v>0.94637617683695208</v>
      </c>
      <c r="I33" s="5">
        <f>(1000*(E33+F33)/H33)/G33</f>
        <v>217.52087462007785</v>
      </c>
      <c r="J33" s="11">
        <f>IF(I33&lt;160,160,I33)</f>
        <v>217.52087462007785</v>
      </c>
      <c r="K33" s="5">
        <f>J33*H33*G33/1000</f>
        <v>5167</v>
      </c>
      <c r="L33" s="32">
        <f>K33/2</f>
        <v>2583.5</v>
      </c>
      <c r="M33" s="38">
        <f>L33+15</f>
        <v>2598.5</v>
      </c>
    </row>
    <row r="34" spans="1:13" x14ac:dyDescent="0.25">
      <c r="A34" s="2" t="s">
        <v>190</v>
      </c>
      <c r="B34" s="2" t="s">
        <v>191</v>
      </c>
      <c r="C34" s="1">
        <v>5</v>
      </c>
      <c r="D34" s="2" t="s">
        <v>144</v>
      </c>
      <c r="E34" s="11">
        <f>VLOOKUP(D34,'Allocations 11.12.14'!$D:$E,2,FALSE)</f>
        <v>2399</v>
      </c>
      <c r="F34" s="11">
        <f>VLOOKUP(D34,'List of adjustments'!$D$2:$J$153,7,FALSE)*2</f>
        <v>0</v>
      </c>
      <c r="G34" s="5">
        <v>6500</v>
      </c>
      <c r="H34" s="6">
        <v>0.95975377500465453</v>
      </c>
      <c r="I34" s="5">
        <f>(1000*(E34+F34)/H34)/G34</f>
        <v>384.55376023411128</v>
      </c>
      <c r="J34" s="11">
        <f>IF(I34&lt;160,160,I34)</f>
        <v>384.55376023411128</v>
      </c>
      <c r="K34" s="5">
        <f>J34*H34*G34/1000</f>
        <v>2399</v>
      </c>
      <c r="L34" s="32">
        <f>K34/2</f>
        <v>1199.5</v>
      </c>
      <c r="M34" s="38">
        <f>L34+15</f>
        <v>1214.5</v>
      </c>
    </row>
    <row r="35" spans="1:13" x14ac:dyDescent="0.25">
      <c r="A35" s="2" t="s">
        <v>201</v>
      </c>
      <c r="B35" s="2" t="s">
        <v>202</v>
      </c>
      <c r="C35" s="1">
        <v>51</v>
      </c>
      <c r="D35" s="2" t="s">
        <v>147</v>
      </c>
      <c r="E35" s="11">
        <f>VLOOKUP(D35,'Allocations 11.12.14'!$D:$E,2,FALSE)</f>
        <v>6157</v>
      </c>
      <c r="F35" s="11">
        <f>VLOOKUP(D35,'List of adjustments'!$D$2:$J$153,7,FALSE)*2</f>
        <v>0</v>
      </c>
      <c r="G35" s="5">
        <v>17900</v>
      </c>
      <c r="H35" s="6">
        <v>0.96651984090891663</v>
      </c>
      <c r="I35" s="5">
        <f>(1000*(E35+F35)/H35)/G35</f>
        <v>355.88144794157643</v>
      </c>
      <c r="J35" s="11">
        <f>IF(I35&lt;160,160,I35)</f>
        <v>355.88144794157643</v>
      </c>
      <c r="K35" s="5">
        <f>J35*H35*G35/1000</f>
        <v>6156.9999999999991</v>
      </c>
      <c r="L35" s="32">
        <f>K35/2</f>
        <v>3078.4999999999995</v>
      </c>
      <c r="M35" s="38">
        <f>L35+15</f>
        <v>3093.4999999999995</v>
      </c>
    </row>
    <row r="36" spans="1:13" x14ac:dyDescent="0.25">
      <c r="A36" s="2" t="s">
        <v>201</v>
      </c>
      <c r="B36" s="2" t="s">
        <v>202</v>
      </c>
      <c r="C36" s="3">
        <v>55</v>
      </c>
      <c r="D36" s="4" t="s">
        <v>388</v>
      </c>
      <c r="E36" s="11">
        <f>VLOOKUP(D36,'Allocations 11.12.14'!$D:$E,2,FALSE)</f>
        <v>10249.799999999999</v>
      </c>
      <c r="F36" s="11">
        <f>VLOOKUP(D36,'List of adjustments'!$D$2:$J$153,7,FALSE)*2</f>
        <v>0</v>
      </c>
      <c r="G36" s="5">
        <v>42700</v>
      </c>
      <c r="H36" s="6">
        <v>0.947978766551411</v>
      </c>
      <c r="I36" s="5">
        <f>(1000*(E36+F36)/H36)/G36</f>
        <v>253.21469534594971</v>
      </c>
      <c r="J36" s="11">
        <f>IF(I36&lt;160,160,I36)</f>
        <v>253.21469534594971</v>
      </c>
      <c r="K36" s="5">
        <f>J36*H36*G36/1000</f>
        <v>10249.799999999999</v>
      </c>
      <c r="L36" s="32">
        <f>K36/2</f>
        <v>5124.8999999999996</v>
      </c>
      <c r="M36" s="38">
        <f>L36+15</f>
        <v>5139.8999999999996</v>
      </c>
    </row>
    <row r="37" spans="1:13" x14ac:dyDescent="0.25">
      <c r="A37" s="2" t="s">
        <v>197</v>
      </c>
      <c r="B37" s="2" t="s">
        <v>198</v>
      </c>
      <c r="C37" s="1">
        <v>149</v>
      </c>
      <c r="D37" s="2" t="s">
        <v>68</v>
      </c>
      <c r="E37" s="11">
        <f>VLOOKUP(D37,'Allocations 11.12.14'!$D:$E,2,FALSE)</f>
        <v>8988.6</v>
      </c>
      <c r="F37" s="11">
        <f>VLOOKUP(D37,'List of adjustments'!$D$2:$J$153,7,FALSE)*2</f>
        <v>8</v>
      </c>
      <c r="G37" s="5">
        <v>39200</v>
      </c>
      <c r="H37" s="6">
        <v>0.93950582119296899</v>
      </c>
      <c r="I37" s="5">
        <f>(1000*(E37+F37)/H37)/G37</f>
        <v>244.28278874248437</v>
      </c>
      <c r="J37" s="11">
        <f>IF(I37&lt;160,160,I37)</f>
        <v>244.28278874248437</v>
      </c>
      <c r="K37" s="5">
        <f>J37*H37*G37/1000</f>
        <v>8996.6000000000022</v>
      </c>
      <c r="L37" s="32">
        <f>K37/2</f>
        <v>4498.3000000000011</v>
      </c>
      <c r="M37" s="38">
        <f>L37+15</f>
        <v>4513.3000000000011</v>
      </c>
    </row>
    <row r="38" spans="1:13" x14ac:dyDescent="0.25">
      <c r="A38" s="2" t="s">
        <v>192</v>
      </c>
      <c r="B38" s="2" t="s">
        <v>193</v>
      </c>
      <c r="C38" s="1">
        <v>42</v>
      </c>
      <c r="D38" s="2" t="s">
        <v>145</v>
      </c>
      <c r="E38" s="11">
        <f>VLOOKUP(D38,'Allocations 11.12.14'!$D:$E,2,FALSE)</f>
        <v>6869.666614249998</v>
      </c>
      <c r="F38" s="11">
        <f>VLOOKUP(D38,'List of adjustments'!$D$2:$J$153,7,FALSE)*2</f>
        <v>0</v>
      </c>
      <c r="G38" s="5">
        <v>18900</v>
      </c>
      <c r="H38" s="6">
        <v>0.95853137713283787</v>
      </c>
      <c r="I38" s="5">
        <f>(1000*(E38+F38)/H38)/G38</f>
        <v>379.19929665903823</v>
      </c>
      <c r="J38" s="11">
        <f>IF(I38&lt;160,160,I38)</f>
        <v>379.19929665903823</v>
      </c>
      <c r="K38" s="5">
        <f>J38*H38*G38/1000</f>
        <v>6869.6666142499989</v>
      </c>
      <c r="L38" s="32">
        <f>K38/2</f>
        <v>3434.8333071249995</v>
      </c>
      <c r="M38" s="38">
        <f>L38+15</f>
        <v>3449.8333071249995</v>
      </c>
    </row>
    <row r="39" spans="1:13" x14ac:dyDescent="0.25">
      <c r="A39" s="2" t="s">
        <v>184</v>
      </c>
      <c r="B39" s="2" t="s">
        <v>185</v>
      </c>
      <c r="C39" s="1">
        <v>150</v>
      </c>
      <c r="D39" s="2" t="s">
        <v>52</v>
      </c>
      <c r="E39" s="11">
        <f>VLOOKUP(D39,'Allocations 11.12.14'!$D:$E,2,FALSE)</f>
        <v>4503.7141463414646</v>
      </c>
      <c r="F39" s="11">
        <f>VLOOKUP(D39,'List of adjustments'!$D$2:$J$153,7,FALSE)*2</f>
        <v>0</v>
      </c>
      <c r="G39" s="5">
        <v>19700</v>
      </c>
      <c r="H39" s="6">
        <v>0.95888332439901836</v>
      </c>
      <c r="I39" s="5">
        <f>(1000*(E39+F39)/H39)/G39</f>
        <v>238.41788199795164</v>
      </c>
      <c r="J39" s="11">
        <f>IF(I39&lt;160,160,I39)</f>
        <v>238.41788199795164</v>
      </c>
      <c r="K39" s="5">
        <f>J39*H39*G39/1000</f>
        <v>4503.7141463414646</v>
      </c>
      <c r="L39" s="32">
        <f>K39/2</f>
        <v>2251.8570731707323</v>
      </c>
      <c r="M39" s="38">
        <f>L39+15</f>
        <v>2266.8570731707323</v>
      </c>
    </row>
    <row r="40" spans="1:13" x14ac:dyDescent="0.25">
      <c r="A40" s="2" t="s">
        <v>188</v>
      </c>
      <c r="B40" s="2" t="s">
        <v>189</v>
      </c>
      <c r="C40" s="1">
        <v>66</v>
      </c>
      <c r="D40" s="2" t="s">
        <v>83</v>
      </c>
      <c r="E40" s="11">
        <f>VLOOKUP(D40,'Allocations 11.12.14'!$D:$E,2,FALSE)</f>
        <v>4876</v>
      </c>
      <c r="F40" s="11">
        <f>VLOOKUP(D40,'List of adjustments'!$D$2:$J$153,7,FALSE)*2</f>
        <v>0</v>
      </c>
      <c r="G40" s="5">
        <v>19000</v>
      </c>
      <c r="H40" s="6">
        <v>0.95000935150168819</v>
      </c>
      <c r="I40" s="5">
        <f>(1000*(E40+F40)/H40)/G40</f>
        <v>270.13584502269225</v>
      </c>
      <c r="J40" s="11">
        <f>IF(I40&lt;160,160,I40)</f>
        <v>270.13584502269225</v>
      </c>
      <c r="K40" s="5">
        <f>J40*H40*G40/1000</f>
        <v>4875.9999999999991</v>
      </c>
      <c r="L40" s="32">
        <f>K40/2</f>
        <v>2437.9999999999995</v>
      </c>
      <c r="M40" s="38">
        <f>L40+15</f>
        <v>2452.9999999999995</v>
      </c>
    </row>
    <row r="41" spans="1:13" x14ac:dyDescent="0.25">
      <c r="A41" s="2" t="s">
        <v>158</v>
      </c>
      <c r="B41" s="2" t="s">
        <v>159</v>
      </c>
      <c r="C41" s="1">
        <v>93</v>
      </c>
      <c r="D41" s="2" t="s">
        <v>9</v>
      </c>
      <c r="E41" s="11">
        <f>VLOOKUP(D41,'Allocations 11.12.14'!$D:$E,2,FALSE)</f>
        <v>4561.7523100000008</v>
      </c>
      <c r="F41" s="11">
        <f>VLOOKUP(D41,'List of adjustments'!$D$2:$J$153,7,FALSE)*2</f>
        <v>724.83433000000002</v>
      </c>
      <c r="G41" s="5">
        <v>26600</v>
      </c>
      <c r="H41" s="6">
        <v>1.1255185223274111</v>
      </c>
      <c r="I41" s="5">
        <f>(1000*(E41+F41)/H41)/G41</f>
        <v>176.57982050410217</v>
      </c>
      <c r="J41" s="11">
        <f>IF(I41&lt;160,160,I41)</f>
        <v>176.57982050410217</v>
      </c>
      <c r="K41" s="5">
        <f>J41*H41*G41/1000</f>
        <v>5286.5866400000004</v>
      </c>
      <c r="L41" s="32">
        <f>K41/2</f>
        <v>2643.2933200000002</v>
      </c>
      <c r="M41" s="38">
        <v>2863</v>
      </c>
    </row>
    <row r="42" spans="1:13" x14ac:dyDescent="0.25">
      <c r="A42" s="2" t="s">
        <v>166</v>
      </c>
      <c r="B42" s="2" t="s">
        <v>167</v>
      </c>
      <c r="C42" s="1">
        <v>37</v>
      </c>
      <c r="D42" s="2" t="s">
        <v>29</v>
      </c>
      <c r="E42" s="11">
        <f>VLOOKUP(D42,'Allocations 11.12.14'!$D:$E,2,FALSE)</f>
        <v>2925.95</v>
      </c>
      <c r="F42" s="11">
        <f>VLOOKUP(D42,'List of adjustments'!$D$2:$J$153,7,FALSE)*2</f>
        <v>116</v>
      </c>
      <c r="G42" s="5">
        <v>16400</v>
      </c>
      <c r="H42" s="6">
        <v>0.93596227095204687</v>
      </c>
      <c r="I42" s="5">
        <f>(1000*(E42+F42)/H42)/G42</f>
        <v>198.17546268065766</v>
      </c>
      <c r="J42" s="11">
        <f>IF(I42&lt;160,160,I42)</f>
        <v>198.17546268065766</v>
      </c>
      <c r="K42" s="5">
        <f>J42*H42*G42/1000</f>
        <v>3041.9499999999994</v>
      </c>
      <c r="L42" s="32">
        <f>K42/2</f>
        <v>1520.9749999999997</v>
      </c>
      <c r="M42" s="38">
        <f>L42+15</f>
        <v>1535.9749999999997</v>
      </c>
    </row>
    <row r="43" spans="1:13" x14ac:dyDescent="0.25">
      <c r="A43" s="2" t="s">
        <v>164</v>
      </c>
      <c r="B43" s="2" t="s">
        <v>165</v>
      </c>
      <c r="C43" s="1">
        <v>131</v>
      </c>
      <c r="D43" s="2" t="s">
        <v>80</v>
      </c>
      <c r="E43" s="11">
        <f>VLOOKUP(D43,'Allocations 11.12.14'!$D:$E,2,FALSE)</f>
        <v>6969.371000000001</v>
      </c>
      <c r="F43" s="11">
        <f>VLOOKUP(D43,'List of adjustments'!$D$2:$J$153,7,FALSE)*2</f>
        <v>0</v>
      </c>
      <c r="G43" s="5">
        <v>28600</v>
      </c>
      <c r="H43" s="6">
        <v>0.96297101295839438</v>
      </c>
      <c r="I43" s="5">
        <f>(1000*(E43+F43)/H43)/G43</f>
        <v>253.05465836470532</v>
      </c>
      <c r="J43" s="11">
        <f>IF(I43&lt;160,160,I43)</f>
        <v>253.05465836470532</v>
      </c>
      <c r="K43" s="5">
        <f>J43*H43*G43/1000</f>
        <v>6969.3710000000001</v>
      </c>
      <c r="L43" s="32">
        <f>K43/2</f>
        <v>3484.6855</v>
      </c>
      <c r="M43" s="38">
        <f>L43+15</f>
        <v>3499.6855</v>
      </c>
    </row>
    <row r="44" spans="1:13" x14ac:dyDescent="0.25">
      <c r="A44" s="2" t="s">
        <v>158</v>
      </c>
      <c r="B44" s="2" t="s">
        <v>159</v>
      </c>
      <c r="C44" s="1">
        <v>94</v>
      </c>
      <c r="D44" s="2" t="s">
        <v>8</v>
      </c>
      <c r="E44" s="11">
        <f>VLOOKUP(D44,'Allocations 11.12.14'!$D:$E,2,FALSE)</f>
        <v>4413.0043999999998</v>
      </c>
      <c r="F44" s="11">
        <f>VLOOKUP(D44,'List of adjustments'!$D$2:$J$153,7,FALSE)*2</f>
        <v>451.15</v>
      </c>
      <c r="G44" s="5">
        <v>25900</v>
      </c>
      <c r="H44" s="6">
        <v>1.1173680540376953</v>
      </c>
      <c r="I44" s="5">
        <f>(1000*(E44+F44)/H44)/G44</f>
        <v>168.07818024735954</v>
      </c>
      <c r="J44" s="11">
        <f>IF(I44&lt;160,160,I44)</f>
        <v>168.07818024735954</v>
      </c>
      <c r="K44" s="5">
        <f>J44*H44*G44/1000</f>
        <v>4864.1543999999985</v>
      </c>
      <c r="L44" s="32">
        <f>K44/2</f>
        <v>2432.0771999999993</v>
      </c>
      <c r="M44" s="38">
        <f>L44+15</f>
        <v>2447.0771999999993</v>
      </c>
    </row>
    <row r="45" spans="1:13" x14ac:dyDescent="0.25">
      <c r="A45" s="2" t="s">
        <v>196</v>
      </c>
      <c r="B45" s="2" t="s">
        <v>87</v>
      </c>
      <c r="C45" s="1">
        <v>81</v>
      </c>
      <c r="D45" s="2" t="s">
        <v>87</v>
      </c>
      <c r="E45" s="11">
        <f>VLOOKUP(D45,'Allocations 11.12.14'!$D:$E,2,FALSE)</f>
        <v>21932.054</v>
      </c>
      <c r="F45" s="11">
        <f>VLOOKUP(D45,'List of adjustments'!$D$2:$J$153,7,FALSE)*2</f>
        <v>0</v>
      </c>
      <c r="G45" s="5">
        <v>85600</v>
      </c>
      <c r="H45" s="6">
        <v>1.0145490383461846</v>
      </c>
      <c r="I45" s="5">
        <f>(1000*(E45+F45)/H45)/G45</f>
        <v>252.54135032231298</v>
      </c>
      <c r="J45" s="11">
        <f>IF(I45&lt;160,160,I45)</f>
        <v>252.54135032231298</v>
      </c>
      <c r="K45" s="5">
        <f>J45*H45*G45/1000</f>
        <v>21932.054</v>
      </c>
      <c r="L45" s="32">
        <f>K45/2</f>
        <v>10966.027</v>
      </c>
      <c r="M45" s="38">
        <f>L45+15</f>
        <v>10981.027</v>
      </c>
    </row>
    <row r="46" spans="1:13" x14ac:dyDescent="0.25">
      <c r="A46" s="2" t="s">
        <v>180</v>
      </c>
      <c r="B46" s="2" t="s">
        <v>181</v>
      </c>
      <c r="C46" s="1">
        <v>8</v>
      </c>
      <c r="D46" s="2" t="s">
        <v>137</v>
      </c>
      <c r="E46" s="11">
        <f>VLOOKUP(D46,'Allocations 11.12.14'!$D:$E,2,FALSE)</f>
        <v>3943</v>
      </c>
      <c r="F46" s="11">
        <f>VLOOKUP(D46,'List of adjustments'!$D$2:$J$153,7,FALSE)*2</f>
        <v>0</v>
      </c>
      <c r="G46" s="5">
        <v>11800</v>
      </c>
      <c r="H46" s="6">
        <v>0.95435727296868822</v>
      </c>
      <c r="I46" s="5">
        <f>(1000*(E46+F46)/H46)/G46</f>
        <v>350.13359444879995</v>
      </c>
      <c r="J46" s="11">
        <f>IF(I46&lt;160,160,I46)</f>
        <v>350.13359444879995</v>
      </c>
      <c r="K46" s="5">
        <f>J46*H46*G46/1000</f>
        <v>3942.9999999999995</v>
      </c>
      <c r="L46" s="32">
        <f>K46/2</f>
        <v>1971.4999999999998</v>
      </c>
      <c r="M46" s="38">
        <f>L46+15</f>
        <v>1986.4999999999998</v>
      </c>
    </row>
    <row r="47" spans="1:13" x14ac:dyDescent="0.25">
      <c r="A47" s="2" t="s">
        <v>168</v>
      </c>
      <c r="B47" s="2" t="s">
        <v>169</v>
      </c>
      <c r="C47" s="1">
        <v>151</v>
      </c>
      <c r="D47" s="2" t="s">
        <v>26</v>
      </c>
      <c r="E47" s="11">
        <f>VLOOKUP(D47,'Allocations 11.12.14'!$D:$E,2,FALSE)</f>
        <v>6252.2286749999994</v>
      </c>
      <c r="F47" s="11">
        <f>VLOOKUP(D47,'List of adjustments'!$D$2:$J$153,7,FALSE)*2</f>
        <v>0</v>
      </c>
      <c r="G47" s="5">
        <v>34800</v>
      </c>
      <c r="H47" s="6">
        <v>0.98024445454416465</v>
      </c>
      <c r="I47" s="5">
        <f>(1000*(E47+F47)/H47)/G47</f>
        <v>183.28259109410564</v>
      </c>
      <c r="J47" s="11">
        <f>IF(I47&lt;160,160,I47)</f>
        <v>183.28259109410564</v>
      </c>
      <c r="K47" s="5">
        <f>J47*H47*G47/1000</f>
        <v>6252.2286749999994</v>
      </c>
      <c r="L47" s="32">
        <f>K47/2</f>
        <v>3126.1143374999997</v>
      </c>
      <c r="M47" s="38">
        <f>L47+15</f>
        <v>3141.1143374999997</v>
      </c>
    </row>
    <row r="48" spans="1:13" x14ac:dyDescent="0.25">
      <c r="A48" s="2" t="s">
        <v>158</v>
      </c>
      <c r="B48" s="2" t="s">
        <v>159</v>
      </c>
      <c r="C48" s="1">
        <v>95</v>
      </c>
      <c r="D48" s="2" t="s">
        <v>103</v>
      </c>
      <c r="E48" s="11">
        <f>VLOOKUP(D48,'Allocations 11.12.14'!$D:$E,2,FALSE)</f>
        <v>7118.69346976</v>
      </c>
      <c r="F48" s="11">
        <f>VLOOKUP(D48,'List of adjustments'!$D$2:$J$153,7,FALSE)*2</f>
        <v>0</v>
      </c>
      <c r="G48" s="5">
        <v>22000</v>
      </c>
      <c r="H48" s="6">
        <v>1.1335233543662295</v>
      </c>
      <c r="I48" s="5">
        <f>(1000*(E48+F48)/H48)/G48</f>
        <v>285.46123434668772</v>
      </c>
      <c r="J48" s="11">
        <f>IF(I48&lt;160,160,I48)</f>
        <v>285.46123434668772</v>
      </c>
      <c r="K48" s="5">
        <f>J48*H48*G48/1000</f>
        <v>7118.6934697599991</v>
      </c>
      <c r="L48" s="32">
        <f>K48/2</f>
        <v>3559.3467348799995</v>
      </c>
      <c r="M48" s="38">
        <f>L48+15</f>
        <v>3574.3467348799995</v>
      </c>
    </row>
    <row r="49" spans="1:13" x14ac:dyDescent="0.25">
      <c r="A49" s="2" t="s">
        <v>158</v>
      </c>
      <c r="B49" s="2" t="s">
        <v>159</v>
      </c>
      <c r="C49" s="1">
        <v>96</v>
      </c>
      <c r="D49" s="2" t="s">
        <v>132</v>
      </c>
      <c r="E49" s="11">
        <f>VLOOKUP(D49,'Allocations 11.12.14'!$D:$E,2,FALSE)</f>
        <v>8018.4323639999993</v>
      </c>
      <c r="F49" s="11">
        <f>VLOOKUP(D49,'List of adjustments'!$D$2:$J$153,7,FALSE)*2</f>
        <v>-30</v>
      </c>
      <c r="G49" s="5">
        <v>20700</v>
      </c>
      <c r="H49" s="6">
        <v>1.1854832081579951</v>
      </c>
      <c r="I49" s="5">
        <f>(1000*(E49+F49)/H49)/G49</f>
        <v>325.53359195711948</v>
      </c>
      <c r="J49" s="11">
        <f>IF(I49&lt;160,160,I49)</f>
        <v>325.53359195711948</v>
      </c>
      <c r="K49" s="5">
        <f>J49*H49*G49/1000</f>
        <v>7988.4323639999993</v>
      </c>
      <c r="L49" s="32">
        <f>K49/2</f>
        <v>3994.2161819999997</v>
      </c>
      <c r="M49" s="38">
        <f>L49+15</f>
        <v>4009.2161819999997</v>
      </c>
    </row>
    <row r="50" spans="1:13" x14ac:dyDescent="0.25">
      <c r="A50" s="2" t="s">
        <v>204</v>
      </c>
      <c r="B50" s="2" t="s">
        <v>205</v>
      </c>
      <c r="C50" s="1">
        <v>13</v>
      </c>
      <c r="D50" s="2" t="s">
        <v>138</v>
      </c>
      <c r="E50" s="11">
        <f>VLOOKUP(D50,'Allocations 11.12.14'!$D:$E,2,FALSE)</f>
        <v>2790.5</v>
      </c>
      <c r="F50" s="11">
        <f>VLOOKUP(D50,'List of adjustments'!$D$2:$J$153,7,FALSE)*2</f>
        <v>0</v>
      </c>
      <c r="G50" s="5">
        <v>8000</v>
      </c>
      <c r="H50" s="6">
        <v>0.97002201281455647</v>
      </c>
      <c r="I50" s="5">
        <f>(1000*(E50+F50)/H50)/G50</f>
        <v>359.59235501048789</v>
      </c>
      <c r="J50" s="11">
        <f>IF(I50&lt;160,160,I50)</f>
        <v>359.59235501048789</v>
      </c>
      <c r="K50" s="5">
        <f>J50*H50*G50/1000</f>
        <v>2790.5</v>
      </c>
      <c r="L50" s="32">
        <f>K50/2</f>
        <v>1395.25</v>
      </c>
      <c r="M50" s="38">
        <f>L50+15</f>
        <v>1410.25</v>
      </c>
    </row>
    <row r="51" spans="1:13" x14ac:dyDescent="0.25">
      <c r="A51" s="2" t="s">
        <v>158</v>
      </c>
      <c r="B51" s="2" t="s">
        <v>159</v>
      </c>
      <c r="C51" s="1">
        <v>97</v>
      </c>
      <c r="D51" s="2" t="s">
        <v>93</v>
      </c>
      <c r="E51" s="11">
        <f>VLOOKUP(D51,'Allocations 11.12.14'!$D:$E,2,FALSE)</f>
        <v>3961.9130007162498</v>
      </c>
      <c r="F51" s="11">
        <f>VLOOKUP(D51,'List of adjustments'!$D$2:$J$153,7,FALSE)*2</f>
        <v>0</v>
      </c>
      <c r="G51" s="5">
        <v>11900</v>
      </c>
      <c r="H51" s="6">
        <v>1.1610116926335254</v>
      </c>
      <c r="I51" s="5">
        <f>(1000*(E51+F51)/H51)/G51</f>
        <v>286.76185409572656</v>
      </c>
      <c r="J51" s="11">
        <f>IF(I51&lt;160,160,I51)</f>
        <v>286.76185409572656</v>
      </c>
      <c r="K51" s="5">
        <f>J51*H51*G51/1000</f>
        <v>3961.9130007162498</v>
      </c>
      <c r="L51" s="32">
        <f>K51/2</f>
        <v>1980.9565003581249</v>
      </c>
      <c r="M51" s="38">
        <f>L51+15</f>
        <v>1995.9565003581249</v>
      </c>
    </row>
    <row r="52" spans="1:13" x14ac:dyDescent="0.25">
      <c r="A52" s="2" t="s">
        <v>184</v>
      </c>
      <c r="B52" s="2" t="s">
        <v>185</v>
      </c>
      <c r="C52" s="1">
        <v>132</v>
      </c>
      <c r="D52" s="2" t="s">
        <v>61</v>
      </c>
      <c r="E52" s="11">
        <f>VLOOKUP(D52,'Allocations 11.12.14'!$D:$E,2,FALSE)</f>
        <v>17656.951219512193</v>
      </c>
      <c r="F52" s="11">
        <f>VLOOKUP(D52,'List of adjustments'!$D$2:$J$153,7,FALSE)*2</f>
        <v>0</v>
      </c>
      <c r="G52" s="5">
        <v>78800</v>
      </c>
      <c r="H52" s="6">
        <v>1.0241926570033761</v>
      </c>
      <c r="I52" s="5">
        <f>(1000*(E52+F52)/H52)/G52</f>
        <v>218.78011279127111</v>
      </c>
      <c r="J52" s="11">
        <f>IF(I52&lt;160,160,I52)</f>
        <v>218.78011279127111</v>
      </c>
      <c r="K52" s="5">
        <f>J52*H52*G52/1000</f>
        <v>17656.951219512193</v>
      </c>
      <c r="L52" s="32">
        <f>K52/2</f>
        <v>8828.4756097560967</v>
      </c>
      <c r="M52" s="38">
        <f>L52+15</f>
        <v>8843.4756097560967</v>
      </c>
    </row>
    <row r="53" spans="1:13" x14ac:dyDescent="0.25">
      <c r="A53" s="2" t="s">
        <v>158</v>
      </c>
      <c r="B53" s="2" t="s">
        <v>159</v>
      </c>
      <c r="C53" s="1">
        <v>98</v>
      </c>
      <c r="D53" s="2" t="s">
        <v>15</v>
      </c>
      <c r="E53" s="11">
        <f>VLOOKUP(D53,'Allocations 11.12.14'!$D:$E,2,FALSE)</f>
        <v>3764.0136211999989</v>
      </c>
      <c r="F53" s="11">
        <f>VLOOKUP(D53,'List of adjustments'!$D$2:$J$153,7,FALSE)*2</f>
        <v>1050</v>
      </c>
      <c r="G53" s="5">
        <v>18700</v>
      </c>
      <c r="H53" s="6">
        <v>1.1468650691315483</v>
      </c>
      <c r="I53" s="5">
        <f>(1000*(E53+F53)/H53)/G53</f>
        <v>224.4674551659073</v>
      </c>
      <c r="J53" s="11">
        <f>IF(I53&lt;160,160,I53)</f>
        <v>224.4674551659073</v>
      </c>
      <c r="K53" s="5">
        <f>J53*H53*G53/1000</f>
        <v>4814.0136211999989</v>
      </c>
      <c r="L53" s="32">
        <f>K53/2</f>
        <v>2407.0068105999994</v>
      </c>
      <c r="M53" s="38">
        <f>L53+15</f>
        <v>2422.0068105999994</v>
      </c>
    </row>
    <row r="54" spans="1:13" x14ac:dyDescent="0.25">
      <c r="A54" s="2" t="s">
        <v>158</v>
      </c>
      <c r="B54" s="2" t="s">
        <v>159</v>
      </c>
      <c r="C54" s="1">
        <v>99</v>
      </c>
      <c r="D54" s="2" t="s">
        <v>6</v>
      </c>
      <c r="E54" s="11">
        <f>VLOOKUP(D54,'Allocations 11.12.14'!$D:$E,2,FALSE)</f>
        <v>2213.9405699999998</v>
      </c>
      <c r="F54" s="11">
        <f>VLOOKUP(D54,'List of adjustments'!$D$2:$J$153,7,FALSE)*2</f>
        <v>429.13187950000003</v>
      </c>
      <c r="G54" s="5">
        <v>17500</v>
      </c>
      <c r="H54" s="6">
        <v>1.1155044308921866</v>
      </c>
      <c r="I54" s="5">
        <f>(1000*(E54+F54)/H54)/G54</f>
        <v>135.39409366505447</v>
      </c>
      <c r="J54" s="11">
        <f>IF(I54&lt;160,160,I54)</f>
        <v>160</v>
      </c>
      <c r="K54" s="5">
        <f>J54*H54*G54/1000</f>
        <v>3123.4124064981224</v>
      </c>
      <c r="L54" s="32">
        <f>K54/2</f>
        <v>1561.7062032490612</v>
      </c>
      <c r="M54" s="38">
        <f>L54+15</f>
        <v>1576.7062032490612</v>
      </c>
    </row>
    <row r="55" spans="1:13" x14ac:dyDescent="0.25">
      <c r="A55" s="2" t="s">
        <v>190</v>
      </c>
      <c r="B55" s="2" t="s">
        <v>191</v>
      </c>
      <c r="C55" s="1">
        <v>1</v>
      </c>
      <c r="D55" s="2" t="s">
        <v>86</v>
      </c>
      <c r="E55" s="11">
        <f>VLOOKUP(D55,'Allocations 11.12.14'!$D:$E,2,FALSE)</f>
        <v>1492.9970000000001</v>
      </c>
      <c r="F55" s="11">
        <f>VLOOKUP(D55,'List of adjustments'!$D$2:$J$153,7,FALSE)*2</f>
        <v>0</v>
      </c>
      <c r="G55" s="5">
        <v>5800</v>
      </c>
      <c r="H55" s="6">
        <v>0.93271081430293834</v>
      </c>
      <c r="I55" s="5">
        <f>(1000*(E55+F55)/H55)/G55</f>
        <v>275.9840155326674</v>
      </c>
      <c r="J55" s="11">
        <f>IF(I55&lt;160,160,I55)</f>
        <v>275.9840155326674</v>
      </c>
      <c r="K55" s="5">
        <f>J55*H55*G55/1000</f>
        <v>1492.9970000000001</v>
      </c>
      <c r="L55" s="32">
        <f>K55/2</f>
        <v>746.49850000000004</v>
      </c>
      <c r="M55" s="38">
        <f>L55+15</f>
        <v>761.49850000000004</v>
      </c>
    </row>
    <row r="56" spans="1:13" x14ac:dyDescent="0.25">
      <c r="A56" s="2" t="s">
        <v>158</v>
      </c>
      <c r="B56" s="2" t="s">
        <v>159</v>
      </c>
      <c r="C56" s="1">
        <v>100</v>
      </c>
      <c r="D56" s="2" t="s">
        <v>4</v>
      </c>
      <c r="E56" s="11">
        <f>VLOOKUP(D56,'Allocations 11.12.14'!$D:$E,2,FALSE)</f>
        <v>1856.1236159999999</v>
      </c>
      <c r="F56" s="11">
        <f>VLOOKUP(D56,'List of adjustments'!$D$2:$J$153,7,FALSE)*2</f>
        <v>149.85</v>
      </c>
      <c r="G56" s="5">
        <v>15500</v>
      </c>
      <c r="H56" s="6">
        <v>1.0942850999802725</v>
      </c>
      <c r="I56" s="5">
        <f>(1000*(E56+F56)/H56)/G56</f>
        <v>118.26685079372312</v>
      </c>
      <c r="J56" s="11">
        <f>IF(I56&lt;160,160,I56)</f>
        <v>160</v>
      </c>
      <c r="K56" s="5">
        <f>J56*H56*G56/1000</f>
        <v>2713.8270479510757</v>
      </c>
      <c r="L56" s="32">
        <f>K56/2</f>
        <v>1356.9135239755378</v>
      </c>
      <c r="M56" s="38">
        <f>L56+15</f>
        <v>1371.9135239755378</v>
      </c>
    </row>
    <row r="57" spans="1:13" x14ac:dyDescent="0.25">
      <c r="A57" s="2" t="s">
        <v>176</v>
      </c>
      <c r="B57" s="2" t="s">
        <v>177</v>
      </c>
      <c r="C57" s="1">
        <v>60</v>
      </c>
      <c r="D57" s="2" t="s">
        <v>78</v>
      </c>
      <c r="E57" s="11">
        <f>VLOOKUP(D57,'Allocations 11.12.14'!$D:$E,2,FALSE)</f>
        <v>2365.2329999999997</v>
      </c>
      <c r="F57" s="11">
        <f>VLOOKUP(D57,'List of adjustments'!$D$2:$J$153,7,FALSE)*2</f>
        <v>136</v>
      </c>
      <c r="G57" s="5">
        <v>9800</v>
      </c>
      <c r="H57" s="6">
        <v>0.94163789811560616</v>
      </c>
      <c r="I57" s="5">
        <f>(1000*(E57+F57)/H57)/G57</f>
        <v>271.04671302378108</v>
      </c>
      <c r="J57" s="11">
        <f>IF(I57&lt;160,160,I57)</f>
        <v>271.04671302378108</v>
      </c>
      <c r="K57" s="5">
        <f>J57*H57*G57/1000</f>
        <v>2501.2329999999997</v>
      </c>
      <c r="L57" s="32">
        <f>K57/2</f>
        <v>1250.6164999999999</v>
      </c>
      <c r="M57" s="38">
        <f>L57+15</f>
        <v>1265.6164999999999</v>
      </c>
    </row>
    <row r="58" spans="1:13" x14ac:dyDescent="0.25">
      <c r="A58" s="2" t="s">
        <v>172</v>
      </c>
      <c r="B58" s="2" t="s">
        <v>173</v>
      </c>
      <c r="C58" s="1">
        <v>82</v>
      </c>
      <c r="D58" s="2" t="s">
        <v>54</v>
      </c>
      <c r="E58" s="11">
        <f>VLOOKUP(D58,'Allocations 11.12.14'!$D:$E,2,FALSE)</f>
        <v>16315</v>
      </c>
      <c r="F58" s="11">
        <f>VLOOKUP(D58,'List of adjustments'!$D$2:$J$153,7,FALSE)*2</f>
        <v>54</v>
      </c>
      <c r="G58" s="5">
        <v>78600</v>
      </c>
      <c r="H58" s="6">
        <v>1.0631202234681909</v>
      </c>
      <c r="I58" s="5">
        <f>(1000*(E58+F58)/H58)/G58</f>
        <v>195.89223575869818</v>
      </c>
      <c r="J58" s="11">
        <f>IF(I58&lt;160,160,I58)</f>
        <v>195.89223575869818</v>
      </c>
      <c r="K58" s="5">
        <f>J58*H58*G58/1000</f>
        <v>16369.000000000002</v>
      </c>
      <c r="L58" s="32">
        <f>K58/2</f>
        <v>8184.5000000000009</v>
      </c>
      <c r="M58" s="38">
        <f>L58+15</f>
        <v>8199.5</v>
      </c>
    </row>
    <row r="59" spans="1:13" x14ac:dyDescent="0.25">
      <c r="A59" s="2" t="s">
        <v>158</v>
      </c>
      <c r="B59" s="2" t="s">
        <v>159</v>
      </c>
      <c r="C59" s="1">
        <v>101</v>
      </c>
      <c r="D59" s="2" t="s">
        <v>30</v>
      </c>
      <c r="E59" s="11">
        <f>VLOOKUP(D59,'Allocations 11.12.14'!$D:$E,2,FALSE)</f>
        <v>4243.3981039999999</v>
      </c>
      <c r="F59" s="11">
        <f>VLOOKUP(D59,'List of adjustments'!$D$2:$J$153,7,FALSE)*2</f>
        <v>0</v>
      </c>
      <c r="G59" s="5">
        <v>22500</v>
      </c>
      <c r="H59" s="6">
        <v>1.1336761885878026</v>
      </c>
      <c r="I59" s="5">
        <f>(1000*(E59+F59)/H59)/G59</f>
        <v>166.35744244026017</v>
      </c>
      <c r="J59" s="11">
        <f>IF(I59&lt;160,160,I59)</f>
        <v>166.35744244026017</v>
      </c>
      <c r="K59" s="5">
        <f>J59*H59*G59/1000</f>
        <v>4243.3981039999999</v>
      </c>
      <c r="L59" s="32">
        <f>K59/2</f>
        <v>2121.6990519999999</v>
      </c>
      <c r="M59" s="38">
        <f>L59+15</f>
        <v>2136.6990519999999</v>
      </c>
    </row>
    <row r="60" spans="1:13" x14ac:dyDescent="0.25">
      <c r="A60" s="2" t="s">
        <v>158</v>
      </c>
      <c r="B60" s="2" t="s">
        <v>159</v>
      </c>
      <c r="C60" s="1">
        <v>102</v>
      </c>
      <c r="D60" s="2" t="s">
        <v>11</v>
      </c>
      <c r="E60" s="11">
        <f>VLOOKUP(D60,'Allocations 11.12.14'!$D:$E,2,FALSE)</f>
        <v>3652.6031849599999</v>
      </c>
      <c r="F60" s="11">
        <f>VLOOKUP(D60,'List of adjustments'!$D$2:$J$153,7,FALSE)*2</f>
        <v>0</v>
      </c>
      <c r="G60" s="5">
        <v>21500</v>
      </c>
      <c r="H60" s="6">
        <v>1.1161827072309072</v>
      </c>
      <c r="I60" s="5">
        <f>(1000*(E60+F60)/H60)/G60</f>
        <v>152.20493842998809</v>
      </c>
      <c r="J60" s="11">
        <f>IF(I60&lt;160,160,I60)</f>
        <v>160</v>
      </c>
      <c r="K60" s="5">
        <f>J60*H60*G60/1000</f>
        <v>3839.6685128743206</v>
      </c>
      <c r="L60" s="32">
        <f>K60/2</f>
        <v>1919.8342564371603</v>
      </c>
      <c r="M60" s="38">
        <f>L60+15</f>
        <v>1934.8342564371603</v>
      </c>
    </row>
    <row r="61" spans="1:13" x14ac:dyDescent="0.25">
      <c r="A61" s="2" t="s">
        <v>184</v>
      </c>
      <c r="B61" s="2" t="s">
        <v>185</v>
      </c>
      <c r="C61" s="1">
        <v>129</v>
      </c>
      <c r="D61" s="2" t="s">
        <v>149</v>
      </c>
      <c r="E61" s="11">
        <f>VLOOKUP(D61,'Allocations 11.12.14'!$D:$E,2,FALSE)</f>
        <v>2422.8048780487807</v>
      </c>
      <c r="F61" s="11">
        <f>VLOOKUP(D61,'List of adjustments'!$D$2:$J$153,7,FALSE)*2</f>
        <v>0</v>
      </c>
      <c r="G61" s="5">
        <v>6700</v>
      </c>
      <c r="H61" s="6">
        <v>0.96823807709184073</v>
      </c>
      <c r="I61" s="5">
        <f>(1000*(E61+F61)/H61)/G61</f>
        <v>373.47495096620696</v>
      </c>
      <c r="J61" s="11">
        <f>IF(I61&lt;160,160,I61)</f>
        <v>373.47495096620696</v>
      </c>
      <c r="K61" s="5">
        <f>J61*H61*G61/1000</f>
        <v>2422.8048780487811</v>
      </c>
      <c r="L61" s="32">
        <f>K61/2</f>
        <v>1211.4024390243906</v>
      </c>
      <c r="M61" s="38">
        <f>L61+15</f>
        <v>1226.4024390243906</v>
      </c>
    </row>
    <row r="62" spans="1:13" x14ac:dyDescent="0.25">
      <c r="A62" s="2" t="s">
        <v>197</v>
      </c>
      <c r="B62" s="2" t="s">
        <v>198</v>
      </c>
      <c r="C62" s="1">
        <v>147</v>
      </c>
      <c r="D62" s="2" t="s">
        <v>152</v>
      </c>
      <c r="E62" s="11">
        <f>VLOOKUP(D62,'Allocations 11.12.14'!$D:$E,2,FALSE)</f>
        <v>44.4</v>
      </c>
      <c r="F62" s="11">
        <f>VLOOKUP(D62,'List of adjustments'!$D$2:$J$153,7,FALSE)*2</f>
        <v>0</v>
      </c>
      <c r="G62" s="5">
        <v>100</v>
      </c>
      <c r="H62" s="6">
        <v>0.91506333884765056</v>
      </c>
      <c r="I62" s="5">
        <f>(1000*(E62+F62)/H62)/G62</f>
        <v>485.21231389199153</v>
      </c>
      <c r="J62" s="11">
        <f>IF(I62&lt;160,160,I62)</f>
        <v>485.21231389199153</v>
      </c>
      <c r="K62" s="5">
        <f>J62*H62*G62/1000</f>
        <v>44.400000000000006</v>
      </c>
      <c r="L62" s="32">
        <f>K62/2</f>
        <v>22.200000000000003</v>
      </c>
      <c r="M62" s="38">
        <f>L62+15</f>
        <v>37.200000000000003</v>
      </c>
    </row>
    <row r="63" spans="1:13" x14ac:dyDescent="0.25">
      <c r="A63" s="2" t="s">
        <v>158</v>
      </c>
      <c r="B63" s="2" t="s">
        <v>159</v>
      </c>
      <c r="C63" s="1">
        <v>103</v>
      </c>
      <c r="D63" s="2" t="s">
        <v>77</v>
      </c>
      <c r="E63" s="11">
        <f>VLOOKUP(D63,'Allocations 11.12.14'!$D:$E,2,FALSE)</f>
        <v>3595.0729353999996</v>
      </c>
      <c r="F63" s="11">
        <f>VLOOKUP(D63,'List of adjustments'!$D$2:$J$153,7,FALSE)*2</f>
        <v>558</v>
      </c>
      <c r="G63" s="5">
        <v>13500</v>
      </c>
      <c r="H63" s="6">
        <v>1.1669466932725359</v>
      </c>
      <c r="I63" s="5">
        <f>(1000*(E63+F63)/H63)/G63</f>
        <v>263.6238947548951</v>
      </c>
      <c r="J63" s="11">
        <f>IF(I63&lt;160,160,I63)</f>
        <v>263.6238947548951</v>
      </c>
      <c r="K63" s="5">
        <f>J63*H63*G63/1000</f>
        <v>4153.0729353999996</v>
      </c>
      <c r="L63" s="32">
        <f>K63/2</f>
        <v>2076.5364676999998</v>
      </c>
      <c r="M63" s="38">
        <f>L63+15</f>
        <v>2091.5364676999998</v>
      </c>
    </row>
    <row r="64" spans="1:13" x14ac:dyDescent="0.25">
      <c r="A64" s="2" t="s">
        <v>158</v>
      </c>
      <c r="B64" s="2" t="s">
        <v>159</v>
      </c>
      <c r="C64" s="1">
        <v>104</v>
      </c>
      <c r="D64" s="2" t="s">
        <v>81</v>
      </c>
      <c r="E64" s="11">
        <f>VLOOKUP(D64,'Allocations 11.12.14'!$D:$E,2,FALSE)</f>
        <v>2653.5605031350151</v>
      </c>
      <c r="F64" s="11">
        <f>VLOOKUP(D64,'List of adjustments'!$D$2:$J$153,7,FALSE)*2</f>
        <v>0</v>
      </c>
      <c r="G64" s="5">
        <v>9100</v>
      </c>
      <c r="H64" s="6">
        <v>1.1811937222590358</v>
      </c>
      <c r="I64" s="5">
        <f>(1000*(E64+F64)/H64)/G64</f>
        <v>246.86895112503336</v>
      </c>
      <c r="J64" s="11">
        <f>IF(I64&lt;160,160,I64)</f>
        <v>246.86895112503336</v>
      </c>
      <c r="K64" s="5">
        <f>J64*H64*G64/1000</f>
        <v>2653.5605031350151</v>
      </c>
      <c r="L64" s="32">
        <f>K64/2</f>
        <v>1326.7802515675075</v>
      </c>
      <c r="M64" s="38">
        <f>L64+15</f>
        <v>1341.7802515675075</v>
      </c>
    </row>
    <row r="65" spans="1:13" x14ac:dyDescent="0.25">
      <c r="A65" s="2" t="s">
        <v>199</v>
      </c>
      <c r="B65" s="2" t="s">
        <v>200</v>
      </c>
      <c r="C65" s="1">
        <v>133</v>
      </c>
      <c r="D65" s="2" t="s">
        <v>75</v>
      </c>
      <c r="E65" s="11">
        <f>VLOOKUP(D65,'Allocations 11.12.14'!$D:$E,2,FALSE)</f>
        <v>21601</v>
      </c>
      <c r="F65" s="11">
        <f>VLOOKUP(D65,'List of adjustments'!$D$2:$J$153,7,FALSE)*2</f>
        <v>2156</v>
      </c>
      <c r="G65" s="5">
        <v>92200</v>
      </c>
      <c r="H65" s="6">
        <v>0.99373391861008065</v>
      </c>
      <c r="I65" s="5">
        <f>(1000*(E65+F65)/H65)/G65</f>
        <v>259.29286298153215</v>
      </c>
      <c r="J65" s="11">
        <f>IF(I65&lt;160,160,I65)</f>
        <v>259.29286298153215</v>
      </c>
      <c r="K65" s="5">
        <f>J65*H65*G65/1000</f>
        <v>23757</v>
      </c>
      <c r="L65" s="32">
        <f>K65/2</f>
        <v>11878.5</v>
      </c>
      <c r="M65" s="38">
        <f>L65+15</f>
        <v>11893.5</v>
      </c>
    </row>
    <row r="66" spans="1:13" x14ac:dyDescent="0.25">
      <c r="A66" s="2" t="s">
        <v>166</v>
      </c>
      <c r="B66" s="2" t="s">
        <v>167</v>
      </c>
      <c r="C66" s="1">
        <v>36</v>
      </c>
      <c r="D66" s="2" t="s">
        <v>136</v>
      </c>
      <c r="E66" s="11">
        <f>VLOOKUP(D66,'Allocations 11.12.14'!$D:$E,2,FALSE)</f>
        <v>5405</v>
      </c>
      <c r="F66" s="11">
        <f>VLOOKUP(D66,'List of adjustments'!$D$2:$J$153,7,FALSE)*2</f>
        <v>-72</v>
      </c>
      <c r="G66" s="5">
        <v>17700</v>
      </c>
      <c r="H66" s="6">
        <v>0.93207458273317556</v>
      </c>
      <c r="I66" s="5">
        <f>(1000*(E66+F66)/H66)/G66</f>
        <v>323.25678718191307</v>
      </c>
      <c r="J66" s="11">
        <f>IF(I66&lt;160,160,I66)</f>
        <v>323.25678718191307</v>
      </c>
      <c r="K66" s="5">
        <f>J66*H66*G66/1000</f>
        <v>5333</v>
      </c>
      <c r="L66" s="32">
        <f>K66/2</f>
        <v>2666.5</v>
      </c>
      <c r="M66" s="38">
        <f>L66+15</f>
        <v>2681.5</v>
      </c>
    </row>
    <row r="67" spans="1:13" x14ac:dyDescent="0.25">
      <c r="A67" s="2" t="s">
        <v>158</v>
      </c>
      <c r="B67" s="2" t="s">
        <v>159</v>
      </c>
      <c r="C67" s="1">
        <v>105</v>
      </c>
      <c r="D67" s="2" t="s">
        <v>19</v>
      </c>
      <c r="E67" s="11">
        <f>VLOOKUP(D67,'Allocations 11.12.14'!$D:$E,2,FALSE)</f>
        <v>2194</v>
      </c>
      <c r="F67" s="11">
        <f>VLOOKUP(D67,'List of adjustments'!$D$2:$J$153,7,FALSE)*2</f>
        <v>0</v>
      </c>
      <c r="G67" s="5">
        <v>12000</v>
      </c>
      <c r="H67" s="6">
        <v>1.1297390228329403</v>
      </c>
      <c r="I67" s="5">
        <f>(1000*(E67+F67)/H67)/G67</f>
        <v>161.83678676059131</v>
      </c>
      <c r="J67" s="11">
        <f>IF(I67&lt;160,160,I67)</f>
        <v>161.83678676059131</v>
      </c>
      <c r="K67" s="5">
        <f>J67*H67*G67/1000</f>
        <v>2194</v>
      </c>
      <c r="L67" s="32">
        <f>K67/2</f>
        <v>1097</v>
      </c>
      <c r="M67" s="38">
        <f>L67+15</f>
        <v>1112</v>
      </c>
    </row>
    <row r="68" spans="1:13" x14ac:dyDescent="0.25">
      <c r="A68" s="2" t="s">
        <v>182</v>
      </c>
      <c r="B68" s="2" t="s">
        <v>183</v>
      </c>
      <c r="C68" s="1">
        <v>47</v>
      </c>
      <c r="D68" s="2" t="s">
        <v>46</v>
      </c>
      <c r="E68" s="11">
        <f>VLOOKUP(D68,'Allocations 11.12.14'!$D:$E,2,FALSE)</f>
        <v>5983</v>
      </c>
      <c r="F68" s="11">
        <f>VLOOKUP(D68,'List of adjustments'!$D$2:$J$153,7,FALSE)*2</f>
        <v>84</v>
      </c>
      <c r="G68" s="5">
        <v>29200</v>
      </c>
      <c r="H68" s="6">
        <v>0.94773931176744763</v>
      </c>
      <c r="I68" s="5">
        <f>(1000*(E68+F68)/H68)/G68</f>
        <v>219.23114301891749</v>
      </c>
      <c r="J68" s="11">
        <f>IF(I68&lt;160,160,I68)</f>
        <v>219.23114301891749</v>
      </c>
      <c r="K68" s="5">
        <f>J68*H68*G68/1000</f>
        <v>6067.0000000000009</v>
      </c>
      <c r="L68" s="32">
        <f>K68/2</f>
        <v>3033.5000000000005</v>
      </c>
      <c r="M68" s="38">
        <f>L68+15</f>
        <v>3048.5000000000005</v>
      </c>
    </row>
    <row r="69" spans="1:13" x14ac:dyDescent="0.25">
      <c r="A69" s="2" t="s">
        <v>204</v>
      </c>
      <c r="B69" s="2" t="s">
        <v>205</v>
      </c>
      <c r="C69" s="1">
        <v>29</v>
      </c>
      <c r="D69" s="2" t="s">
        <v>142</v>
      </c>
      <c r="E69" s="11">
        <f>VLOOKUP(D69,'Allocations 11.12.14'!$D:$E,2,FALSE)</f>
        <v>3156</v>
      </c>
      <c r="F69" s="11">
        <f>VLOOKUP(D69,'List of adjustments'!$D$2:$J$153,7,FALSE)*2</f>
        <v>0</v>
      </c>
      <c r="G69" s="5">
        <v>9600</v>
      </c>
      <c r="H69" s="6">
        <v>0.96388750660839073</v>
      </c>
      <c r="I69" s="5">
        <f>(1000*(E69+F69)/H69)/G69</f>
        <v>341.06677153308607</v>
      </c>
      <c r="J69" s="11">
        <f>IF(I69&lt;160,160,I69)</f>
        <v>341.06677153308607</v>
      </c>
      <c r="K69" s="5">
        <f>J69*H69*G69/1000</f>
        <v>3156</v>
      </c>
      <c r="L69" s="32">
        <f>K69/2</f>
        <v>1578</v>
      </c>
      <c r="M69" s="38">
        <f>L69+15</f>
        <v>1593</v>
      </c>
    </row>
    <row r="70" spans="1:13" x14ac:dyDescent="0.25">
      <c r="A70" s="2" t="s">
        <v>158</v>
      </c>
      <c r="B70" s="2" t="s">
        <v>159</v>
      </c>
      <c r="C70" s="1">
        <v>106</v>
      </c>
      <c r="D70" s="2" t="s">
        <v>146</v>
      </c>
      <c r="E70" s="11">
        <f>VLOOKUP(D70,'Allocations 11.12.14'!$D:$E,2,FALSE)</f>
        <v>9274.195162</v>
      </c>
      <c r="F70" s="11">
        <f>VLOOKUP(D70,'List of adjustments'!$D$2:$J$153,7,FALSE)*2</f>
        <v>0</v>
      </c>
      <c r="G70" s="5">
        <v>21800</v>
      </c>
      <c r="H70" s="6">
        <v>1.1777170761211533</v>
      </c>
      <c r="I70" s="5">
        <f>(1000*(E70+F70)/H70)/G70</f>
        <v>361.22580290943722</v>
      </c>
      <c r="J70" s="11">
        <f>IF(I70&lt;160,160,I70)</f>
        <v>361.22580290943722</v>
      </c>
      <c r="K70" s="5">
        <f>J70*H70*G70/1000</f>
        <v>9274.195162</v>
      </c>
      <c r="L70" s="32">
        <f>K70/2</f>
        <v>4637.097581</v>
      </c>
      <c r="M70" s="38">
        <f>L70+15</f>
        <v>4652.097581</v>
      </c>
    </row>
    <row r="71" spans="1:13" x14ac:dyDescent="0.25">
      <c r="A71" s="2" t="s">
        <v>203</v>
      </c>
      <c r="B71" s="2" t="s">
        <v>97</v>
      </c>
      <c r="C71" s="1">
        <v>35</v>
      </c>
      <c r="D71" s="2" t="s">
        <v>97</v>
      </c>
      <c r="E71" s="11">
        <f>VLOOKUP(D71,'Allocations 11.12.14'!$D:$E,2,FALSE)</f>
        <v>18038</v>
      </c>
      <c r="F71" s="11">
        <f>VLOOKUP(D71,'List of adjustments'!$D$2:$J$153,7,FALSE)*2</f>
        <v>0</v>
      </c>
      <c r="G71" s="5">
        <v>69000</v>
      </c>
      <c r="H71" s="6">
        <v>0.94882254282219847</v>
      </c>
      <c r="I71" s="5">
        <f>(1000*(E71+F71)/H71)/G71</f>
        <v>275.52074076728644</v>
      </c>
      <c r="J71" s="11">
        <f>IF(I71&lt;160,160,I71)</f>
        <v>275.52074076728644</v>
      </c>
      <c r="K71" s="5">
        <f>J71*H71*G71/1000</f>
        <v>18038.000000000004</v>
      </c>
      <c r="L71" s="32">
        <f>K71/2</f>
        <v>9019.0000000000018</v>
      </c>
      <c r="M71" s="38">
        <f>L71+15</f>
        <v>9034.0000000000018</v>
      </c>
    </row>
    <row r="72" spans="1:13" x14ac:dyDescent="0.25">
      <c r="A72" s="2" t="s">
        <v>182</v>
      </c>
      <c r="B72" s="2" t="s">
        <v>183</v>
      </c>
      <c r="C72" s="1">
        <v>48</v>
      </c>
      <c r="D72" s="2" t="s">
        <v>53</v>
      </c>
      <c r="E72" s="11">
        <f>VLOOKUP(D72,'Allocations 11.12.14'!$D:$E,2,FALSE)</f>
        <v>9955.5</v>
      </c>
      <c r="F72" s="11">
        <f>VLOOKUP(D72,'List of adjustments'!$D$2:$J$153,7,FALSE)*2</f>
        <v>0</v>
      </c>
      <c r="G72" s="5">
        <v>50600</v>
      </c>
      <c r="H72" s="6">
        <v>0.96754743764927986</v>
      </c>
      <c r="I72" s="5">
        <f>(1000*(E72+F72)/H72)/G72</f>
        <v>203.34818139327842</v>
      </c>
      <c r="J72" s="11">
        <f>IF(I72&lt;160,160,I72)</f>
        <v>203.34818139327842</v>
      </c>
      <c r="K72" s="5">
        <f>J72*H72*G72/1000</f>
        <v>9955.5</v>
      </c>
      <c r="L72" s="32">
        <f>K72/2</f>
        <v>4977.75</v>
      </c>
      <c r="M72" s="38">
        <f>L72+15</f>
        <v>4992.75</v>
      </c>
    </row>
    <row r="73" spans="1:13" x14ac:dyDescent="0.25">
      <c r="A73" s="2" t="s">
        <v>160</v>
      </c>
      <c r="B73" s="2" t="s">
        <v>161</v>
      </c>
      <c r="C73" s="1">
        <v>52</v>
      </c>
      <c r="D73" s="2" t="s">
        <v>140</v>
      </c>
      <c r="E73" s="11">
        <f>VLOOKUP(D73,'Allocations 11.12.14'!$D:$E,2,FALSE)</f>
        <v>8545.4249999999993</v>
      </c>
      <c r="F73" s="11">
        <f>VLOOKUP(D73,'List of adjustments'!$D$2:$J$153,7,FALSE)*2</f>
        <v>0</v>
      </c>
      <c r="G73" s="5">
        <v>25600</v>
      </c>
      <c r="H73" s="6">
        <v>0.96176621272740015</v>
      </c>
      <c r="I73" s="5">
        <f>(1000*(E73+F73)/H73)/G73</f>
        <v>347.07568184983933</v>
      </c>
      <c r="J73" s="11">
        <f>IF(I73&lt;160,160,I73)</f>
        <v>347.07568184983933</v>
      </c>
      <c r="K73" s="5">
        <f>J73*H73*G73/1000</f>
        <v>8545.4249999999993</v>
      </c>
      <c r="L73" s="32">
        <f>K73/2</f>
        <v>4272.7124999999996</v>
      </c>
      <c r="M73" s="38">
        <f>L73+15</f>
        <v>4287.7124999999996</v>
      </c>
    </row>
    <row r="74" spans="1:13" x14ac:dyDescent="0.25">
      <c r="A74" s="2" t="s">
        <v>160</v>
      </c>
      <c r="B74" s="2" t="s">
        <v>161</v>
      </c>
      <c r="C74" s="1">
        <v>56</v>
      </c>
      <c r="D74" s="2" t="s">
        <v>22</v>
      </c>
      <c r="E74" s="11">
        <f>VLOOKUP(D74,'Allocations 11.12.14'!$D:$E,2,FALSE)</f>
        <v>6374.4750000000004</v>
      </c>
      <c r="F74" s="11">
        <f>VLOOKUP(D74,'List of adjustments'!$D$2:$J$153,7,FALSE)*2</f>
        <v>0</v>
      </c>
      <c r="G74" s="5">
        <v>37200</v>
      </c>
      <c r="H74" s="6">
        <v>0.9661938071235795</v>
      </c>
      <c r="I74" s="5">
        <f>(1000*(E74+F74)/H74)/G74</f>
        <v>177.3524665293084</v>
      </c>
      <c r="J74" s="11">
        <f>IF(I74&lt;160,160,I74)</f>
        <v>177.3524665293084</v>
      </c>
      <c r="K74" s="5">
        <f>J74*H74*G74/1000</f>
        <v>6374.4750000000013</v>
      </c>
      <c r="L74" s="32">
        <f>K74/2</f>
        <v>3187.2375000000006</v>
      </c>
      <c r="M74" s="38">
        <f>L74+15</f>
        <v>3202.2375000000006</v>
      </c>
    </row>
    <row r="75" spans="1:13" x14ac:dyDescent="0.25">
      <c r="A75" s="2" t="s">
        <v>158</v>
      </c>
      <c r="B75" s="2" t="s">
        <v>159</v>
      </c>
      <c r="C75" s="1">
        <v>107</v>
      </c>
      <c r="D75" s="2" t="s">
        <v>111</v>
      </c>
      <c r="E75" s="11">
        <f>VLOOKUP(D75,'Allocations 11.12.14'!$D:$E,2,FALSE)</f>
        <v>7549.1071999999995</v>
      </c>
      <c r="F75" s="11">
        <f>VLOOKUP(D75,'List of adjustments'!$D$2:$J$153,7,FALSE)*2</f>
        <v>0</v>
      </c>
      <c r="G75" s="5">
        <v>23400</v>
      </c>
      <c r="H75" s="6">
        <v>1.1330207581885969</v>
      </c>
      <c r="I75" s="5">
        <f>(1000*(E75+F75)/H75)/G75</f>
        <v>284.73566478975181</v>
      </c>
      <c r="J75" s="11">
        <f>IF(I75&lt;160,160,I75)</f>
        <v>284.73566478975181</v>
      </c>
      <c r="K75" s="5">
        <f>J75*H75*G75/1000</f>
        <v>7549.1071999999995</v>
      </c>
      <c r="L75" s="32">
        <f>K75/2</f>
        <v>3774.5535999999997</v>
      </c>
      <c r="M75" s="38">
        <f>L75+15</f>
        <v>3789.5535999999997</v>
      </c>
    </row>
    <row r="76" spans="1:13" x14ac:dyDescent="0.25">
      <c r="A76" s="2" t="s">
        <v>160</v>
      </c>
      <c r="B76" s="2" t="s">
        <v>161</v>
      </c>
      <c r="C76" s="1">
        <v>57</v>
      </c>
      <c r="D76" s="2" t="s">
        <v>40</v>
      </c>
      <c r="E76" s="11">
        <f>VLOOKUP(D76,'Allocations 11.12.14'!$D:$E,2,FALSE)</f>
        <v>8302.5</v>
      </c>
      <c r="F76" s="11">
        <f>VLOOKUP(D76,'List of adjustments'!$D$2:$J$153,7,FALSE)*2</f>
        <v>0</v>
      </c>
      <c r="G76" s="5">
        <v>40100</v>
      </c>
      <c r="H76" s="6">
        <v>0.92740849763822331</v>
      </c>
      <c r="I76" s="5">
        <f>(1000*(E76+F76)/H76)/G76</f>
        <v>223.25101431334485</v>
      </c>
      <c r="J76" s="11">
        <f>IF(I76&lt;160,160,I76)</f>
        <v>223.25101431334485</v>
      </c>
      <c r="K76" s="5">
        <f>J76*H76*G76/1000</f>
        <v>8302.5</v>
      </c>
      <c r="L76" s="32">
        <f>K76/2</f>
        <v>4151.25</v>
      </c>
      <c r="M76" s="38">
        <f>L76+15</f>
        <v>4166.25</v>
      </c>
    </row>
    <row r="77" spans="1:13" x14ac:dyDescent="0.25">
      <c r="A77" s="2" t="s">
        <v>204</v>
      </c>
      <c r="B77" s="2" t="s">
        <v>205</v>
      </c>
      <c r="C77" s="1">
        <v>30</v>
      </c>
      <c r="D77" s="2" t="s">
        <v>148</v>
      </c>
      <c r="E77" s="11">
        <f>VLOOKUP(D77,'Allocations 11.12.14'!$D:$E,2,FALSE)</f>
        <v>9659</v>
      </c>
      <c r="F77" s="11">
        <f>VLOOKUP(D77,'List of adjustments'!$D$2:$J$153,7,FALSE)*2</f>
        <v>0</v>
      </c>
      <c r="G77" s="5">
        <v>28200</v>
      </c>
      <c r="H77" s="6">
        <v>0.96037490311418638</v>
      </c>
      <c r="I77" s="5">
        <f>(1000*(E77+F77)/H77)/G77</f>
        <v>356.65002217965008</v>
      </c>
      <c r="J77" s="11">
        <f>IF(I77&lt;160,160,I77)</f>
        <v>356.65002217965008</v>
      </c>
      <c r="K77" s="5">
        <f>J77*H77*G77/1000</f>
        <v>9658.9999999999982</v>
      </c>
      <c r="L77" s="32">
        <f>K77/2</f>
        <v>4829.4999999999991</v>
      </c>
      <c r="M77" s="38">
        <f>L77+15</f>
        <v>4844.4999999999991</v>
      </c>
    </row>
    <row r="78" spans="1:13" x14ac:dyDescent="0.25">
      <c r="A78" s="2" t="s">
        <v>172</v>
      </c>
      <c r="B78" s="2" t="s">
        <v>173</v>
      </c>
      <c r="C78" s="1">
        <v>75</v>
      </c>
      <c r="D78" s="2" t="s">
        <v>72</v>
      </c>
      <c r="E78" s="11">
        <f>VLOOKUP(D78,'Allocations 11.12.14'!$D:$E,2,FALSE)</f>
        <v>4168</v>
      </c>
      <c r="F78" s="11">
        <f>VLOOKUP(D78,'List of adjustments'!$D$2:$J$153,7,FALSE)*2</f>
        <v>30</v>
      </c>
      <c r="G78" s="5">
        <v>17600</v>
      </c>
      <c r="H78" s="6">
        <v>1.0399948340138341</v>
      </c>
      <c r="I78" s="5">
        <f>(1000*(E78+F78)/H78)/G78</f>
        <v>229.34991547232477</v>
      </c>
      <c r="J78" s="11">
        <f>IF(I78&lt;160,160,I78)</f>
        <v>229.34991547232477</v>
      </c>
      <c r="K78" s="5">
        <f>J78*H78*G78/1000</f>
        <v>4198</v>
      </c>
      <c r="L78" s="32">
        <f>K78/2</f>
        <v>2099</v>
      </c>
      <c r="M78" s="38">
        <f>L78+15</f>
        <v>2114</v>
      </c>
    </row>
    <row r="79" spans="1:13" x14ac:dyDescent="0.25">
      <c r="A79" s="2" t="s">
        <v>186</v>
      </c>
      <c r="B79" s="2" t="s">
        <v>187</v>
      </c>
      <c r="C79" s="1">
        <v>21</v>
      </c>
      <c r="D79" s="2" t="s">
        <v>112</v>
      </c>
      <c r="E79" s="11">
        <f>VLOOKUP(D79,'Allocations 11.12.14'!$D:$E,2,FALSE)</f>
        <v>10852.225</v>
      </c>
      <c r="F79" s="11">
        <f>VLOOKUP(D79,'List of adjustments'!$D$2:$J$153,7,FALSE)*2</f>
        <v>0</v>
      </c>
      <c r="G79" s="5">
        <v>38300</v>
      </c>
      <c r="H79" s="6">
        <v>0.99178027264937563</v>
      </c>
      <c r="I79" s="5">
        <f>(1000*(E79+F79)/H79)/G79</f>
        <v>285.69625656118097</v>
      </c>
      <c r="J79" s="11">
        <f>IF(I79&lt;160,160,I79)</f>
        <v>285.69625656118097</v>
      </c>
      <c r="K79" s="5">
        <f>J79*H79*G79/1000</f>
        <v>10852.225</v>
      </c>
      <c r="L79" s="32">
        <f>K79/2</f>
        <v>5426.1125000000002</v>
      </c>
      <c r="M79" s="38">
        <f>L79+15</f>
        <v>5441.1125000000002</v>
      </c>
    </row>
    <row r="80" spans="1:13" x14ac:dyDescent="0.25">
      <c r="A80" s="2" t="s">
        <v>199</v>
      </c>
      <c r="B80" s="2" t="s">
        <v>200</v>
      </c>
      <c r="C80" s="1">
        <v>118</v>
      </c>
      <c r="D80" s="2" t="s">
        <v>118</v>
      </c>
      <c r="E80" s="11">
        <f>VLOOKUP(D80,'Allocations 11.12.14'!$D:$E,2,FALSE)</f>
        <v>5186</v>
      </c>
      <c r="F80" s="11">
        <f>VLOOKUP(D80,'List of adjustments'!$D$2:$J$153,7,FALSE)*2</f>
        <v>-172</v>
      </c>
      <c r="G80" s="5">
        <v>18300</v>
      </c>
      <c r="H80" s="6">
        <v>1.0080365578792156</v>
      </c>
      <c r="I80" s="5">
        <f>(1000*(E80+F80)/H80)/G80</f>
        <v>271.80469686009252</v>
      </c>
      <c r="J80" s="11">
        <f>IF(I80&lt;160,160,I80)</f>
        <v>271.80469686009252</v>
      </c>
      <c r="K80" s="5">
        <f>J80*H80*G80/1000</f>
        <v>5013.9999999999991</v>
      </c>
      <c r="L80" s="32">
        <f>K80/2</f>
        <v>2506.9999999999995</v>
      </c>
      <c r="M80" s="38">
        <f>L80+15</f>
        <v>2521.9999999999995</v>
      </c>
    </row>
    <row r="81" spans="1:13" x14ac:dyDescent="0.25">
      <c r="A81" s="2" t="s">
        <v>158</v>
      </c>
      <c r="B81" s="2" t="s">
        <v>159</v>
      </c>
      <c r="C81" s="1">
        <v>108</v>
      </c>
      <c r="D81" s="2" t="s">
        <v>16</v>
      </c>
      <c r="E81" s="11">
        <f>VLOOKUP(D81,'Allocations 11.12.14'!$D:$E,2,FALSE)</f>
        <v>2592.5129999999999</v>
      </c>
      <c r="F81" s="11">
        <f>VLOOKUP(D81,'List of adjustments'!$D$2:$J$153,7,FALSE)*2</f>
        <v>0</v>
      </c>
      <c r="G81" s="5">
        <v>16400</v>
      </c>
      <c r="H81" s="6">
        <v>1.1137825994771489</v>
      </c>
      <c r="I81" s="5">
        <f>(1000*(E81+F81)/H81)/G81</f>
        <v>141.93080503306339</v>
      </c>
      <c r="J81" s="11">
        <f>IF(I81&lt;160,160,I81)</f>
        <v>160</v>
      </c>
      <c r="K81" s="5">
        <f>J81*H81*G81/1000</f>
        <v>2922.5655410280392</v>
      </c>
      <c r="L81" s="32">
        <f>K81/2</f>
        <v>1461.2827705140196</v>
      </c>
      <c r="M81" s="38">
        <f>L81+15</f>
        <v>1476.2827705140196</v>
      </c>
    </row>
    <row r="82" spans="1:13" x14ac:dyDescent="0.25">
      <c r="A82" s="2" t="s">
        <v>190</v>
      </c>
      <c r="B82" s="2" t="s">
        <v>191</v>
      </c>
      <c r="C82" s="1">
        <v>2</v>
      </c>
      <c r="D82" s="2" t="s">
        <v>119</v>
      </c>
      <c r="E82" s="11">
        <f>VLOOKUP(D82,'Allocations 11.12.14'!$D:$E,2,FALSE)</f>
        <v>2766</v>
      </c>
      <c r="F82" s="11">
        <f>VLOOKUP(D82,'List of adjustments'!$D$2:$J$153,7,FALSE)*2</f>
        <v>0</v>
      </c>
      <c r="G82" s="5">
        <v>10000</v>
      </c>
      <c r="H82" s="6">
        <v>0.94524018348721461</v>
      </c>
      <c r="I82" s="5">
        <f>(1000*(E82+F82)/H82)/G82</f>
        <v>292.62403866449813</v>
      </c>
      <c r="J82" s="11">
        <f>IF(I82&lt;160,160,I82)</f>
        <v>292.62403866449813</v>
      </c>
      <c r="K82" s="5">
        <f>J82*H82*G82/1000</f>
        <v>2766</v>
      </c>
      <c r="L82" s="32">
        <f>K82/2</f>
        <v>1383</v>
      </c>
      <c r="M82" s="38">
        <f>L82+15</f>
        <v>1398</v>
      </c>
    </row>
    <row r="83" spans="1:13" x14ac:dyDescent="0.25">
      <c r="A83" s="2" t="s">
        <v>172</v>
      </c>
      <c r="B83" s="2" t="s">
        <v>173</v>
      </c>
      <c r="C83" s="1">
        <v>125</v>
      </c>
      <c r="D83" s="2" t="s">
        <v>36</v>
      </c>
      <c r="E83" s="11">
        <f>VLOOKUP(D83,'Allocations 11.12.14'!$D:$E,2,FALSE)</f>
        <v>4127</v>
      </c>
      <c r="F83" s="11">
        <f>VLOOKUP(D83,'List of adjustments'!$D$2:$J$153,7,FALSE)*2</f>
        <v>0</v>
      </c>
      <c r="G83" s="5">
        <v>20300</v>
      </c>
      <c r="H83" s="6">
        <v>1.0475921109282607</v>
      </c>
      <c r="I83" s="5">
        <f>(1000*(E83+F83)/H83)/G83</f>
        <v>194.06455097365611</v>
      </c>
      <c r="J83" s="11">
        <f>IF(I83&lt;160,160,I83)</f>
        <v>194.06455097365611</v>
      </c>
      <c r="K83" s="5">
        <f>J83*H83*G83/1000</f>
        <v>4127</v>
      </c>
      <c r="L83" s="32">
        <f>K83/2</f>
        <v>2063.5</v>
      </c>
      <c r="M83" s="38">
        <f>L83+15</f>
        <v>2078.5</v>
      </c>
    </row>
    <row r="84" spans="1:13" x14ac:dyDescent="0.25">
      <c r="A84" s="2" t="s">
        <v>180</v>
      </c>
      <c r="B84" s="2" t="s">
        <v>181</v>
      </c>
      <c r="C84" s="1">
        <v>9</v>
      </c>
      <c r="D84" s="2" t="s">
        <v>135</v>
      </c>
      <c r="E84" s="11">
        <f>VLOOKUP(D84,'Allocations 11.12.14'!$D:$E,2,FALSE)</f>
        <v>5467</v>
      </c>
      <c r="F84" s="11">
        <f>VLOOKUP(D84,'List of adjustments'!$D$2:$J$153,7,FALSE)*2</f>
        <v>0</v>
      </c>
      <c r="G84" s="5">
        <v>17100</v>
      </c>
      <c r="H84" s="6">
        <v>0.9566086351591947</v>
      </c>
      <c r="I84" s="5">
        <f>(1000*(E84+F84)/H84)/G84</f>
        <v>334.20940454502261</v>
      </c>
      <c r="J84" s="11">
        <f>IF(I84&lt;160,160,I84)</f>
        <v>334.20940454502261</v>
      </c>
      <c r="K84" s="5">
        <f>J84*H84*G84/1000</f>
        <v>5466.9999999999991</v>
      </c>
      <c r="L84" s="32">
        <f>K84/2</f>
        <v>2733.4999999999995</v>
      </c>
      <c r="M84" s="38">
        <f>L84+15</f>
        <v>2748.4999999999995</v>
      </c>
    </row>
    <row r="85" spans="1:13" x14ac:dyDescent="0.25">
      <c r="A85" s="2" t="s">
        <v>158</v>
      </c>
      <c r="B85" s="2" t="s">
        <v>159</v>
      </c>
      <c r="C85" s="1">
        <v>109</v>
      </c>
      <c r="D85" s="2" t="s">
        <v>101</v>
      </c>
      <c r="E85" s="11">
        <f>VLOOKUP(D85,'Allocations 11.12.14'!$D:$E,2,FALSE)</f>
        <v>9258.4030445999997</v>
      </c>
      <c r="F85" s="11">
        <f>VLOOKUP(D85,'List of adjustments'!$D$2:$J$153,7,FALSE)*2</f>
        <v>0</v>
      </c>
      <c r="G85" s="5">
        <v>28700</v>
      </c>
      <c r="H85" s="6">
        <v>1.141955989338219</v>
      </c>
      <c r="I85" s="5">
        <f>(1000*(E85+F85)/H85)/G85</f>
        <v>282.49113239937077</v>
      </c>
      <c r="J85" s="11">
        <f>IF(I85&lt;160,160,I85)</f>
        <v>282.49113239937077</v>
      </c>
      <c r="K85" s="5">
        <f>J85*H85*G85/1000</f>
        <v>9258.4030445999997</v>
      </c>
      <c r="L85" s="32">
        <f>K85/2</f>
        <v>4629.2015222999999</v>
      </c>
      <c r="M85" s="38">
        <f>L85+15</f>
        <v>4644.2015222999999</v>
      </c>
    </row>
    <row r="86" spans="1:13" x14ac:dyDescent="0.25">
      <c r="A86" s="2" t="s">
        <v>174</v>
      </c>
      <c r="B86" s="2" t="s">
        <v>175</v>
      </c>
      <c r="C86" s="1">
        <v>83</v>
      </c>
      <c r="D86" s="2" t="s">
        <v>113</v>
      </c>
      <c r="E86" s="11">
        <f>VLOOKUP(D86,'Allocations 11.12.14'!$D:$E,2,FALSE)</f>
        <v>13755.5</v>
      </c>
      <c r="F86" s="11">
        <f>VLOOKUP(D86,'List of adjustments'!$D$2:$J$153,7,FALSE)*2</f>
        <v>0</v>
      </c>
      <c r="G86" s="5">
        <v>48000</v>
      </c>
      <c r="H86" s="6">
        <v>0.93268948152675468</v>
      </c>
      <c r="I86" s="5">
        <f>(1000*(E86+F86)/H86)/G86</f>
        <v>307.25436744238249</v>
      </c>
      <c r="J86" s="11">
        <f>IF(I86&lt;160,160,I86)</f>
        <v>307.25436744238249</v>
      </c>
      <c r="K86" s="5">
        <f>J86*H86*G86/1000</f>
        <v>13755.5</v>
      </c>
      <c r="L86" s="32">
        <f>K86/2</f>
        <v>6877.75</v>
      </c>
      <c r="M86" s="38">
        <f>L86+15</f>
        <v>6892.75</v>
      </c>
    </row>
    <row r="87" spans="1:13" x14ac:dyDescent="0.25">
      <c r="A87" s="2" t="s">
        <v>166</v>
      </c>
      <c r="B87" s="2" t="s">
        <v>167</v>
      </c>
      <c r="C87" s="1">
        <v>38</v>
      </c>
      <c r="D87" s="2" t="s">
        <v>90</v>
      </c>
      <c r="E87" s="11">
        <f>VLOOKUP(D87,'Allocations 11.12.14'!$D:$E,2,FALSE)</f>
        <v>2568.4</v>
      </c>
      <c r="F87" s="11">
        <f>VLOOKUP(D87,'List of adjustments'!$D$2:$J$153,7,FALSE)*2</f>
        <v>0</v>
      </c>
      <c r="G87" s="5">
        <v>9900</v>
      </c>
      <c r="H87" s="6">
        <v>0.95375775105947436</v>
      </c>
      <c r="I87" s="5">
        <f>(1000*(E87+F87)/H87)/G87</f>
        <v>272.01282835830466</v>
      </c>
      <c r="J87" s="11">
        <f>IF(I87&lt;160,160,I87)</f>
        <v>272.01282835830466</v>
      </c>
      <c r="K87" s="5">
        <f>J87*H87*G87/1000</f>
        <v>2568.4000000000005</v>
      </c>
      <c r="L87" s="32">
        <f>K87/2</f>
        <v>1284.2000000000003</v>
      </c>
      <c r="M87" s="38">
        <f>L87+15</f>
        <v>1299.2000000000003</v>
      </c>
    </row>
    <row r="88" spans="1:13" x14ac:dyDescent="0.25">
      <c r="A88" s="2" t="s">
        <v>166</v>
      </c>
      <c r="B88" s="2" t="s">
        <v>167</v>
      </c>
      <c r="C88" s="1">
        <v>39</v>
      </c>
      <c r="D88" s="2" t="s">
        <v>44</v>
      </c>
      <c r="E88" s="11">
        <f>VLOOKUP(D88,'Allocations 11.12.14'!$D:$E,2,FALSE)</f>
        <v>2126.2000000000003</v>
      </c>
      <c r="F88" s="11">
        <f>VLOOKUP(D88,'List of adjustments'!$D$2:$J$153,7,FALSE)*2</f>
        <v>0</v>
      </c>
      <c r="G88" s="5">
        <v>9800</v>
      </c>
      <c r="H88" s="6">
        <v>0.93324217950619015</v>
      </c>
      <c r="I88" s="5">
        <f>(1000*(E88+F88)/H88)/G88</f>
        <v>232.47897323743967</v>
      </c>
      <c r="J88" s="11">
        <f>IF(I88&lt;160,160,I88)</f>
        <v>232.47897323743967</v>
      </c>
      <c r="K88" s="5">
        <f>J88*H88*G88/1000</f>
        <v>2126.2000000000003</v>
      </c>
      <c r="L88" s="32">
        <f>K88/2</f>
        <v>1063.1000000000001</v>
      </c>
      <c r="M88" s="38">
        <f>L88+15</f>
        <v>1078.1000000000001</v>
      </c>
    </row>
    <row r="89" spans="1:13" x14ac:dyDescent="0.25">
      <c r="A89" s="2" t="s">
        <v>178</v>
      </c>
      <c r="B89" s="2" t="s">
        <v>179</v>
      </c>
      <c r="C89" s="1">
        <v>139</v>
      </c>
      <c r="D89" s="2" t="s">
        <v>91</v>
      </c>
      <c r="E89" s="11">
        <f>VLOOKUP(D89,'Allocations 11.12.14'!$D:$E,2,FALSE)</f>
        <v>3241.05</v>
      </c>
      <c r="F89" s="11">
        <f>VLOOKUP(D89,'List of adjustments'!$D$2:$J$153,7,FALSE)*2</f>
        <v>0</v>
      </c>
      <c r="G89" s="5">
        <v>12400</v>
      </c>
      <c r="H89" s="6">
        <v>0.98439296272121091</v>
      </c>
      <c r="I89" s="5">
        <f>(1000*(E89+F89)/H89)/G89</f>
        <v>265.51896437522964</v>
      </c>
      <c r="J89" s="11">
        <f>IF(I89&lt;160,160,I89)</f>
        <v>265.51896437522964</v>
      </c>
      <c r="K89" s="5">
        <f>J89*H89*G89/1000</f>
        <v>3241.0499999999993</v>
      </c>
      <c r="L89" s="32">
        <f>K89/2</f>
        <v>1620.5249999999996</v>
      </c>
      <c r="M89" s="38">
        <f>L89+15</f>
        <v>1635.5249999999996</v>
      </c>
    </row>
    <row r="90" spans="1:13" x14ac:dyDescent="0.25">
      <c r="A90" s="2" t="s">
        <v>180</v>
      </c>
      <c r="B90" s="2" t="s">
        <v>181</v>
      </c>
      <c r="C90" s="1">
        <v>10</v>
      </c>
      <c r="D90" s="2" t="s">
        <v>105</v>
      </c>
      <c r="E90" s="11">
        <f>VLOOKUP(D90,'Allocations 11.12.14'!$D:$E,2,FALSE)</f>
        <v>3318</v>
      </c>
      <c r="F90" s="11">
        <f>VLOOKUP(D90,'List of adjustments'!$D$2:$J$153,7,FALSE)*2</f>
        <v>0</v>
      </c>
      <c r="G90" s="5">
        <v>11700</v>
      </c>
      <c r="H90" s="6">
        <v>0.95493647534003623</v>
      </c>
      <c r="I90" s="5">
        <f>(1000*(E90+F90)/H90)/G90</f>
        <v>296.97236508717737</v>
      </c>
      <c r="J90" s="11">
        <f>IF(I90&lt;160,160,I90)</f>
        <v>296.97236508717737</v>
      </c>
      <c r="K90" s="5">
        <f>J90*H90*G90/1000</f>
        <v>3318</v>
      </c>
      <c r="L90" s="32">
        <f>K90/2</f>
        <v>1659</v>
      </c>
      <c r="M90" s="38">
        <f>L90+15</f>
        <v>1674</v>
      </c>
    </row>
    <row r="91" spans="1:13" x14ac:dyDescent="0.25">
      <c r="A91" s="2" t="s">
        <v>166</v>
      </c>
      <c r="B91" s="2" t="s">
        <v>167</v>
      </c>
      <c r="C91" s="1">
        <v>50</v>
      </c>
      <c r="D91" s="2" t="s">
        <v>17</v>
      </c>
      <c r="E91" s="11">
        <f>VLOOKUP(D91,'Allocations 11.12.14'!$D:$E,2,FALSE)</f>
        <v>5039</v>
      </c>
      <c r="F91" s="11">
        <f>VLOOKUP(D91,'List of adjustments'!$D$2:$J$153,7,FALSE)*2</f>
        <v>0</v>
      </c>
      <c r="G91" s="5">
        <v>31000</v>
      </c>
      <c r="H91" s="6">
        <v>0.9607996168638856</v>
      </c>
      <c r="I91" s="5">
        <f>(1000*(E91+F91)/H91)/G91</f>
        <v>169.18032047862701</v>
      </c>
      <c r="J91" s="11">
        <f>IF(I91&lt;160,160,I91)</f>
        <v>169.18032047862701</v>
      </c>
      <c r="K91" s="5">
        <f>J91*H91*G91/1000</f>
        <v>5039</v>
      </c>
      <c r="L91" s="32">
        <f>K91/2</f>
        <v>2519.5</v>
      </c>
      <c r="M91" s="38">
        <f>L91+15</f>
        <v>2534.5</v>
      </c>
    </row>
    <row r="92" spans="1:13" x14ac:dyDescent="0.25">
      <c r="A92" s="2" t="s">
        <v>172</v>
      </c>
      <c r="B92" s="2" t="s">
        <v>173</v>
      </c>
      <c r="C92" s="1">
        <v>58</v>
      </c>
      <c r="D92" s="2" t="s">
        <v>51</v>
      </c>
      <c r="E92" s="11">
        <f>VLOOKUP(D92,'Allocations 11.12.14'!$D:$E,2,FALSE)</f>
        <v>10002</v>
      </c>
      <c r="F92" s="11">
        <f>VLOOKUP(D92,'List of adjustments'!$D$2:$J$153,7,FALSE)*2</f>
        <v>34</v>
      </c>
      <c r="G92" s="5">
        <v>47100</v>
      </c>
      <c r="H92" s="6">
        <v>0.97782924848811126</v>
      </c>
      <c r="I92" s="5">
        <f>(1000*(E92+F92)/H92)/G92</f>
        <v>217.9097798442059</v>
      </c>
      <c r="J92" s="11">
        <f>IF(I92&lt;160,160,I92)</f>
        <v>217.9097798442059</v>
      </c>
      <c r="K92" s="5">
        <f>J92*H92*G92/1000</f>
        <v>10036</v>
      </c>
      <c r="L92" s="32">
        <f>K92/2</f>
        <v>5018</v>
      </c>
      <c r="M92" s="38">
        <f>L92+15</f>
        <v>5033</v>
      </c>
    </row>
    <row r="93" spans="1:13" x14ac:dyDescent="0.25">
      <c r="A93" s="2" t="s">
        <v>180</v>
      </c>
      <c r="B93" s="2" t="s">
        <v>181</v>
      </c>
      <c r="C93" s="1">
        <v>7</v>
      </c>
      <c r="D93" s="2" t="s">
        <v>126</v>
      </c>
      <c r="E93" s="11">
        <f>VLOOKUP(D93,'Allocations 11.12.14'!$D:$E,2,FALSE)</f>
        <v>5063</v>
      </c>
      <c r="F93" s="11">
        <f>VLOOKUP(D93,'List of adjustments'!$D$2:$J$153,7,FALSE)*2</f>
        <v>0</v>
      </c>
      <c r="G93" s="5">
        <v>15800</v>
      </c>
      <c r="H93" s="6">
        <v>0.96228505227150563</v>
      </c>
      <c r="I93" s="5">
        <f>(1000*(E93+F93)/H93)/G93</f>
        <v>333.00219848398058</v>
      </c>
      <c r="J93" s="11">
        <f>IF(I93&lt;160,160,I93)</f>
        <v>333.00219848398058</v>
      </c>
      <c r="K93" s="5">
        <f>J93*H93*G93/1000</f>
        <v>5063</v>
      </c>
      <c r="L93" s="32">
        <f>K93/2</f>
        <v>2531.5</v>
      </c>
      <c r="M93" s="38">
        <f>L93+15</f>
        <v>2546.5</v>
      </c>
    </row>
    <row r="94" spans="1:13" x14ac:dyDescent="0.25">
      <c r="A94" s="2" t="s">
        <v>201</v>
      </c>
      <c r="B94" s="2" t="s">
        <v>202</v>
      </c>
      <c r="C94" s="1">
        <v>54</v>
      </c>
      <c r="D94" s="2" t="s">
        <v>154</v>
      </c>
      <c r="E94" s="11">
        <f>VLOOKUP(D94,'Allocations 11.12.14'!$D:$E,2,FALSE)</f>
        <v>10608</v>
      </c>
      <c r="F94" s="11">
        <f>VLOOKUP(D94,'List of adjustments'!$D$2:$J$153,7,FALSE)*2</f>
        <v>0</v>
      </c>
      <c r="G94" s="5">
        <v>20800</v>
      </c>
      <c r="H94" s="6">
        <v>0.96176057511588109</v>
      </c>
      <c r="I94" s="5">
        <f>(1000*(E94+F94)/H94)/G94</f>
        <v>530.27750689255572</v>
      </c>
      <c r="J94" s="11">
        <f>IF(I94&lt;160,160,I94)</f>
        <v>530.27750689255572</v>
      </c>
      <c r="K94" s="5">
        <f>J94*H94*G94/1000</f>
        <v>10608</v>
      </c>
      <c r="L94" s="32">
        <f>K94/2</f>
        <v>5304</v>
      </c>
      <c r="M94" s="38">
        <f>L94+15</f>
        <v>5319</v>
      </c>
    </row>
    <row r="95" spans="1:13" x14ac:dyDescent="0.25">
      <c r="A95" s="2" t="s">
        <v>201</v>
      </c>
      <c r="B95" s="2" t="s">
        <v>202</v>
      </c>
      <c r="C95" s="1">
        <v>59</v>
      </c>
      <c r="D95" s="4" t="s">
        <v>387</v>
      </c>
      <c r="E95" s="11">
        <f>VLOOKUP(D95,'Allocations 11.12.14'!$D:$E,2,FALSE)</f>
        <v>11599.396874999999</v>
      </c>
      <c r="F95" s="11">
        <f>VLOOKUP(D95,'List of adjustments'!$D$2:$J$153,7,FALSE)*2</f>
        <v>0</v>
      </c>
      <c r="G95" s="5">
        <v>46300</v>
      </c>
      <c r="H95" s="6">
        <v>0.95347975102664373</v>
      </c>
      <c r="I95" s="5">
        <f>(1000*(E95+F95)/H95)/G95</f>
        <v>262.75013189931042</v>
      </c>
      <c r="J95" s="11">
        <f>IF(I95&lt;160,160,I95)</f>
        <v>262.75013189931042</v>
      </c>
      <c r="K95" s="5">
        <f>J95*H95*G95/1000</f>
        <v>11599.396874999999</v>
      </c>
      <c r="L95" s="32">
        <f>K95/2</f>
        <v>5799.6984374999993</v>
      </c>
      <c r="M95" s="38">
        <f>L95+15</f>
        <v>5814.6984374999993</v>
      </c>
    </row>
    <row r="96" spans="1:13" x14ac:dyDescent="0.25">
      <c r="A96" s="2" t="s">
        <v>186</v>
      </c>
      <c r="B96" s="2" t="s">
        <v>187</v>
      </c>
      <c r="C96" s="1">
        <v>22</v>
      </c>
      <c r="D96" s="2" t="s">
        <v>85</v>
      </c>
      <c r="E96" s="11">
        <f>VLOOKUP(D96,'Allocations 11.12.14'!$D:$E,2,FALSE)</f>
        <v>4297.1760000000004</v>
      </c>
      <c r="F96" s="11">
        <f>VLOOKUP(D96,'List of adjustments'!$D$2:$J$153,7,FALSE)*2</f>
        <v>0</v>
      </c>
      <c r="G96" s="5">
        <v>16400</v>
      </c>
      <c r="H96" s="6">
        <v>0.9646866819282609</v>
      </c>
      <c r="I96" s="5">
        <f>(1000*(E96+F96)/H96)/G96</f>
        <v>271.61453738070128</v>
      </c>
      <c r="J96" s="11">
        <f>IF(I96&lt;160,160,I96)</f>
        <v>271.61453738070128</v>
      </c>
      <c r="K96" s="5">
        <f>J96*H96*G96/1000</f>
        <v>4297.1760000000013</v>
      </c>
      <c r="L96" s="32">
        <f>K96/2</f>
        <v>2148.5880000000006</v>
      </c>
      <c r="M96" s="38">
        <f>L96+15</f>
        <v>2163.5880000000006</v>
      </c>
    </row>
    <row r="97" spans="1:13" x14ac:dyDescent="0.25">
      <c r="A97" s="2" t="s">
        <v>162</v>
      </c>
      <c r="B97" s="2" t="s">
        <v>163</v>
      </c>
      <c r="C97" s="1">
        <v>134</v>
      </c>
      <c r="D97" s="2" t="s">
        <v>43</v>
      </c>
      <c r="E97" s="11">
        <f>VLOOKUP(D97,'Allocations 11.12.14'!$D:$E,2,FALSE)</f>
        <v>8636</v>
      </c>
      <c r="F97" s="11">
        <f>VLOOKUP(D97,'List of adjustments'!$D$2:$J$153,7,FALSE)*2</f>
        <v>0</v>
      </c>
      <c r="G97" s="5">
        <v>42200</v>
      </c>
      <c r="H97" s="6">
        <v>1.0320640775849332</v>
      </c>
      <c r="I97" s="5">
        <f>(1000*(E97+F97)/H97)/G97</f>
        <v>198.28667057369998</v>
      </c>
      <c r="J97" s="11">
        <f>IF(I97&lt;160,160,I97)</f>
        <v>198.28667057369998</v>
      </c>
      <c r="K97" s="5">
        <f>J97*H97*G97/1000</f>
        <v>8636</v>
      </c>
      <c r="L97" s="32">
        <f>K97/2</f>
        <v>4318</v>
      </c>
      <c r="M97" s="38">
        <f>L97+15</f>
        <v>4333</v>
      </c>
    </row>
    <row r="98" spans="1:13" x14ac:dyDescent="0.25">
      <c r="A98" s="2" t="s">
        <v>174</v>
      </c>
      <c r="B98" s="2" t="s">
        <v>175</v>
      </c>
      <c r="C98" s="1">
        <v>74</v>
      </c>
      <c r="D98" s="2" t="s">
        <v>50</v>
      </c>
      <c r="E98" s="11">
        <f>VLOOKUP(D98,'Allocations 11.12.14'!$D:$E,2,FALSE)</f>
        <v>3096</v>
      </c>
      <c r="F98" s="11">
        <f>VLOOKUP(D98,'List of adjustments'!$D$2:$J$153,7,FALSE)*2</f>
        <v>0</v>
      </c>
      <c r="G98" s="5">
        <v>15300</v>
      </c>
      <c r="H98" s="6">
        <v>0.97927121709989495</v>
      </c>
      <c r="I98" s="5">
        <f>(1000*(E98+F98)/H98)/G98</f>
        <v>206.63625933552652</v>
      </c>
      <c r="J98" s="11">
        <f>IF(I98&lt;160,160,I98)</f>
        <v>206.63625933552652</v>
      </c>
      <c r="K98" s="5">
        <f>J98*H98*G98/1000</f>
        <v>3096</v>
      </c>
      <c r="L98" s="32">
        <f>K98/2</f>
        <v>1548</v>
      </c>
      <c r="M98" s="38">
        <f>L98+15</f>
        <v>1563</v>
      </c>
    </row>
    <row r="99" spans="1:13" x14ac:dyDescent="0.25">
      <c r="A99" s="2" t="s">
        <v>197</v>
      </c>
      <c r="B99" s="2" t="s">
        <v>198</v>
      </c>
      <c r="C99" s="1">
        <v>141</v>
      </c>
      <c r="D99" s="2" t="s">
        <v>131</v>
      </c>
      <c r="E99" s="11">
        <f>VLOOKUP(D99,'Allocations 11.12.14'!$D:$E,2,FALSE)</f>
        <v>5115.5</v>
      </c>
      <c r="F99" s="11">
        <f>VLOOKUP(D99,'List of adjustments'!$D$2:$J$153,7,FALSE)*2</f>
        <v>4</v>
      </c>
      <c r="G99" s="5">
        <v>16100.000000000002</v>
      </c>
      <c r="H99" s="6">
        <v>0.93288367666706096</v>
      </c>
      <c r="I99" s="5">
        <f>(1000*(E99+F99)/H99)/G99</f>
        <v>340.85853832890291</v>
      </c>
      <c r="J99" s="11">
        <f>IF(I99&lt;160,160,I99)</f>
        <v>340.85853832890291</v>
      </c>
      <c r="K99" s="5">
        <f>J99*H99*G99/1000</f>
        <v>5119.5</v>
      </c>
      <c r="L99" s="32">
        <f>K99/2</f>
        <v>2559.75</v>
      </c>
      <c r="M99" s="38">
        <f>L99+15</f>
        <v>2574.75</v>
      </c>
    </row>
    <row r="100" spans="1:13" x14ac:dyDescent="0.25">
      <c r="A100" s="2" t="s">
        <v>184</v>
      </c>
      <c r="B100" s="2" t="s">
        <v>185</v>
      </c>
      <c r="C100" s="1">
        <v>144</v>
      </c>
      <c r="D100" s="2" t="s">
        <v>106</v>
      </c>
      <c r="E100" s="11">
        <f>VLOOKUP(D100,'Allocations 11.12.14'!$D:$E,2,FALSE)</f>
        <v>2544.7599999999998</v>
      </c>
      <c r="F100" s="11">
        <f>VLOOKUP(D100,'List of adjustments'!$D$2:$J$153,7,FALSE)*2</f>
        <v>0</v>
      </c>
      <c r="G100" s="5">
        <v>8900</v>
      </c>
      <c r="H100" s="6">
        <v>0.99330472100341927</v>
      </c>
      <c r="I100" s="5">
        <f>(1000*(E100+F100)/H100)/G100</f>
        <v>287.85536184586016</v>
      </c>
      <c r="J100" s="11">
        <f>IF(I100&lt;160,160,I100)</f>
        <v>287.85536184586016</v>
      </c>
      <c r="K100" s="5">
        <f>J100*H100*G100/1000</f>
        <v>2544.7599999999993</v>
      </c>
      <c r="L100" s="32">
        <f>K100/2</f>
        <v>1272.3799999999997</v>
      </c>
      <c r="M100" s="38">
        <f>L100+15</f>
        <v>1287.3799999999997</v>
      </c>
    </row>
    <row r="101" spans="1:13" x14ac:dyDescent="0.25">
      <c r="A101" s="2" t="s">
        <v>184</v>
      </c>
      <c r="B101" s="2" t="s">
        <v>185</v>
      </c>
      <c r="C101" s="1">
        <v>127</v>
      </c>
      <c r="D101" s="2" t="s">
        <v>129</v>
      </c>
      <c r="E101" s="11">
        <f>VLOOKUP(D101,'Allocations 11.12.14'!$D:$E,2,FALSE)</f>
        <v>3995.92</v>
      </c>
      <c r="F101" s="11">
        <f>VLOOKUP(D101,'List of adjustments'!$D$2:$J$153,7,FALSE)*2</f>
        <v>0</v>
      </c>
      <c r="G101" s="5">
        <v>13400</v>
      </c>
      <c r="H101" s="6">
        <v>1.0169119158714721</v>
      </c>
      <c r="I101" s="5">
        <f>(1000*(E101+F101)/H101)/G101</f>
        <v>293.24367275121676</v>
      </c>
      <c r="J101" s="11">
        <f>IF(I101&lt;160,160,I101)</f>
        <v>293.24367275121676</v>
      </c>
      <c r="K101" s="5">
        <f>J101*H101*G101/1000</f>
        <v>3995.9199999999996</v>
      </c>
      <c r="L101" s="32">
        <f>K101/2</f>
        <v>1997.9599999999998</v>
      </c>
      <c r="M101" s="38">
        <f>L101+15</f>
        <v>2012.9599999999998</v>
      </c>
    </row>
    <row r="102" spans="1:13" x14ac:dyDescent="0.25">
      <c r="A102" s="2" t="s">
        <v>162</v>
      </c>
      <c r="B102" s="2" t="s">
        <v>163</v>
      </c>
      <c r="C102" s="1">
        <v>121</v>
      </c>
      <c r="D102" s="2" t="s">
        <v>74</v>
      </c>
      <c r="E102" s="11">
        <f>VLOOKUP(D102,'Allocations 11.12.14'!$D:$E,2,FALSE)</f>
        <v>2862</v>
      </c>
      <c r="F102" s="11">
        <f>VLOOKUP(D102,'List of adjustments'!$D$2:$J$153,7,FALSE)*2</f>
        <v>0</v>
      </c>
      <c r="G102" s="5">
        <v>12100</v>
      </c>
      <c r="H102" s="6">
        <v>1.0727010673596706</v>
      </c>
      <c r="I102" s="5">
        <f>(1000*(E102+F102)/H102)/G102</f>
        <v>220.49845275349938</v>
      </c>
      <c r="J102" s="11">
        <f>IF(I102&lt;160,160,I102)</f>
        <v>220.49845275349938</v>
      </c>
      <c r="K102" s="5">
        <f>J102*H102*G102/1000</f>
        <v>2862</v>
      </c>
      <c r="L102" s="32">
        <f>K102/2</f>
        <v>1431</v>
      </c>
      <c r="M102" s="38">
        <f>L102+15</f>
        <v>1446</v>
      </c>
    </row>
    <row r="103" spans="1:13" x14ac:dyDescent="0.25">
      <c r="A103" s="2" t="s">
        <v>158</v>
      </c>
      <c r="B103" s="2" t="s">
        <v>159</v>
      </c>
      <c r="C103" s="1">
        <v>110</v>
      </c>
      <c r="D103" s="2" t="s">
        <v>5</v>
      </c>
      <c r="E103" s="11">
        <f>VLOOKUP(D103,'Allocations 11.12.14'!$D:$E,2,FALSE)</f>
        <v>2903.38256</v>
      </c>
      <c r="F103" s="11">
        <f>VLOOKUP(D103,'List of adjustments'!$D$2:$J$153,7,FALSE)*2</f>
        <v>199.8</v>
      </c>
      <c r="G103" s="5">
        <v>23600</v>
      </c>
      <c r="H103" s="6">
        <v>1.1108795238854927</v>
      </c>
      <c r="I103" s="5">
        <f>(1000*(E103+F103)/H103)/G103</f>
        <v>118.36637872373979</v>
      </c>
      <c r="J103" s="11">
        <f>IF(I103&lt;160,160,I103)</f>
        <v>160</v>
      </c>
      <c r="K103" s="5">
        <f>J103*H103*G103/1000</f>
        <v>4194.6810821916206</v>
      </c>
      <c r="L103" s="32">
        <f>K103/2</f>
        <v>2097.3405410958103</v>
      </c>
      <c r="M103" s="38">
        <f>L103+15</f>
        <v>2112.3405410958103</v>
      </c>
    </row>
    <row r="104" spans="1:13" x14ac:dyDescent="0.25">
      <c r="A104" s="2" t="s">
        <v>190</v>
      </c>
      <c r="B104" s="2" t="s">
        <v>191</v>
      </c>
      <c r="C104" s="1">
        <v>3</v>
      </c>
      <c r="D104" s="2" t="s">
        <v>114</v>
      </c>
      <c r="E104" s="11">
        <f>VLOOKUP(D104,'Allocations 11.12.14'!$D:$E,2,FALSE)</f>
        <v>2203</v>
      </c>
      <c r="F104" s="11">
        <f>VLOOKUP(D104,'List of adjustments'!$D$2:$J$153,7,FALSE)*2</f>
        <v>0</v>
      </c>
      <c r="G104" s="5">
        <v>7900</v>
      </c>
      <c r="H104" s="6">
        <v>0.95974522697944553</v>
      </c>
      <c r="I104" s="5">
        <f>(1000*(E104+F104)/H104)/G104</f>
        <v>290.55706832876297</v>
      </c>
      <c r="J104" s="11">
        <f>IF(I104&lt;160,160,I104)</f>
        <v>290.55706832876297</v>
      </c>
      <c r="K104" s="5">
        <f>J104*H104*G104/1000</f>
        <v>2202.9999999999995</v>
      </c>
      <c r="L104" s="32">
        <f>K104/2</f>
        <v>1101.4999999999998</v>
      </c>
      <c r="M104" s="38">
        <f>L104+15</f>
        <v>1116.4999999999998</v>
      </c>
    </row>
    <row r="105" spans="1:13" x14ac:dyDescent="0.25">
      <c r="A105" s="2" t="s">
        <v>158</v>
      </c>
      <c r="B105" s="2" t="s">
        <v>159</v>
      </c>
      <c r="C105" s="1">
        <v>111</v>
      </c>
      <c r="D105" s="2" t="s">
        <v>12</v>
      </c>
      <c r="E105" s="11">
        <f>VLOOKUP(D105,'Allocations 11.12.14'!$D:$E,2,FALSE)</f>
        <v>2501.3237916799999</v>
      </c>
      <c r="F105" s="11">
        <f>VLOOKUP(D105,'List of adjustments'!$D$2:$J$153,7,FALSE)*2</f>
        <v>0</v>
      </c>
      <c r="G105" s="5">
        <v>14700</v>
      </c>
      <c r="H105" s="6">
        <v>1.1218864619590587</v>
      </c>
      <c r="I105" s="5">
        <f>(1000*(E105+F105)/H105)/G105</f>
        <v>151.67139174630336</v>
      </c>
      <c r="J105" s="11">
        <f>IF(I105&lt;160,160,I105)</f>
        <v>160</v>
      </c>
      <c r="K105" s="5">
        <f>J105*H105*G105/1000</f>
        <v>2638.6769585277061</v>
      </c>
      <c r="L105" s="32">
        <f>K105/2</f>
        <v>1319.3384792638531</v>
      </c>
      <c r="M105" s="38">
        <f>L105+15</f>
        <v>1334.3384792638531</v>
      </c>
    </row>
    <row r="106" spans="1:13" x14ac:dyDescent="0.25">
      <c r="A106" s="2" t="s">
        <v>186</v>
      </c>
      <c r="B106" s="2" t="s">
        <v>187</v>
      </c>
      <c r="C106" s="1">
        <v>23</v>
      </c>
      <c r="D106" s="2" t="s">
        <v>117</v>
      </c>
      <c r="E106" s="11">
        <f>VLOOKUP(D106,'Allocations 11.12.14'!$D:$E,2,FALSE)</f>
        <v>4568.848</v>
      </c>
      <c r="F106" s="11">
        <f>VLOOKUP(D106,'List of adjustments'!$D$2:$J$153,7,FALSE)*2</f>
        <v>0</v>
      </c>
      <c r="G106" s="5">
        <v>15200</v>
      </c>
      <c r="H106" s="6">
        <v>0.95934419042686292</v>
      </c>
      <c r="I106" s="5">
        <f>(1000*(E106+F106)/H106)/G106</f>
        <v>313.32039977165346</v>
      </c>
      <c r="J106" s="11">
        <f>IF(I106&lt;160,160,I106)</f>
        <v>313.32039977165346</v>
      </c>
      <c r="K106" s="5">
        <f>J106*H106*G106/1000</f>
        <v>4568.8480000000009</v>
      </c>
      <c r="L106" s="32">
        <f>K106/2</f>
        <v>2284.4240000000004</v>
      </c>
      <c r="M106" s="38">
        <f>L106+15</f>
        <v>2299.4240000000004</v>
      </c>
    </row>
    <row r="107" spans="1:13" x14ac:dyDescent="0.25">
      <c r="A107" s="2" t="s">
        <v>192</v>
      </c>
      <c r="B107" s="2" t="s">
        <v>193</v>
      </c>
      <c r="C107" s="1">
        <v>43</v>
      </c>
      <c r="D107" s="2" t="s">
        <v>102</v>
      </c>
      <c r="E107" s="11">
        <f>VLOOKUP(D107,'Allocations 11.12.14'!$D:$E,2,FALSE)</f>
        <v>4269.2951499999999</v>
      </c>
      <c r="F107" s="11">
        <f>VLOOKUP(D107,'List of adjustments'!$D$2:$J$153,7,FALSE)*2</f>
        <v>0</v>
      </c>
      <c r="G107" s="5">
        <v>15900</v>
      </c>
      <c r="H107" s="6">
        <v>0.94625909118128737</v>
      </c>
      <c r="I107" s="5">
        <f>(1000*(E107+F107)/H107)/G107</f>
        <v>283.75857250218564</v>
      </c>
      <c r="J107" s="11">
        <f>IF(I107&lt;160,160,I107)</f>
        <v>283.75857250218564</v>
      </c>
      <c r="K107" s="5">
        <f>J107*H107*G107/1000</f>
        <v>4269.2951499999999</v>
      </c>
      <c r="L107" s="32">
        <f>K107/2</f>
        <v>2134.647575</v>
      </c>
      <c r="M107" s="38">
        <f>L107+15</f>
        <v>2149.647575</v>
      </c>
    </row>
    <row r="108" spans="1:13" x14ac:dyDescent="0.25">
      <c r="A108" s="2" t="s">
        <v>160</v>
      </c>
      <c r="B108" s="2" t="s">
        <v>161</v>
      </c>
      <c r="C108" s="1">
        <v>53</v>
      </c>
      <c r="D108" s="2" t="s">
        <v>10</v>
      </c>
      <c r="E108" s="11">
        <f>VLOOKUP(D108,'Allocations 11.12.14'!$D:$E,2,FALSE)</f>
        <v>359.77499999999998</v>
      </c>
      <c r="F108" s="11">
        <f>VLOOKUP(D108,'List of adjustments'!$D$2:$J$153,7,FALSE)*2</f>
        <v>0</v>
      </c>
      <c r="G108" s="5">
        <v>1800</v>
      </c>
      <c r="H108" s="6">
        <v>0.96619380712357938</v>
      </c>
      <c r="I108" s="5">
        <f>(1000*(E108+F108)/H108)/G108</f>
        <v>206.86843418613975</v>
      </c>
      <c r="J108" s="11">
        <f>IF(I108&lt;160,160,I108)</f>
        <v>206.86843418613975</v>
      </c>
      <c r="K108" s="5">
        <f>J108*H108*G108/1000</f>
        <v>359.77499999999998</v>
      </c>
      <c r="L108" s="32">
        <f>K108/2</f>
        <v>179.88749999999999</v>
      </c>
      <c r="M108" s="38">
        <f>L108+15</f>
        <v>194.88749999999999</v>
      </c>
    </row>
    <row r="109" spans="1:13" x14ac:dyDescent="0.25">
      <c r="A109" s="2" t="s">
        <v>186</v>
      </c>
      <c r="B109" s="2" t="s">
        <v>187</v>
      </c>
      <c r="C109" s="1">
        <v>24</v>
      </c>
      <c r="D109" s="2" t="s">
        <v>115</v>
      </c>
      <c r="E109" s="11">
        <f>VLOOKUP(D109,'Allocations 11.12.14'!$D:$E,2,FALSE)</f>
        <v>4858.3999999999996</v>
      </c>
      <c r="F109" s="11">
        <f>VLOOKUP(D109,'List of adjustments'!$D$2:$J$153,7,FALSE)*2</f>
        <v>0</v>
      </c>
      <c r="G109" s="5">
        <v>17500</v>
      </c>
      <c r="H109" s="6">
        <v>0.97747184751203231</v>
      </c>
      <c r="I109" s="5">
        <f>(1000*(E109+F109)/H109)/G109</f>
        <v>284.0213330434969</v>
      </c>
      <c r="J109" s="11">
        <f>IF(I109&lt;160,160,I109)</f>
        <v>284.0213330434969</v>
      </c>
      <c r="K109" s="5">
        <f>J109*H109*G109/1000</f>
        <v>4858.3999999999996</v>
      </c>
      <c r="L109" s="32">
        <f>K109/2</f>
        <v>2429.1999999999998</v>
      </c>
      <c r="M109" s="38">
        <f>L109+15</f>
        <v>2444.1999999999998</v>
      </c>
    </row>
    <row r="110" spans="1:13" x14ac:dyDescent="0.25">
      <c r="A110" s="2" t="s">
        <v>188</v>
      </c>
      <c r="B110" s="2" t="s">
        <v>189</v>
      </c>
      <c r="C110" s="1">
        <v>67</v>
      </c>
      <c r="D110" s="2" t="s">
        <v>95</v>
      </c>
      <c r="E110" s="11">
        <f>VLOOKUP(D110,'Allocations 11.12.14'!$D:$E,2,FALSE)</f>
        <v>6319</v>
      </c>
      <c r="F110" s="11">
        <f>VLOOKUP(D110,'List of adjustments'!$D$2:$J$153,7,FALSE)*2</f>
        <v>0</v>
      </c>
      <c r="G110" s="5">
        <v>24100</v>
      </c>
      <c r="H110" s="6">
        <v>0.9535381821789457</v>
      </c>
      <c r="I110" s="5">
        <f>(1000*(E110+F110)/H110)/G110</f>
        <v>274.97500889301119</v>
      </c>
      <c r="J110" s="11">
        <f>IF(I110&lt;160,160,I110)</f>
        <v>274.97500889301119</v>
      </c>
      <c r="K110" s="5">
        <f>J110*H110*G110/1000</f>
        <v>6319</v>
      </c>
      <c r="L110" s="32">
        <f>K110/2</f>
        <v>3159.5</v>
      </c>
      <c r="M110" s="38">
        <f>L110+15</f>
        <v>3174.5</v>
      </c>
    </row>
    <row r="111" spans="1:13" x14ac:dyDescent="0.25">
      <c r="A111" s="2" t="s">
        <v>204</v>
      </c>
      <c r="B111" s="2" t="s">
        <v>205</v>
      </c>
      <c r="C111" s="1">
        <v>32</v>
      </c>
      <c r="D111" s="2" t="s">
        <v>123</v>
      </c>
      <c r="E111" s="11">
        <f>VLOOKUP(D111,'Allocations 11.12.14'!$D:$E,2,FALSE)</f>
        <v>4401</v>
      </c>
      <c r="F111" s="11">
        <f>VLOOKUP(D111,'List of adjustments'!$D$2:$J$153,7,FALSE)*2</f>
        <v>0</v>
      </c>
      <c r="G111" s="5">
        <v>14500</v>
      </c>
      <c r="H111" s="6">
        <v>0.95350990593781693</v>
      </c>
      <c r="I111" s="5">
        <f>(1000*(E111+F111)/H111)/G111</f>
        <v>318.31577153966577</v>
      </c>
      <c r="J111" s="11">
        <f>IF(I111&lt;160,160,I111)</f>
        <v>318.31577153966577</v>
      </c>
      <c r="K111" s="5">
        <f>J111*H111*G111/1000</f>
        <v>4401</v>
      </c>
      <c r="L111" s="32">
        <f>K111/2</f>
        <v>2200.5</v>
      </c>
      <c r="M111" s="38">
        <f>L111+15</f>
        <v>2215.5</v>
      </c>
    </row>
    <row r="112" spans="1:13" x14ac:dyDescent="0.25">
      <c r="A112" s="2" t="s">
        <v>192</v>
      </c>
      <c r="B112" s="2" t="s">
        <v>193</v>
      </c>
      <c r="C112" s="1">
        <v>44</v>
      </c>
      <c r="D112" s="2" t="s">
        <v>60</v>
      </c>
      <c r="E112" s="11">
        <f>VLOOKUP(D112,'Allocations 11.12.14'!$D:$E,2,FALSE)</f>
        <v>7417.05</v>
      </c>
      <c r="F112" s="11">
        <f>VLOOKUP(D112,'List of adjustments'!$D$2:$J$153,7,FALSE)*2</f>
        <v>0</v>
      </c>
      <c r="G112" s="5">
        <v>34200</v>
      </c>
      <c r="H112" s="6">
        <v>0.94432075296691131</v>
      </c>
      <c r="I112" s="5">
        <f>(1000*(E112+F112)/H112)/G112</f>
        <v>229.66010895785428</v>
      </c>
      <c r="J112" s="11">
        <f>IF(I112&lt;160,160,I112)</f>
        <v>229.66010895785428</v>
      </c>
      <c r="K112" s="5">
        <f>J112*H112*G112/1000</f>
        <v>7417.0499999999993</v>
      </c>
      <c r="L112" s="32">
        <f>K112/2</f>
        <v>3708.5249999999996</v>
      </c>
      <c r="M112" s="38">
        <f>L112+15</f>
        <v>3723.5249999999996</v>
      </c>
    </row>
    <row r="113" spans="1:13" x14ac:dyDescent="0.25">
      <c r="A113" s="2" t="s">
        <v>170</v>
      </c>
      <c r="B113" s="2" t="s">
        <v>171</v>
      </c>
      <c r="C113" s="1">
        <v>63</v>
      </c>
      <c r="D113" s="2" t="s">
        <v>25</v>
      </c>
      <c r="E113" s="11">
        <f>VLOOKUP(D113,'Allocations 11.12.14'!$D:$E,2,FALSE)</f>
        <v>2918.831541218638</v>
      </c>
      <c r="F113" s="11">
        <f>VLOOKUP(D113,'List of adjustments'!$D$2:$J$153,7,FALSE)*2</f>
        <v>0</v>
      </c>
      <c r="G113" s="5">
        <v>15400</v>
      </c>
      <c r="H113" s="6">
        <v>0.93681948402061432</v>
      </c>
      <c r="I113" s="5">
        <f>(1000*(E113+F113)/H113)/G113</f>
        <v>202.31700866223366</v>
      </c>
      <c r="J113" s="11">
        <f>IF(I113&lt;160,160,I113)</f>
        <v>202.31700866223366</v>
      </c>
      <c r="K113" s="5">
        <f>J113*H113*G113/1000</f>
        <v>2918.8315412186375</v>
      </c>
      <c r="L113" s="32">
        <f>K113/2</f>
        <v>1459.4157706093188</v>
      </c>
      <c r="M113" s="38">
        <f>L113+15</f>
        <v>1474.4157706093188</v>
      </c>
    </row>
    <row r="114" spans="1:13" x14ac:dyDescent="0.25">
      <c r="A114" s="2" t="s">
        <v>162</v>
      </c>
      <c r="B114" s="2" t="s">
        <v>163</v>
      </c>
      <c r="C114" s="1">
        <v>122</v>
      </c>
      <c r="D114" s="2" t="s">
        <v>70</v>
      </c>
      <c r="E114" s="11">
        <f>VLOOKUP(D114,'Allocations 11.12.14'!$D:$E,2,FALSE)</f>
        <v>3061</v>
      </c>
      <c r="F114" s="11">
        <f>VLOOKUP(D114,'List of adjustments'!$D$2:$J$153,7,FALSE)*2</f>
        <v>0</v>
      </c>
      <c r="G114" s="5">
        <v>13200</v>
      </c>
      <c r="H114" s="6">
        <v>1.1329075592555566</v>
      </c>
      <c r="I114" s="5">
        <f>(1000*(E114+F114)/H114)/G114</f>
        <v>204.68919771911393</v>
      </c>
      <c r="J114" s="11">
        <f>IF(I114&lt;160,160,I114)</f>
        <v>204.68919771911393</v>
      </c>
      <c r="K114" s="5">
        <f>J114*H114*G114/1000</f>
        <v>3061</v>
      </c>
      <c r="L114" s="32">
        <f>K114/2</f>
        <v>1530.5</v>
      </c>
      <c r="M114" s="38">
        <f>L114+15</f>
        <v>1545.5</v>
      </c>
    </row>
    <row r="115" spans="1:13" x14ac:dyDescent="0.25">
      <c r="A115" s="2" t="s">
        <v>188</v>
      </c>
      <c r="B115" s="2" t="s">
        <v>189</v>
      </c>
      <c r="C115" s="1">
        <v>68</v>
      </c>
      <c r="D115" s="2" t="s">
        <v>62</v>
      </c>
      <c r="E115" s="11">
        <f>VLOOKUP(D115,'Allocations 11.12.14'!$D:$E,2,FALSE)</f>
        <v>2756</v>
      </c>
      <c r="F115" s="11">
        <f>VLOOKUP(D115,'List of adjustments'!$D$2:$J$153,7,FALSE)*2</f>
        <v>28</v>
      </c>
      <c r="G115" s="5">
        <v>12300</v>
      </c>
      <c r="H115" s="6">
        <v>0.98829972957681944</v>
      </c>
      <c r="I115" s="5">
        <f>(1000*(E115+F115)/H115)/G115</f>
        <v>229.02107188833435</v>
      </c>
      <c r="J115" s="11">
        <f>IF(I115&lt;160,160,I115)</f>
        <v>229.02107188833435</v>
      </c>
      <c r="K115" s="5">
        <f>J115*H115*G115/1000</f>
        <v>2784</v>
      </c>
      <c r="L115" s="32">
        <f>K115/2</f>
        <v>1392</v>
      </c>
      <c r="M115" s="38">
        <f>L115+15</f>
        <v>1407</v>
      </c>
    </row>
    <row r="116" spans="1:13" x14ac:dyDescent="0.25">
      <c r="A116" s="2" t="s">
        <v>178</v>
      </c>
      <c r="B116" s="2" t="s">
        <v>179</v>
      </c>
      <c r="C116" s="1">
        <v>152</v>
      </c>
      <c r="D116" s="2" t="s">
        <v>92</v>
      </c>
      <c r="E116" s="11">
        <f>VLOOKUP(D116,'Allocations 11.12.14'!$D:$E,2,FALSE)</f>
        <v>7832.15</v>
      </c>
      <c r="F116" s="11">
        <f>VLOOKUP(D116,'List of adjustments'!$D$2:$J$153,7,FALSE)*2</f>
        <v>-176</v>
      </c>
      <c r="G116" s="5">
        <v>29800</v>
      </c>
      <c r="H116" s="6">
        <v>0.94502291954159101</v>
      </c>
      <c r="I116" s="5">
        <f>(1000*(E116+F116)/H116)/G116</f>
        <v>271.86407855539022</v>
      </c>
      <c r="J116" s="11">
        <f>IF(I116&lt;160,160,I116)</f>
        <v>271.86407855539022</v>
      </c>
      <c r="K116" s="5">
        <f>J116*H116*G116/1000</f>
        <v>7656.15</v>
      </c>
      <c r="L116" s="32">
        <f>K116/2</f>
        <v>3828.0749999999998</v>
      </c>
      <c r="M116" s="38">
        <f>L116+15</f>
        <v>3843.0749999999998</v>
      </c>
    </row>
    <row r="117" spans="1:13" x14ac:dyDescent="0.25">
      <c r="A117" s="2" t="s">
        <v>178</v>
      </c>
      <c r="B117" s="2" t="s">
        <v>179</v>
      </c>
      <c r="C117" s="1">
        <v>140</v>
      </c>
      <c r="D117" s="2" t="s">
        <v>47</v>
      </c>
      <c r="E117" s="11">
        <f>VLOOKUP(D117,'Allocations 11.12.14'!$D:$E,2,FALSE)</f>
        <v>3280.45</v>
      </c>
      <c r="F117" s="11">
        <f>VLOOKUP(D117,'List of adjustments'!$D$2:$J$153,7,FALSE)*2</f>
        <v>0</v>
      </c>
      <c r="G117" s="5">
        <v>16200</v>
      </c>
      <c r="H117" s="6">
        <v>1.0150866054235761</v>
      </c>
      <c r="I117" s="5">
        <f>(1000*(E117+F117)/H117)/G117</f>
        <v>199.48732699093085</v>
      </c>
      <c r="J117" s="11">
        <f>IF(I117&lt;160,160,I117)</f>
        <v>199.48732699093085</v>
      </c>
      <c r="K117" s="5">
        <f>J117*H117*G117/1000</f>
        <v>3280.4500000000003</v>
      </c>
      <c r="L117" s="32">
        <f>K117/2</f>
        <v>1640.2250000000001</v>
      </c>
      <c r="M117" s="38">
        <f>L117+15</f>
        <v>1655.2250000000001</v>
      </c>
    </row>
    <row r="118" spans="1:13" x14ac:dyDescent="0.25">
      <c r="A118" s="2" t="s">
        <v>180</v>
      </c>
      <c r="B118" s="2" t="s">
        <v>181</v>
      </c>
      <c r="C118" s="1">
        <v>11</v>
      </c>
      <c r="D118" s="2" t="s">
        <v>141</v>
      </c>
      <c r="E118" s="11">
        <f>VLOOKUP(D118,'Allocations 11.12.14'!$D:$E,2,FALSE)</f>
        <v>2754</v>
      </c>
      <c r="F118" s="11">
        <f>VLOOKUP(D118,'List of adjustments'!$D$2:$J$153,7,FALSE)*2</f>
        <v>0</v>
      </c>
      <c r="G118" s="5">
        <v>8400</v>
      </c>
      <c r="H118" s="6">
        <v>0.94371533953472519</v>
      </c>
      <c r="I118" s="5">
        <f>(1000*(E118+F118)/H118)/G118</f>
        <v>347.41105619707787</v>
      </c>
      <c r="J118" s="11">
        <f>IF(I118&lt;160,160,I118)</f>
        <v>347.41105619707787</v>
      </c>
      <c r="K118" s="5">
        <f>J118*H118*G118/1000</f>
        <v>2754</v>
      </c>
      <c r="L118" s="32">
        <f>K118/2</f>
        <v>1377</v>
      </c>
      <c r="M118" s="38">
        <f>L118+15</f>
        <v>1392</v>
      </c>
    </row>
    <row r="119" spans="1:13" x14ac:dyDescent="0.25">
      <c r="A119" s="2" t="s">
        <v>184</v>
      </c>
      <c r="B119" s="2" t="s">
        <v>185</v>
      </c>
      <c r="C119" s="1">
        <v>128</v>
      </c>
      <c r="D119" s="2" t="s">
        <v>108</v>
      </c>
      <c r="E119" s="11">
        <f>VLOOKUP(D119,'Allocations 11.12.14'!$D:$E,2,FALSE)</f>
        <v>4175.08</v>
      </c>
      <c r="F119" s="11">
        <f>VLOOKUP(D119,'List of adjustments'!$D$2:$J$153,7,FALSE)*2</f>
        <v>0</v>
      </c>
      <c r="G119" s="5">
        <v>16200</v>
      </c>
      <c r="H119" s="6">
        <v>1.0130737053690395</v>
      </c>
      <c r="I119" s="5">
        <f>(1000*(E119+F119)/H119)/G119</f>
        <v>254.39510105579055</v>
      </c>
      <c r="J119" s="11">
        <f>IF(I119&lt;160,160,I119)</f>
        <v>254.39510105579055</v>
      </c>
      <c r="K119" s="5">
        <f>J119*H119*G119/1000</f>
        <v>4175.08</v>
      </c>
      <c r="L119" s="32">
        <f>K119/2</f>
        <v>2087.54</v>
      </c>
      <c r="M119" s="38">
        <f>L119+15</f>
        <v>2102.54</v>
      </c>
    </row>
    <row r="120" spans="1:13" x14ac:dyDescent="0.25">
      <c r="A120" s="2" t="s">
        <v>196</v>
      </c>
      <c r="B120" s="2" t="s">
        <v>87</v>
      </c>
      <c r="C120" s="1">
        <v>76</v>
      </c>
      <c r="D120" s="2" t="s">
        <v>64</v>
      </c>
      <c r="E120" s="11">
        <f>VLOOKUP(D120,'Allocations 11.12.14'!$D:$E,2,FALSE)</f>
        <v>2679.5570000000002</v>
      </c>
      <c r="F120" s="11">
        <f>VLOOKUP(D120,'List of adjustments'!$D$2:$J$153,7,FALSE)*2</f>
        <v>0</v>
      </c>
      <c r="G120" s="5">
        <v>11400</v>
      </c>
      <c r="H120" s="6">
        <v>0.99059741808373381</v>
      </c>
      <c r="I120" s="5">
        <f>(1000*(E120+F120)/H120)/G120</f>
        <v>237.27990337771556</v>
      </c>
      <c r="J120" s="11">
        <f>IF(I120&lt;160,160,I120)</f>
        <v>237.27990337771556</v>
      </c>
      <c r="K120" s="5">
        <f>J120*H120*G120/1000</f>
        <v>2679.5570000000002</v>
      </c>
      <c r="L120" s="32">
        <f>K120/2</f>
        <v>1339.7785000000001</v>
      </c>
      <c r="M120" s="38">
        <f>L120+15</f>
        <v>1354.7785000000001</v>
      </c>
    </row>
    <row r="121" spans="1:13" x14ac:dyDescent="0.25">
      <c r="A121" s="2" t="s">
        <v>158</v>
      </c>
      <c r="B121" s="2" t="s">
        <v>159</v>
      </c>
      <c r="C121" s="1">
        <v>112</v>
      </c>
      <c r="D121" s="2" t="s">
        <v>99</v>
      </c>
      <c r="E121" s="11">
        <f>VLOOKUP(D121,'Allocations 11.12.14'!$D:$E,2,FALSE)</f>
        <v>6897.1263119999994</v>
      </c>
      <c r="F121" s="11">
        <f>VLOOKUP(D121,'List of adjustments'!$D$2:$J$153,7,FALSE)*2</f>
        <v>0</v>
      </c>
      <c r="G121" s="5">
        <v>22600</v>
      </c>
      <c r="H121" s="6">
        <v>1.1697191015834958</v>
      </c>
      <c r="I121" s="5">
        <f>(1000*(E121+F121)/H121)/G121</f>
        <v>260.90245065148815</v>
      </c>
      <c r="J121" s="11">
        <f>IF(I121&lt;160,160,I121)</f>
        <v>260.90245065148815</v>
      </c>
      <c r="K121" s="5">
        <f>J121*H121*G121/1000</f>
        <v>6897.1263119999985</v>
      </c>
      <c r="L121" s="32">
        <f>K121/2</f>
        <v>3448.5631559999993</v>
      </c>
      <c r="M121" s="38">
        <f>L121+15</f>
        <v>3463.5631559999993</v>
      </c>
    </row>
    <row r="122" spans="1:13" x14ac:dyDescent="0.25">
      <c r="A122" s="2" t="s">
        <v>204</v>
      </c>
      <c r="B122" s="2" t="s">
        <v>205</v>
      </c>
      <c r="C122" s="1">
        <v>31</v>
      </c>
      <c r="D122" s="2" t="s">
        <v>124</v>
      </c>
      <c r="E122" s="11">
        <f>VLOOKUP(D122,'Allocations 11.12.14'!$D:$E,2,FALSE)</f>
        <v>3134.5</v>
      </c>
      <c r="F122" s="11">
        <f>VLOOKUP(D122,'List of adjustments'!$D$2:$J$153,7,FALSE)*2</f>
        <v>0</v>
      </c>
      <c r="G122" s="5">
        <v>10600</v>
      </c>
      <c r="H122" s="6">
        <v>0.97002201281455647</v>
      </c>
      <c r="I122" s="5">
        <f>(1000*(E122+F122)/H122)/G122</f>
        <v>304.84622334683354</v>
      </c>
      <c r="J122" s="11">
        <f>IF(I122&lt;160,160,I122)</f>
        <v>304.84622334683354</v>
      </c>
      <c r="K122" s="5">
        <f>J122*H122*G122/1000</f>
        <v>3134.5</v>
      </c>
      <c r="L122" s="32">
        <f>K122/2</f>
        <v>1567.25</v>
      </c>
      <c r="M122" s="38">
        <f>L122+15</f>
        <v>1582.25</v>
      </c>
    </row>
    <row r="123" spans="1:13" x14ac:dyDescent="0.25">
      <c r="A123" s="2" t="s">
        <v>170</v>
      </c>
      <c r="B123" s="2" t="s">
        <v>171</v>
      </c>
      <c r="C123" s="1">
        <v>71</v>
      </c>
      <c r="D123" s="2" t="s">
        <v>67</v>
      </c>
      <c r="E123" s="11">
        <f>VLOOKUP(D123,'Allocations 11.12.14'!$D:$E,2,FALSE)</f>
        <v>10629</v>
      </c>
      <c r="F123" s="11">
        <f>VLOOKUP(D123,'List of adjustments'!$D$2:$J$153,7,FALSE)*2</f>
        <v>0</v>
      </c>
      <c r="G123" s="5">
        <v>45500</v>
      </c>
      <c r="H123" s="6">
        <v>0.95075939986836777</v>
      </c>
      <c r="I123" s="5">
        <f>(1000*(E123+F123)/H123)/G123</f>
        <v>245.70295664364508</v>
      </c>
      <c r="J123" s="11">
        <f>IF(I123&lt;160,160,I123)</f>
        <v>245.70295664364508</v>
      </c>
      <c r="K123" s="5">
        <f>J123*H123*G123/1000</f>
        <v>10629</v>
      </c>
      <c r="L123" s="32">
        <f>K123/2</f>
        <v>5314.5</v>
      </c>
      <c r="M123" s="38">
        <f>L123+15</f>
        <v>5329.5</v>
      </c>
    </row>
    <row r="124" spans="1:13" x14ac:dyDescent="0.25">
      <c r="A124" s="2" t="s">
        <v>186</v>
      </c>
      <c r="B124" s="2" t="s">
        <v>187</v>
      </c>
      <c r="C124" s="1">
        <v>25</v>
      </c>
      <c r="D124" s="2" t="s">
        <v>107</v>
      </c>
      <c r="E124" s="11">
        <f>VLOOKUP(D124,'Allocations 11.12.14'!$D:$E,2,FALSE)</f>
        <v>4822.4750000000004</v>
      </c>
      <c r="F124" s="11">
        <f>VLOOKUP(D124,'List of adjustments'!$D$2:$J$153,7,FALSE)*2</f>
        <v>0</v>
      </c>
      <c r="G124" s="5">
        <v>17600</v>
      </c>
      <c r="H124" s="6">
        <v>0.98380503244936057</v>
      </c>
      <c r="I124" s="5">
        <f>(1000*(E124+F124)/H124)/G124</f>
        <v>278.51479950397606</v>
      </c>
      <c r="J124" s="11">
        <f>IF(I124&lt;160,160,I124)</f>
        <v>278.51479950397606</v>
      </c>
      <c r="K124" s="5">
        <f>J124*H124*G124/1000</f>
        <v>4822.4749999999995</v>
      </c>
      <c r="L124" s="32">
        <f>K124/2</f>
        <v>2411.2374999999997</v>
      </c>
      <c r="M124" s="38">
        <f>L124+15</f>
        <v>2426.2374999999997</v>
      </c>
    </row>
    <row r="125" spans="1:13" x14ac:dyDescent="0.25">
      <c r="A125" s="2" t="s">
        <v>190</v>
      </c>
      <c r="B125" s="2" t="s">
        <v>191</v>
      </c>
      <c r="C125" s="1">
        <v>4</v>
      </c>
      <c r="D125" s="2" t="s">
        <v>58</v>
      </c>
      <c r="E125" s="11">
        <f>VLOOKUP(D125,'Allocations 11.12.14'!$D:$E,2,FALSE)</f>
        <v>2776.35</v>
      </c>
      <c r="F125" s="11">
        <f>VLOOKUP(D125,'List of adjustments'!$D$2:$J$153,7,FALSE)*2</f>
        <v>0</v>
      </c>
      <c r="G125" s="5">
        <v>12600</v>
      </c>
      <c r="H125" s="6">
        <v>0.94287352174482431</v>
      </c>
      <c r="I125" s="5">
        <f>(1000*(E125+F125)/H125)/G125</f>
        <v>233.69543529813055</v>
      </c>
      <c r="J125" s="11">
        <f>IF(I125&lt;160,160,I125)</f>
        <v>233.69543529813055</v>
      </c>
      <c r="K125" s="5">
        <f>J125*H125*G125/1000</f>
        <v>2776.3499999999995</v>
      </c>
      <c r="L125" s="32">
        <f>K125/2</f>
        <v>1388.1749999999997</v>
      </c>
      <c r="M125" s="38">
        <f>L125+15</f>
        <v>1403.1749999999997</v>
      </c>
    </row>
    <row r="126" spans="1:13" x14ac:dyDescent="0.25">
      <c r="A126" s="2" t="s">
        <v>170</v>
      </c>
      <c r="B126" s="2" t="s">
        <v>171</v>
      </c>
      <c r="C126" s="1">
        <v>62</v>
      </c>
      <c r="D126" s="2" t="s">
        <v>45</v>
      </c>
      <c r="E126" s="11">
        <f>VLOOKUP(D126,'Allocations 11.12.14'!$D:$E,2,FALSE)</f>
        <v>3592</v>
      </c>
      <c r="F126" s="11">
        <f>VLOOKUP(D126,'List of adjustments'!$D$2:$J$153,7,FALSE)*2</f>
        <v>0</v>
      </c>
      <c r="G126" s="5">
        <v>17800</v>
      </c>
      <c r="H126" s="6">
        <v>0.93384236804339915</v>
      </c>
      <c r="I126" s="5">
        <f>(1000*(E126+F126)/H126)/G126</f>
        <v>216.09402155504949</v>
      </c>
      <c r="J126" s="11">
        <f>IF(I126&lt;160,160,I126)</f>
        <v>216.09402155504949</v>
      </c>
      <c r="K126" s="5">
        <f>J126*H126*G126/1000</f>
        <v>3591.9999999999995</v>
      </c>
      <c r="L126" s="32">
        <f>K126/2</f>
        <v>1795.9999999999998</v>
      </c>
      <c r="M126" s="38">
        <f>L126+15</f>
        <v>1810.9999999999998</v>
      </c>
    </row>
    <row r="127" spans="1:13" x14ac:dyDescent="0.25">
      <c r="A127" s="2" t="s">
        <v>174</v>
      </c>
      <c r="B127" s="2" t="s">
        <v>175</v>
      </c>
      <c r="C127" s="1">
        <v>84</v>
      </c>
      <c r="D127" s="2" t="s">
        <v>34</v>
      </c>
      <c r="E127" s="11">
        <f>VLOOKUP(D127,'Allocations 11.12.14'!$D:$E,2,FALSE)</f>
        <v>8382.5</v>
      </c>
      <c r="F127" s="11">
        <f>VLOOKUP(D127,'List of adjustments'!$D$2:$J$153,7,FALSE)*2</f>
        <v>0</v>
      </c>
      <c r="G127" s="5">
        <v>42200</v>
      </c>
      <c r="H127" s="6">
        <v>0.95917029900700468</v>
      </c>
      <c r="I127" s="5">
        <f>(1000*(E127+F127)/H127)/G127</f>
        <v>207.0929854311963</v>
      </c>
      <c r="J127" s="11">
        <f>IF(I127&lt;160,160,I127)</f>
        <v>207.0929854311963</v>
      </c>
      <c r="K127" s="5">
        <f>J127*H127*G127/1000</f>
        <v>8382.4999999999982</v>
      </c>
      <c r="L127" s="32">
        <f>K127/2</f>
        <v>4191.2499999999991</v>
      </c>
      <c r="M127" s="38">
        <f>L127+15</f>
        <v>4206.2499999999991</v>
      </c>
    </row>
    <row r="128" spans="1:13" x14ac:dyDescent="0.25">
      <c r="A128" s="2" t="s">
        <v>180</v>
      </c>
      <c r="B128" s="2" t="s">
        <v>181</v>
      </c>
      <c r="C128" s="1">
        <v>12</v>
      </c>
      <c r="D128" s="2" t="s">
        <v>150</v>
      </c>
      <c r="E128" s="11">
        <f>VLOOKUP(D128,'Allocations 11.12.14'!$D:$E,2,FALSE)</f>
        <v>5469</v>
      </c>
      <c r="F128" s="11">
        <f>VLOOKUP(D128,'List of adjustments'!$D$2:$J$153,7,FALSE)*2</f>
        <v>0</v>
      </c>
      <c r="G128" s="5">
        <v>15800</v>
      </c>
      <c r="H128" s="6">
        <v>0.94270071351731088</v>
      </c>
      <c r="I128" s="5">
        <f>(1000*(E128+F128)/H128)/G128</f>
        <v>367.17829481092565</v>
      </c>
      <c r="J128" s="11">
        <f>IF(I128&lt;160,160,I128)</f>
        <v>367.17829481092565</v>
      </c>
      <c r="K128" s="5">
        <f>J128*H128*G128/1000</f>
        <v>5469.0000000000009</v>
      </c>
      <c r="L128" s="32">
        <f>K128/2</f>
        <v>2734.5000000000005</v>
      </c>
      <c r="M128" s="38">
        <f>L128+15</f>
        <v>2749.5000000000005</v>
      </c>
    </row>
    <row r="129" spans="1:13" x14ac:dyDescent="0.25">
      <c r="A129" s="2" t="s">
        <v>164</v>
      </c>
      <c r="B129" s="2" t="s">
        <v>165</v>
      </c>
      <c r="C129" s="1">
        <v>135</v>
      </c>
      <c r="D129" s="2" t="s">
        <v>23</v>
      </c>
      <c r="E129" s="11">
        <f>VLOOKUP(D129,'Allocations 11.12.14'!$D:$E,2,FALSE)</f>
        <v>12879.321000000002</v>
      </c>
      <c r="F129" s="11">
        <f>VLOOKUP(D129,'List of adjustments'!$D$2:$J$153,7,FALSE)*2</f>
        <v>0</v>
      </c>
      <c r="G129" s="5">
        <v>74100</v>
      </c>
      <c r="H129" s="6">
        <v>1.0986608476411768</v>
      </c>
      <c r="I129" s="5">
        <f>(1000*(E129+F129)/H129)/G129</f>
        <v>158.20168742079946</v>
      </c>
      <c r="J129" s="11">
        <f>IF(I129&lt;160,160,I129)</f>
        <v>160</v>
      </c>
      <c r="K129" s="5">
        <f>J129*H129*G129/1000</f>
        <v>13025.72300963379</v>
      </c>
      <c r="L129" s="32">
        <f>K129/2</f>
        <v>6512.8615048168949</v>
      </c>
      <c r="M129" s="38">
        <f>L129+15</f>
        <v>6527.8615048168949</v>
      </c>
    </row>
    <row r="130" spans="1:13" x14ac:dyDescent="0.25">
      <c r="A130" s="2" t="s">
        <v>158</v>
      </c>
      <c r="B130" s="2" t="s">
        <v>159</v>
      </c>
      <c r="C130" s="1">
        <v>113</v>
      </c>
      <c r="D130" s="2" t="s">
        <v>3</v>
      </c>
      <c r="E130" s="11">
        <f>VLOOKUP(D130,'Allocations 11.12.14'!$D:$E,2,FALSE)</f>
        <v>2340.364068068357</v>
      </c>
      <c r="F130" s="11">
        <f>VLOOKUP(D130,'List of adjustments'!$D$2:$J$153,7,FALSE)*2</f>
        <v>0</v>
      </c>
      <c r="G130" s="5">
        <v>14200</v>
      </c>
      <c r="H130" s="6">
        <v>1.1137825994771489</v>
      </c>
      <c r="I130" s="5">
        <f>(1000*(E130+F130)/H130)/G130</f>
        <v>147.9771465886605</v>
      </c>
      <c r="J130" s="11">
        <f>IF(I130&lt;160,160,I130)</f>
        <v>160</v>
      </c>
      <c r="K130" s="5">
        <f>J130*H130*G130/1000</f>
        <v>2530.5140660120828</v>
      </c>
      <c r="L130" s="32">
        <f>K130/2</f>
        <v>1265.2570330060414</v>
      </c>
      <c r="M130" s="38">
        <f>L130+15</f>
        <v>1280.2570330060414</v>
      </c>
    </row>
    <row r="131" spans="1:13" x14ac:dyDescent="0.25">
      <c r="A131" s="2" t="s">
        <v>168</v>
      </c>
      <c r="B131" s="2" t="s">
        <v>169</v>
      </c>
      <c r="C131" s="1">
        <v>145</v>
      </c>
      <c r="D131" s="2" t="s">
        <v>33</v>
      </c>
      <c r="E131" s="11">
        <f>VLOOKUP(D131,'Allocations 11.12.14'!$D:$E,2,FALSE)</f>
        <v>2914.375308225</v>
      </c>
      <c r="F131" s="11">
        <f>VLOOKUP(D131,'List of adjustments'!$D$2:$J$153,7,FALSE)*2</f>
        <v>0</v>
      </c>
      <c r="G131" s="5">
        <v>15100</v>
      </c>
      <c r="H131" s="6">
        <v>1.0289541238238835</v>
      </c>
      <c r="I131" s="5">
        <f>(1000*(E131+F131)/H131)/G131</f>
        <v>187.57394798361653</v>
      </c>
      <c r="J131" s="11">
        <f>IF(I131&lt;160,160,I131)</f>
        <v>187.57394798361653</v>
      </c>
      <c r="K131" s="5">
        <f>J131*H131*G131/1000</f>
        <v>2914.3753082249996</v>
      </c>
      <c r="L131" s="32">
        <f>K131/2</f>
        <v>1457.1876541124998</v>
      </c>
      <c r="M131" s="38">
        <f>L131+15</f>
        <v>1472.1876541124998</v>
      </c>
    </row>
    <row r="132" spans="1:13" x14ac:dyDescent="0.25">
      <c r="A132" s="2" t="s">
        <v>186</v>
      </c>
      <c r="B132" s="2" t="s">
        <v>187</v>
      </c>
      <c r="C132" s="1">
        <v>26</v>
      </c>
      <c r="D132" s="2" t="s">
        <v>73</v>
      </c>
      <c r="E132" s="11">
        <f>VLOOKUP(D132,'Allocations 11.12.14'!$D:$E,2,FALSE)</f>
        <v>3512.7250000000004</v>
      </c>
      <c r="F132" s="11">
        <f>VLOOKUP(D132,'List of adjustments'!$D$2:$J$153,7,FALSE)*2</f>
        <v>0</v>
      </c>
      <c r="G132" s="5">
        <v>15000</v>
      </c>
      <c r="H132" s="6">
        <v>0.97787189262359009</v>
      </c>
      <c r="I132" s="5">
        <f>(1000*(E132+F132)/H132)/G132</f>
        <v>239.4809263188524</v>
      </c>
      <c r="J132" s="11">
        <f>IF(I132&lt;160,160,I132)</f>
        <v>239.4809263188524</v>
      </c>
      <c r="K132" s="5">
        <f>J132*H132*G132/1000</f>
        <v>3512.7250000000008</v>
      </c>
      <c r="L132" s="32">
        <f>K132/2</f>
        <v>1756.3625000000004</v>
      </c>
      <c r="M132" s="38">
        <f>L132+15</f>
        <v>1771.3625000000004</v>
      </c>
    </row>
    <row r="133" spans="1:13" x14ac:dyDescent="0.25">
      <c r="A133" s="2" t="s">
        <v>170</v>
      </c>
      <c r="B133" s="2" t="s">
        <v>171</v>
      </c>
      <c r="C133" s="1">
        <v>61</v>
      </c>
      <c r="D133" s="2" t="s">
        <v>59</v>
      </c>
      <c r="E133" s="11">
        <f>VLOOKUP(D133,'Allocations 11.12.14'!$D:$E,2,FALSE)</f>
        <v>2493.1684587813616</v>
      </c>
      <c r="F133" s="11">
        <f>VLOOKUP(D133,'List of adjustments'!$D$2:$J$153,7,FALSE)*2</f>
        <v>620</v>
      </c>
      <c r="G133" s="5">
        <v>11200</v>
      </c>
      <c r="H133" s="6">
        <v>0.96173673687939421</v>
      </c>
      <c r="I133" s="5">
        <f>(1000*(E133+F133)/H133)/G133</f>
        <v>289.0203304866659</v>
      </c>
      <c r="J133" s="11">
        <f>IF(I133&lt;160,160,I133)</f>
        <v>289.0203304866659</v>
      </c>
      <c r="K133" s="5">
        <f>J133*H133*G133/1000</f>
        <v>3113.1684587813616</v>
      </c>
      <c r="L133" s="32">
        <f>K133/2</f>
        <v>1556.5842293906808</v>
      </c>
      <c r="M133" s="38">
        <f>L133+15</f>
        <v>1571.5842293906808</v>
      </c>
    </row>
    <row r="134" spans="1:13" x14ac:dyDescent="0.25">
      <c r="A134" s="2" t="s">
        <v>196</v>
      </c>
      <c r="B134" s="2" t="s">
        <v>87</v>
      </c>
      <c r="C134" s="1">
        <v>77</v>
      </c>
      <c r="D134" s="2" t="s">
        <v>134</v>
      </c>
      <c r="E134" s="11">
        <f>VLOOKUP(D134,'Allocations 11.12.14'!$D:$E,2,FALSE)</f>
        <v>3881.52</v>
      </c>
      <c r="F134" s="11">
        <f>VLOOKUP(D134,'List of adjustments'!$D$2:$J$153,7,FALSE)*2</f>
        <v>0</v>
      </c>
      <c r="G134" s="5">
        <v>12200</v>
      </c>
      <c r="H134" s="6">
        <v>1.0492716811876015</v>
      </c>
      <c r="I134" s="5">
        <f>(1000*(E134+F134)/H134)/G134</f>
        <v>303.2173485222425</v>
      </c>
      <c r="J134" s="11">
        <f>IF(I134&lt;160,160,I134)</f>
        <v>303.2173485222425</v>
      </c>
      <c r="K134" s="5">
        <f>J134*H134*G134/1000</f>
        <v>3881.5199999999995</v>
      </c>
      <c r="L134" s="32">
        <f>K134/2</f>
        <v>1940.7599999999998</v>
      </c>
      <c r="M134" s="38">
        <f>L134+15</f>
        <v>1955.7599999999998</v>
      </c>
    </row>
    <row r="135" spans="1:13" x14ac:dyDescent="0.25">
      <c r="A135" s="2" t="s">
        <v>197</v>
      </c>
      <c r="B135" s="2" t="s">
        <v>198</v>
      </c>
      <c r="C135" s="1">
        <v>142</v>
      </c>
      <c r="D135" s="2" t="s">
        <v>153</v>
      </c>
      <c r="E135" s="11">
        <f>VLOOKUP(D135,'Allocations 11.12.14'!$D:$E,2,FALSE)</f>
        <v>2955.4</v>
      </c>
      <c r="F135" s="11">
        <f>VLOOKUP(D135,'List of adjustments'!$D$2:$J$153,7,FALSE)*2</f>
        <v>2</v>
      </c>
      <c r="G135" s="5">
        <v>7100</v>
      </c>
      <c r="H135" s="6">
        <v>0.92221037451164145</v>
      </c>
      <c r="I135" s="5">
        <f>(1000*(E135+F135)/H135)/G135</f>
        <v>451.67048948910684</v>
      </c>
      <c r="J135" s="11">
        <f>IF(I135&lt;160,160,I135)</f>
        <v>451.67048948910684</v>
      </c>
      <c r="K135" s="5">
        <f>J135*H135*G135/1000</f>
        <v>2957.4</v>
      </c>
      <c r="L135" s="32">
        <f>K135/2</f>
        <v>1478.7</v>
      </c>
      <c r="M135" s="38">
        <f>L135+15</f>
        <v>1493.7</v>
      </c>
    </row>
    <row r="136" spans="1:13" x14ac:dyDescent="0.25">
      <c r="A136" s="2" t="s">
        <v>158</v>
      </c>
      <c r="B136" s="2" t="s">
        <v>159</v>
      </c>
      <c r="C136" s="1">
        <v>114</v>
      </c>
      <c r="D136" s="2" t="s">
        <v>120</v>
      </c>
      <c r="E136" s="11">
        <f>VLOOKUP(D136,'Allocations 11.12.14'!$D:$E,2,FALSE)</f>
        <v>7050.5564000000004</v>
      </c>
      <c r="F136" s="11">
        <f>VLOOKUP(D136,'List of adjustments'!$D$2:$J$153,7,FALSE)*2</f>
        <v>629.29999999999995</v>
      </c>
      <c r="G136" s="5">
        <v>22000</v>
      </c>
      <c r="H136" s="6">
        <v>1.1708560335205851</v>
      </c>
      <c r="I136" s="5">
        <f>(1000*(E136+F136)/H136)/G136</f>
        <v>298.14458125012897</v>
      </c>
      <c r="J136" s="11">
        <f>IF(I136&lt;160,160,I136)</f>
        <v>298.14458125012897</v>
      </c>
      <c r="K136" s="5">
        <f>J136*H136*G136/1000</f>
        <v>7679.8563999999997</v>
      </c>
      <c r="L136" s="32">
        <f>K136/2</f>
        <v>3839.9281999999998</v>
      </c>
      <c r="M136" s="38">
        <f>L136+15</f>
        <v>3854.9281999999998</v>
      </c>
    </row>
    <row r="137" spans="1:13" x14ac:dyDescent="0.25">
      <c r="A137" s="2" t="s">
        <v>186</v>
      </c>
      <c r="B137" s="2" t="s">
        <v>187</v>
      </c>
      <c r="C137" s="1">
        <v>27</v>
      </c>
      <c r="D137" s="2" t="s">
        <v>55</v>
      </c>
      <c r="E137" s="11">
        <f>VLOOKUP(D137,'Allocations 11.12.14'!$D:$E,2,FALSE)</f>
        <v>3254.9279999999999</v>
      </c>
      <c r="F137" s="11">
        <f>VLOOKUP(D137,'List of adjustments'!$D$2:$J$153,7,FALSE)*2</f>
        <v>0</v>
      </c>
      <c r="G137" s="5">
        <v>15100</v>
      </c>
      <c r="H137" s="6">
        <v>0.98364144689542488</v>
      </c>
      <c r="I137" s="5">
        <f>(1000*(E137+F137)/H137)/G137</f>
        <v>219.14300823304077</v>
      </c>
      <c r="J137" s="11">
        <f>IF(I137&lt;160,160,I137)</f>
        <v>219.14300823304077</v>
      </c>
      <c r="K137" s="5">
        <f>J137*H137*G137/1000</f>
        <v>3254.9279999999999</v>
      </c>
      <c r="L137" s="32">
        <f>K137/2</f>
        <v>1627.4639999999999</v>
      </c>
      <c r="M137" s="38">
        <f>L137+15</f>
        <v>1642.4639999999999</v>
      </c>
    </row>
    <row r="138" spans="1:13" x14ac:dyDescent="0.25">
      <c r="A138" s="2" t="s">
        <v>182</v>
      </c>
      <c r="B138" s="2" t="s">
        <v>183</v>
      </c>
      <c r="C138" s="1">
        <v>49</v>
      </c>
      <c r="D138" s="2" t="s">
        <v>133</v>
      </c>
      <c r="E138" s="11">
        <f>VLOOKUP(D138,'Allocations 11.12.14'!$D:$E,2,FALSE)</f>
        <v>6503</v>
      </c>
      <c r="F138" s="11">
        <f>VLOOKUP(D138,'List of adjustments'!$D$2:$J$153,7,FALSE)*2</f>
        <v>0</v>
      </c>
      <c r="G138" s="5">
        <v>20400</v>
      </c>
      <c r="H138" s="6">
        <v>0.9625311081865876</v>
      </c>
      <c r="I138" s="5">
        <f>(1000*(E138+F138)/H138)/G138</f>
        <v>331.18359198228308</v>
      </c>
      <c r="J138" s="11">
        <f>IF(I138&lt;160,160,I138)</f>
        <v>331.18359198228308</v>
      </c>
      <c r="K138" s="5">
        <f>J138*H138*G138/1000</f>
        <v>6503.0000000000009</v>
      </c>
      <c r="L138" s="32">
        <f>K138/2</f>
        <v>3251.5000000000005</v>
      </c>
      <c r="M138" s="38">
        <f>L138+15</f>
        <v>3266.5000000000005</v>
      </c>
    </row>
    <row r="139" spans="1:13" x14ac:dyDescent="0.25">
      <c r="A139" s="2" t="s">
        <v>188</v>
      </c>
      <c r="B139" s="2" t="s">
        <v>189</v>
      </c>
      <c r="C139" s="1">
        <v>69</v>
      </c>
      <c r="D139" s="2" t="s">
        <v>57</v>
      </c>
      <c r="E139" s="11">
        <f>VLOOKUP(D139,'Allocations 11.12.14'!$D:$E,2,FALSE)</f>
        <v>4261</v>
      </c>
      <c r="F139" s="11">
        <f>VLOOKUP(D139,'List of adjustments'!$D$2:$J$153,7,FALSE)*2</f>
        <v>0</v>
      </c>
      <c r="G139" s="5">
        <v>18900</v>
      </c>
      <c r="H139" s="6">
        <v>0.94704212811227362</v>
      </c>
      <c r="I139" s="5">
        <f>(1000*(E139+F139)/H139)/G139</f>
        <v>238.05671232294745</v>
      </c>
      <c r="J139" s="11">
        <f>IF(I139&lt;160,160,I139)</f>
        <v>238.05671232294745</v>
      </c>
      <c r="K139" s="5">
        <f>J139*H139*G139/1000</f>
        <v>4261</v>
      </c>
      <c r="L139" s="32">
        <f>K139/2</f>
        <v>2130.5</v>
      </c>
      <c r="M139" s="38">
        <f>L139+15</f>
        <v>2145.5</v>
      </c>
    </row>
    <row r="140" spans="1:13" x14ac:dyDescent="0.25">
      <c r="A140" s="2" t="s">
        <v>158</v>
      </c>
      <c r="B140" s="2" t="s">
        <v>159</v>
      </c>
      <c r="C140" s="1">
        <v>115</v>
      </c>
      <c r="D140" s="2" t="s">
        <v>42</v>
      </c>
      <c r="E140" s="11">
        <f>VLOOKUP(D140,'Allocations 11.12.14'!$D:$E,2,FALSE)</f>
        <v>5557.0188479999997</v>
      </c>
      <c r="F140" s="11">
        <f>VLOOKUP(D140,'List of adjustments'!$D$2:$J$153,7,FALSE)*2</f>
        <v>228.95</v>
      </c>
      <c r="G140" s="5">
        <v>22400</v>
      </c>
      <c r="H140" s="6">
        <v>1.1176375914876076</v>
      </c>
      <c r="I140" s="5">
        <f>(1000*(E140+F140)/H140)/G140</f>
        <v>231.11443519940855</v>
      </c>
      <c r="J140" s="11">
        <f>IF(I140&lt;160,160,I140)</f>
        <v>231.11443519940855</v>
      </c>
      <c r="K140" s="5">
        <f>J140*H140*G140/1000</f>
        <v>5785.9688480000004</v>
      </c>
      <c r="L140" s="32">
        <f>K140/2</f>
        <v>2892.9844240000002</v>
      </c>
      <c r="M140" s="38">
        <f>L140+15</f>
        <v>2907.9844240000002</v>
      </c>
    </row>
    <row r="141" spans="1:13" x14ac:dyDescent="0.25">
      <c r="A141" s="2" t="s">
        <v>158</v>
      </c>
      <c r="B141" s="2" t="s">
        <v>159</v>
      </c>
      <c r="C141" s="1">
        <v>116</v>
      </c>
      <c r="D141" s="2" t="s">
        <v>49</v>
      </c>
      <c r="E141" s="11">
        <f>VLOOKUP(D141,'Allocations 11.12.14'!$D:$E,2,FALSE)</f>
        <v>5378.33484885899</v>
      </c>
      <c r="F141" s="11">
        <f>VLOOKUP(D141,'List of adjustments'!$D$2:$J$153,7,FALSE)*2</f>
        <v>334</v>
      </c>
      <c r="G141" s="5">
        <v>23600</v>
      </c>
      <c r="H141" s="6">
        <v>1.1537824542203257</v>
      </c>
      <c r="I141" s="5">
        <f>(1000*(E141+F141)/H141)/G141</f>
        <v>209.78659012423978</v>
      </c>
      <c r="J141" s="11">
        <f>IF(I141&lt;160,160,I141)</f>
        <v>209.78659012423978</v>
      </c>
      <c r="K141" s="5">
        <f>J141*H141*G141/1000</f>
        <v>5712.3348488589909</v>
      </c>
      <c r="L141" s="32">
        <f>K141/2</f>
        <v>2856.1674244294954</v>
      </c>
      <c r="M141" s="38">
        <f>L141+15</f>
        <v>2871.1674244294954</v>
      </c>
    </row>
    <row r="142" spans="1:13" x14ac:dyDescent="0.25">
      <c r="A142" s="2" t="s">
        <v>194</v>
      </c>
      <c r="B142" s="2" t="s">
        <v>195</v>
      </c>
      <c r="C142" s="1">
        <v>14</v>
      </c>
      <c r="D142" s="2" t="s">
        <v>66</v>
      </c>
      <c r="E142" s="11">
        <f>VLOOKUP(D142,'Allocations 11.12.14'!$D:$E,2,FALSE)</f>
        <v>2903.21</v>
      </c>
      <c r="F142" s="11">
        <f>VLOOKUP(D142,'List of adjustments'!$D$2:$J$153,7,FALSE)*2</f>
        <v>0</v>
      </c>
      <c r="G142" s="5">
        <v>12800</v>
      </c>
      <c r="H142" s="6">
        <v>0.97148070441894541</v>
      </c>
      <c r="I142" s="5">
        <f>(1000*(E142+F142)/H142)/G142</f>
        <v>233.47173054318134</v>
      </c>
      <c r="J142" s="11">
        <f>IF(I142&lt;160,160,I142)</f>
        <v>233.47173054318134</v>
      </c>
      <c r="K142" s="5">
        <f>J142*H142*G142/1000</f>
        <v>2903.21</v>
      </c>
      <c r="L142" s="32">
        <f>K142/2</f>
        <v>1451.605</v>
      </c>
      <c r="M142" s="38">
        <f>L142+15</f>
        <v>1466.605</v>
      </c>
    </row>
    <row r="143" spans="1:13" x14ac:dyDescent="0.25">
      <c r="A143" s="2" t="s">
        <v>176</v>
      </c>
      <c r="B143" s="2" t="s">
        <v>177</v>
      </c>
      <c r="C143" s="1">
        <v>72</v>
      </c>
      <c r="D143" s="2" t="s">
        <v>37</v>
      </c>
      <c r="E143" s="11">
        <f>VLOOKUP(D143,'Allocations 11.12.14'!$D:$E,2,FALSE)</f>
        <v>6337.5958999999993</v>
      </c>
      <c r="F143" s="11">
        <f>VLOOKUP(D143,'List of adjustments'!$D$2:$J$153,7,FALSE)*2</f>
        <v>284</v>
      </c>
      <c r="G143" s="5">
        <v>31600</v>
      </c>
      <c r="H143" s="6">
        <v>0.98460441357247142</v>
      </c>
      <c r="I143" s="5">
        <f>(1000*(E143+F143)/H143)/G143</f>
        <v>212.82067311717316</v>
      </c>
      <c r="J143" s="11">
        <f>IF(I143&lt;160,160,I143)</f>
        <v>212.82067311717316</v>
      </c>
      <c r="K143" s="5">
        <f>J143*H143*G143/1000</f>
        <v>6621.5958999999993</v>
      </c>
      <c r="L143" s="32">
        <f>K143/2</f>
        <v>3310.7979499999997</v>
      </c>
      <c r="M143" s="38">
        <f>L143+15</f>
        <v>3325.7979499999997</v>
      </c>
    </row>
    <row r="144" spans="1:13" x14ac:dyDescent="0.25">
      <c r="A144" s="2" t="s">
        <v>162</v>
      </c>
      <c r="B144" s="2" t="s">
        <v>163</v>
      </c>
      <c r="C144" s="1">
        <v>120</v>
      </c>
      <c r="D144" s="2" t="s">
        <v>21</v>
      </c>
      <c r="E144" s="11">
        <f>VLOOKUP(D144,'Allocations 11.12.14'!$D:$E,2,FALSE)</f>
        <v>1808</v>
      </c>
      <c r="F144" s="11">
        <f>VLOOKUP(D144,'List of adjustments'!$D$2:$J$153,7,FALSE)*2</f>
        <v>0</v>
      </c>
      <c r="G144" s="5">
        <v>9900</v>
      </c>
      <c r="H144" s="6">
        <v>1.0727010673596706</v>
      </c>
      <c r="I144" s="5">
        <f>(1000*(E144+F144)/H144)/G144</f>
        <v>170.24898005907275</v>
      </c>
      <c r="J144" s="11">
        <f>IF(I144&lt;160,160,I144)</f>
        <v>170.24898005907275</v>
      </c>
      <c r="K144" s="5">
        <f>J144*H144*G144/1000</f>
        <v>1808</v>
      </c>
      <c r="L144" s="32">
        <f>K144/2</f>
        <v>904</v>
      </c>
      <c r="M144" s="38">
        <f>L144+15</f>
        <v>919</v>
      </c>
    </row>
    <row r="145" spans="1:13" x14ac:dyDescent="0.25">
      <c r="A145" s="2" t="s">
        <v>164</v>
      </c>
      <c r="B145" s="2" t="s">
        <v>165</v>
      </c>
      <c r="C145" s="1">
        <v>136</v>
      </c>
      <c r="D145" s="2" t="s">
        <v>71</v>
      </c>
      <c r="E145" s="11">
        <f>VLOOKUP(D145,'Allocations 11.12.14'!$D:$E,2,FALSE)</f>
        <v>11133.594999999999</v>
      </c>
      <c r="F145" s="11">
        <f>VLOOKUP(D145,'List of adjustments'!$D$2:$J$153,7,FALSE)*2</f>
        <v>0</v>
      </c>
      <c r="G145" s="5">
        <v>47600</v>
      </c>
      <c r="H145" s="6">
        <v>0.9990352692194171</v>
      </c>
      <c r="I145" s="5">
        <f>(1000*(E145+F145)/H145)/G145</f>
        <v>234.12492214073947</v>
      </c>
      <c r="J145" s="11">
        <f>IF(I145&lt;160,160,I145)</f>
        <v>234.12492214073947</v>
      </c>
      <c r="K145" s="5">
        <f>J145*H145*G145/1000</f>
        <v>11133.594999999999</v>
      </c>
      <c r="L145" s="32">
        <f>K145/2</f>
        <v>5566.7974999999997</v>
      </c>
      <c r="M145" s="38">
        <f>L145+15</f>
        <v>5581.7974999999997</v>
      </c>
    </row>
    <row r="146" spans="1:13" x14ac:dyDescent="0.25">
      <c r="A146" s="2" t="s">
        <v>158</v>
      </c>
      <c r="B146" s="2" t="s">
        <v>159</v>
      </c>
      <c r="C146" s="1">
        <v>117</v>
      </c>
      <c r="D146" s="2" t="s">
        <v>127</v>
      </c>
      <c r="E146" s="11">
        <f>VLOOKUP(D146,'Allocations 11.12.14'!$D:$E,2,FALSE)</f>
        <v>4453.4733413120412</v>
      </c>
      <c r="F146" s="11">
        <f>VLOOKUP(D146,'List of adjustments'!$D$2:$J$153,7,FALSE)*2</f>
        <v>0</v>
      </c>
      <c r="G146" s="5">
        <v>13600</v>
      </c>
      <c r="H146" s="6">
        <v>1.2075764178144668</v>
      </c>
      <c r="I146" s="5">
        <f>(1000*(E146+F146)/H146)/G146</f>
        <v>271.17230037427339</v>
      </c>
      <c r="J146" s="11">
        <f>IF(I146&lt;160,160,I146)</f>
        <v>271.17230037427339</v>
      </c>
      <c r="K146" s="5">
        <f>J146*H146*G146/1000</f>
        <v>4453.4733413120412</v>
      </c>
      <c r="L146" s="32">
        <f>K146/2</f>
        <v>2226.7366706560206</v>
      </c>
      <c r="M146" s="38">
        <f>L146+15</f>
        <v>2241.7366706560206</v>
      </c>
    </row>
    <row r="147" spans="1:13" x14ac:dyDescent="0.25">
      <c r="A147" s="2" t="s">
        <v>186</v>
      </c>
      <c r="B147" s="2" t="s">
        <v>187</v>
      </c>
      <c r="C147" s="1">
        <v>28</v>
      </c>
      <c r="D147" s="2" t="s">
        <v>104</v>
      </c>
      <c r="E147" s="11">
        <f>VLOOKUP(D147,'Allocations 11.12.14'!$D:$E,2,FALSE)</f>
        <v>5491.75</v>
      </c>
      <c r="F147" s="11">
        <f>VLOOKUP(D147,'List of adjustments'!$D$2:$J$153,7,FALSE)*2</f>
        <v>0</v>
      </c>
      <c r="G147" s="5">
        <v>19600</v>
      </c>
      <c r="H147" s="6">
        <v>0.95756668562953007</v>
      </c>
      <c r="I147" s="5">
        <f>(1000*(E147+F147)/H147)/G147</f>
        <v>292.60763843972592</v>
      </c>
      <c r="J147" s="11">
        <f>IF(I147&lt;160,160,I147)</f>
        <v>292.60763843972592</v>
      </c>
      <c r="K147" s="5">
        <f>J147*H147*G147/1000</f>
        <v>5491.75</v>
      </c>
      <c r="L147" s="32">
        <f>K147/2</f>
        <v>2745.875</v>
      </c>
      <c r="M147" s="38">
        <f>L147+15</f>
        <v>2760.875</v>
      </c>
    </row>
    <row r="148" spans="1:13" x14ac:dyDescent="0.25">
      <c r="A148" s="2" t="s">
        <v>168</v>
      </c>
      <c r="B148" s="2" t="s">
        <v>169</v>
      </c>
      <c r="C148" s="1">
        <v>148</v>
      </c>
      <c r="D148" s="2" t="s">
        <v>24</v>
      </c>
      <c r="E148" s="11">
        <f>VLOOKUP(D148,'Allocations 11.12.14'!$D:$E,2,FALSE)</f>
        <v>5137.3220821762234</v>
      </c>
      <c r="F148" s="11">
        <f>VLOOKUP(D148,'List of adjustments'!$D$2:$J$153,7,FALSE)*2</f>
        <v>0</v>
      </c>
      <c r="G148" s="5">
        <v>28300</v>
      </c>
      <c r="H148" s="6">
        <v>0.9806006866182837</v>
      </c>
      <c r="I148" s="5">
        <f>(1000*(E148+F148)/H148)/G148</f>
        <v>185.12205641078208</v>
      </c>
      <c r="J148" s="11">
        <f>IF(I148&lt;160,160,I148)</f>
        <v>185.12205641078208</v>
      </c>
      <c r="K148" s="5">
        <f>J148*H148*G148/1000</f>
        <v>5137.3220821762243</v>
      </c>
      <c r="L148" s="32">
        <f>K148/2</f>
        <v>2568.6610410881121</v>
      </c>
      <c r="M148" s="38">
        <f>L148+15</f>
        <v>2583.6610410881121</v>
      </c>
    </row>
    <row r="149" spans="1:13" x14ac:dyDescent="0.25">
      <c r="A149" s="2" t="s">
        <v>162</v>
      </c>
      <c r="B149" s="2" t="s">
        <v>163</v>
      </c>
      <c r="C149" s="1">
        <v>123</v>
      </c>
      <c r="D149" s="2" t="s">
        <v>35</v>
      </c>
      <c r="E149" s="11">
        <f>VLOOKUP(D149,'Allocations 11.12.14'!$D:$E,2,FALSE)</f>
        <v>1884</v>
      </c>
      <c r="F149" s="11">
        <f>VLOOKUP(D149,'List of adjustments'!$D$2:$J$153,7,FALSE)*2</f>
        <v>0</v>
      </c>
      <c r="G149" s="5">
        <v>9400</v>
      </c>
      <c r="H149" s="6">
        <v>1.1329075592555566</v>
      </c>
      <c r="I149" s="5">
        <f>(1000*(E149+F149)/H149)/G149</f>
        <v>176.91252060017587</v>
      </c>
      <c r="J149" s="11">
        <f>IF(I149&lt;160,160,I149)</f>
        <v>176.91252060017587</v>
      </c>
      <c r="K149" s="5">
        <f>J149*H149*G149/1000</f>
        <v>1884.0000000000002</v>
      </c>
      <c r="L149" s="32">
        <f>K149/2</f>
        <v>942.00000000000011</v>
      </c>
      <c r="M149" s="38">
        <f>L149+15</f>
        <v>957.00000000000011</v>
      </c>
    </row>
    <row r="150" spans="1:13" x14ac:dyDescent="0.25">
      <c r="A150" s="2" t="s">
        <v>194</v>
      </c>
      <c r="B150" s="2" t="s">
        <v>195</v>
      </c>
      <c r="C150" s="1">
        <v>33</v>
      </c>
      <c r="D150" s="2" t="s">
        <v>94</v>
      </c>
      <c r="E150" s="11">
        <f>VLOOKUP(D150,'Allocations 11.12.14'!$D:$E,2,FALSE)</f>
        <v>5013.1380000000008</v>
      </c>
      <c r="F150" s="11">
        <f>VLOOKUP(D150,'List of adjustments'!$D$2:$J$153,7,FALSE)*2</f>
        <v>0</v>
      </c>
      <c r="G150" s="5">
        <v>19200</v>
      </c>
      <c r="H150" s="6">
        <v>0.95577084703648496</v>
      </c>
      <c r="I150" s="5">
        <f>(1000*(E150+F150)/H150)/G150</f>
        <v>273.18361750579004</v>
      </c>
      <c r="J150" s="11">
        <f>IF(I150&lt;160,160,I150)</f>
        <v>273.18361750579004</v>
      </c>
      <c r="K150" s="5">
        <f>J150*H150*G150/1000</f>
        <v>5013.1380000000008</v>
      </c>
      <c r="L150" s="32">
        <f>K150/2</f>
        <v>2506.5690000000004</v>
      </c>
      <c r="M150" s="38">
        <f>L150+15</f>
        <v>2521.5690000000004</v>
      </c>
    </row>
    <row r="151" spans="1:13" x14ac:dyDescent="0.25">
      <c r="A151" s="2" t="s">
        <v>162</v>
      </c>
      <c r="B151" s="2" t="s">
        <v>163</v>
      </c>
      <c r="C151" s="1">
        <v>124</v>
      </c>
      <c r="D151" s="2" t="s">
        <v>28</v>
      </c>
      <c r="E151" s="11">
        <f>VLOOKUP(D151,'Allocations 11.12.14'!$D:$E,2,FALSE)</f>
        <v>1829</v>
      </c>
      <c r="F151" s="11">
        <f>VLOOKUP(D151,'List of adjustments'!$D$2:$J$153,7,FALSE)*2</f>
        <v>0</v>
      </c>
      <c r="G151" s="5">
        <v>10300</v>
      </c>
      <c r="H151" s="6">
        <v>1.0727010673596706</v>
      </c>
      <c r="I151" s="5">
        <f>(1000*(E151+F151)/H151)/G151</f>
        <v>165.53802446664426</v>
      </c>
      <c r="J151" s="11">
        <f>IF(I151&lt;160,160,I151)</f>
        <v>165.53802446664426</v>
      </c>
      <c r="K151" s="5">
        <f>J151*H151*G151/1000</f>
        <v>1828.9999999999998</v>
      </c>
      <c r="L151" s="32">
        <f>K151/2</f>
        <v>914.49999999999989</v>
      </c>
      <c r="M151" s="38">
        <f>L151+15</f>
        <v>929.49999999999989</v>
      </c>
    </row>
    <row r="152" spans="1:13" x14ac:dyDescent="0.25">
      <c r="A152" s="2" t="s">
        <v>188</v>
      </c>
      <c r="B152" s="2" t="s">
        <v>189</v>
      </c>
      <c r="C152" s="1">
        <v>70</v>
      </c>
      <c r="D152" s="2" t="s">
        <v>76</v>
      </c>
      <c r="E152" s="11">
        <f>VLOOKUP(D152,'Allocations 11.12.14'!$D:$E,2,FALSE)</f>
        <v>4366</v>
      </c>
      <c r="F152" s="11">
        <f>VLOOKUP(D152,'List of adjustments'!$D$2:$J$153,7,FALSE)*2</f>
        <v>0</v>
      </c>
      <c r="G152" s="5">
        <v>17500</v>
      </c>
      <c r="H152" s="6">
        <v>0.95099889408446048</v>
      </c>
      <c r="I152" s="5">
        <f>(1000*(E152+F152)/H152)/G152</f>
        <v>262.34069864602475</v>
      </c>
      <c r="J152" s="11">
        <f>IF(I152&lt;160,160,I152)</f>
        <v>262.34069864602475</v>
      </c>
      <c r="K152" s="5">
        <f>J152*H152*G152/1000</f>
        <v>4366</v>
      </c>
      <c r="L152" s="32">
        <f>K152/2</f>
        <v>2183</v>
      </c>
      <c r="M152" s="38">
        <f>L152+15</f>
        <v>2198</v>
      </c>
    </row>
    <row r="153" spans="1:13" x14ac:dyDescent="0.25">
      <c r="A153" s="2" t="s">
        <v>176</v>
      </c>
      <c r="B153" s="2" t="s">
        <v>177</v>
      </c>
      <c r="C153" s="1">
        <v>73</v>
      </c>
      <c r="D153" s="2" t="s">
        <v>48</v>
      </c>
      <c r="E153" s="11">
        <f>VLOOKUP(D153,'Allocations 11.12.14'!$D:$E,2,FALSE)</f>
        <v>6643.0249999999996</v>
      </c>
      <c r="F153" s="11">
        <f>VLOOKUP(D153,'List of adjustments'!$D$2:$J$153,7,FALSE)*2</f>
        <v>10</v>
      </c>
      <c r="G153" s="5">
        <v>31600</v>
      </c>
      <c r="H153" s="6">
        <v>0.95488784096297163</v>
      </c>
      <c r="I153" s="5">
        <f>(1000*(E153+F153)/H153)/G153</f>
        <v>220.48533533578529</v>
      </c>
      <c r="J153" s="11">
        <f>IF(I153&lt;160,160,I153)</f>
        <v>220.48533533578529</v>
      </c>
      <c r="K153" s="5">
        <f>J153*H153*G153/1000</f>
        <v>6653.0250000000005</v>
      </c>
      <c r="L153" s="32">
        <f>K153/2</f>
        <v>3326.5125000000003</v>
      </c>
      <c r="M153" s="38">
        <f>L153+15</f>
        <v>3341.5125000000003</v>
      </c>
    </row>
    <row r="154" spans="1:13" ht="15.75" thickBot="1" x14ac:dyDescent="0.3">
      <c r="A154" s="2" t="s">
        <v>166</v>
      </c>
      <c r="B154" s="2" t="s">
        <v>167</v>
      </c>
      <c r="C154" s="1">
        <v>40</v>
      </c>
      <c r="D154" s="2" t="s">
        <v>27</v>
      </c>
      <c r="E154" s="11">
        <f>VLOOKUP(D154,'Allocations 11.12.14'!$D:$E,2,FALSE)</f>
        <v>1846</v>
      </c>
      <c r="F154" s="11">
        <f>VLOOKUP(D154,'List of adjustments'!$D$2:$J$153,7,FALSE)*2</f>
        <v>-44</v>
      </c>
      <c r="G154" s="5">
        <v>10800</v>
      </c>
      <c r="H154" s="6">
        <v>0.96079961686388549</v>
      </c>
      <c r="I154" s="5">
        <f>(1000*(E154+F154)/H154)/G154</f>
        <v>173.65936551522316</v>
      </c>
      <c r="J154" s="11">
        <f>IF(I154&lt;160,160,I154)</f>
        <v>173.65936551522316</v>
      </c>
      <c r="K154" s="5">
        <f>J154*H154*G154/1000</f>
        <v>1802</v>
      </c>
      <c r="L154" s="33">
        <f>K154/2</f>
        <v>901</v>
      </c>
      <c r="M154" s="39">
        <f>L154+15</f>
        <v>916</v>
      </c>
    </row>
    <row r="155" spans="1:13" s="4" customFormat="1" ht="15.75" thickBot="1" x14ac:dyDescent="0.3">
      <c r="A155" s="62" t="s">
        <v>155</v>
      </c>
      <c r="B155" s="63"/>
      <c r="C155" s="63"/>
      <c r="D155" s="64"/>
      <c r="E155" s="12">
        <f>SUM(E3:E154)</f>
        <v>839748.67900259257</v>
      </c>
      <c r="F155" s="12">
        <f>SUM(F3:F154)</f>
        <v>10029.355295000001</v>
      </c>
      <c r="G155" s="9">
        <f>SUM(G3:G154)</f>
        <v>3448000</v>
      </c>
      <c r="H155" s="10"/>
      <c r="I155" s="9"/>
      <c r="J155" s="12"/>
      <c r="K155" s="9">
        <f>SUM(K3:K154)</f>
        <v>854151.53406085388</v>
      </c>
      <c r="L155" s="34">
        <f>SUM(L3:L154)</f>
        <v>427075.76703042694</v>
      </c>
      <c r="M155" s="34">
        <v>429763</v>
      </c>
    </row>
    <row r="156" spans="1:13" ht="15.75" thickBot="1" x14ac:dyDescent="0.3">
      <c r="E156" s="24"/>
      <c r="F156" s="24"/>
      <c r="K156" s="8"/>
      <c r="L156" s="35"/>
      <c r="M156" s="8"/>
    </row>
    <row r="157" spans="1:13" ht="24" customHeight="1" x14ac:dyDescent="0.25">
      <c r="A157" s="31" t="s">
        <v>375</v>
      </c>
      <c r="G157" s="37"/>
      <c r="I157" s="85" t="s">
        <v>207</v>
      </c>
      <c r="J157" s="86" t="s">
        <v>208</v>
      </c>
      <c r="K157" s="87">
        <f>K155-(E155+F155)</f>
        <v>4373.499763261294</v>
      </c>
    </row>
    <row r="158" spans="1:13" ht="24" customHeight="1" x14ac:dyDescent="0.25">
      <c r="A158" s="96" t="s">
        <v>211</v>
      </c>
      <c r="B158" s="13"/>
      <c r="C158" s="13"/>
      <c r="D158" s="13"/>
      <c r="E158" s="13"/>
      <c r="F158" s="13"/>
      <c r="G158" s="13"/>
      <c r="H158" s="13"/>
      <c r="I158" s="88"/>
      <c r="J158" s="89"/>
      <c r="K158" s="90"/>
      <c r="L158" s="13"/>
      <c r="M158" s="13"/>
    </row>
    <row r="159" spans="1:13" ht="24" customHeight="1" x14ac:dyDescent="0.25">
      <c r="A159" s="97" t="s">
        <v>210</v>
      </c>
      <c r="B159" s="13"/>
      <c r="C159" s="13"/>
      <c r="D159" s="13"/>
      <c r="E159" s="13"/>
      <c r="F159" s="13"/>
      <c r="G159" s="13"/>
      <c r="H159" s="13"/>
      <c r="I159" s="88"/>
      <c r="J159" s="91" t="s">
        <v>209</v>
      </c>
      <c r="K159" s="92">
        <f>K157/2</f>
        <v>2186.749881630647</v>
      </c>
      <c r="L159" s="13"/>
      <c r="M159" s="13"/>
    </row>
    <row r="160" spans="1:13" ht="15.75" thickBot="1" x14ac:dyDescent="0.3">
      <c r="A160" s="31"/>
      <c r="I160" s="93"/>
      <c r="J160" s="94"/>
      <c r="K160" s="95"/>
    </row>
    <row r="161" spans="1:11" x14ac:dyDescent="0.25">
      <c r="A161" s="31" t="s">
        <v>379</v>
      </c>
      <c r="E161" s="13"/>
      <c r="F161" s="13"/>
      <c r="G161" s="13"/>
      <c r="H161" s="13"/>
      <c r="I161" s="65"/>
      <c r="J161" s="27"/>
      <c r="K161" s="28"/>
    </row>
    <row r="162" spans="1:11" x14ac:dyDescent="0.25">
      <c r="A162" s="31"/>
    </row>
    <row r="163" spans="1:11" x14ac:dyDescent="0.25">
      <c r="A163" s="31" t="s">
        <v>389</v>
      </c>
      <c r="E163" s="24"/>
      <c r="F163" s="24"/>
      <c r="G163" s="24"/>
      <c r="H163" s="25"/>
      <c r="I163" s="24"/>
      <c r="J163" s="24"/>
      <c r="K163" s="24"/>
    </row>
    <row r="164" spans="1:11" x14ac:dyDescent="0.25">
      <c r="E164" s="13"/>
      <c r="F164" s="13"/>
      <c r="G164" s="13"/>
      <c r="H164" s="13"/>
      <c r="I164" s="26"/>
      <c r="J164" s="26"/>
      <c r="K164" s="15"/>
    </row>
    <row r="165" spans="1:11" x14ac:dyDescent="0.25">
      <c r="E165" s="13"/>
      <c r="F165" s="13"/>
      <c r="G165" s="13"/>
      <c r="H165" s="13"/>
      <c r="I165" s="65"/>
      <c r="J165" s="27"/>
      <c r="K165" s="28"/>
    </row>
    <row r="166" spans="1:11" x14ac:dyDescent="0.25">
      <c r="E166" s="13"/>
      <c r="F166" s="13"/>
      <c r="G166" s="13"/>
      <c r="H166" s="13"/>
      <c r="I166" s="65"/>
      <c r="J166" s="27"/>
      <c r="K166" s="28"/>
    </row>
    <row r="167" spans="1:11" x14ac:dyDescent="0.25">
      <c r="E167" s="13"/>
      <c r="F167" s="13"/>
      <c r="G167" s="13"/>
      <c r="H167" s="13"/>
      <c r="I167" s="65"/>
      <c r="J167" s="27"/>
      <c r="K167" s="29"/>
    </row>
  </sheetData>
  <sortState ref="A1:M172">
    <sortCondition ref="D1"/>
  </sortState>
  <conditionalFormatting sqref="I3:I154">
    <cfRule type="cellIs" dxfId="1" priority="1" operator="lessThan">
      <formula>#REF!</formula>
    </cfRule>
  </conditionalFormatting>
  <hyperlinks>
    <hyperlink ref="A159"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7"/>
  <sheetViews>
    <sheetView workbookViewId="0">
      <selection activeCell="E7" sqref="E7"/>
    </sheetView>
  </sheetViews>
  <sheetFormatPr defaultRowHeight="15" x14ac:dyDescent="0.25"/>
  <cols>
    <col min="1" max="1" width="9.140625" style="2"/>
    <col min="2" max="2" width="44" style="2" bestFit="1" customWidth="1"/>
    <col min="3" max="3" width="6.140625" style="2" bestFit="1" customWidth="1"/>
    <col min="4" max="4" width="27.7109375" style="2" bestFit="1" customWidth="1"/>
    <col min="5" max="5" width="20.140625" style="2" bestFit="1" customWidth="1"/>
    <col min="6" max="16384" width="9.140625" style="2"/>
  </cols>
  <sheetData>
    <row r="2" spans="1:5" ht="15" customHeight="1" x14ac:dyDescent="0.25">
      <c r="A2" s="70" t="s">
        <v>156</v>
      </c>
      <c r="B2" s="73" t="s">
        <v>157</v>
      </c>
      <c r="C2" s="70" t="s">
        <v>0</v>
      </c>
      <c r="D2" s="73" t="s">
        <v>1</v>
      </c>
      <c r="E2" s="76" t="s">
        <v>376</v>
      </c>
    </row>
    <row r="3" spans="1:5" x14ac:dyDescent="0.25">
      <c r="A3" s="71"/>
      <c r="B3" s="74"/>
      <c r="C3" s="71"/>
      <c r="D3" s="74"/>
      <c r="E3" s="77"/>
    </row>
    <row r="4" spans="1:5" x14ac:dyDescent="0.25">
      <c r="A4" s="72"/>
      <c r="B4" s="75"/>
      <c r="C4" s="72"/>
      <c r="D4" s="75"/>
      <c r="E4" s="78"/>
    </row>
    <row r="5" spans="1:5" x14ac:dyDescent="0.25">
      <c r="A5" s="2" t="s">
        <v>176</v>
      </c>
      <c r="B5" s="2" t="s">
        <v>177</v>
      </c>
      <c r="C5" s="1">
        <v>65</v>
      </c>
      <c r="D5" s="2" t="s">
        <v>39</v>
      </c>
      <c r="E5" s="37">
        <v>4617.6389999999992</v>
      </c>
    </row>
    <row r="6" spans="1:5" x14ac:dyDescent="0.25">
      <c r="A6" s="2" t="s">
        <v>176</v>
      </c>
      <c r="B6" s="2" t="s">
        <v>177</v>
      </c>
      <c r="C6" s="1">
        <v>72</v>
      </c>
      <c r="D6" s="2" t="s">
        <v>37</v>
      </c>
      <c r="E6" s="37">
        <v>6337.5958999999993</v>
      </c>
    </row>
    <row r="7" spans="1:5" x14ac:dyDescent="0.25">
      <c r="A7" s="2" t="s">
        <v>176</v>
      </c>
      <c r="B7" s="2" t="s">
        <v>177</v>
      </c>
      <c r="C7" s="1">
        <v>73</v>
      </c>
      <c r="D7" s="2" t="s">
        <v>48</v>
      </c>
      <c r="E7" s="37">
        <v>6643.0249999999996</v>
      </c>
    </row>
    <row r="8" spans="1:5" x14ac:dyDescent="0.25">
      <c r="A8" s="2" t="s">
        <v>176</v>
      </c>
      <c r="B8" s="2" t="s">
        <v>177</v>
      </c>
      <c r="C8" s="1">
        <v>60</v>
      </c>
      <c r="D8" s="2" t="s">
        <v>78</v>
      </c>
      <c r="E8" s="37">
        <v>2365.2329999999997</v>
      </c>
    </row>
    <row r="9" spans="1:5" x14ac:dyDescent="0.25">
      <c r="A9" s="2" t="s">
        <v>168</v>
      </c>
      <c r="B9" s="2" t="s">
        <v>169</v>
      </c>
      <c r="C9" s="1">
        <v>151</v>
      </c>
      <c r="D9" s="2" t="s">
        <v>26</v>
      </c>
      <c r="E9" s="37">
        <v>6252.2286749999994</v>
      </c>
    </row>
    <row r="10" spans="1:5" x14ac:dyDescent="0.25">
      <c r="A10" s="2" t="s">
        <v>168</v>
      </c>
      <c r="B10" s="2" t="s">
        <v>169</v>
      </c>
      <c r="C10" s="1">
        <v>148</v>
      </c>
      <c r="D10" s="2" t="s">
        <v>24</v>
      </c>
      <c r="E10" s="37">
        <v>5137.3220821762234</v>
      </c>
    </row>
    <row r="11" spans="1:5" x14ac:dyDescent="0.25">
      <c r="A11" s="2" t="s">
        <v>168</v>
      </c>
      <c r="B11" s="2" t="s">
        <v>169</v>
      </c>
      <c r="C11" s="1">
        <v>145</v>
      </c>
      <c r="D11" s="2" t="s">
        <v>33</v>
      </c>
      <c r="E11" s="37">
        <v>2914.375308225</v>
      </c>
    </row>
    <row r="12" spans="1:5" x14ac:dyDescent="0.25">
      <c r="A12" s="2" t="s">
        <v>168</v>
      </c>
      <c r="B12" s="2" t="s">
        <v>169</v>
      </c>
      <c r="C12" s="1">
        <v>137</v>
      </c>
      <c r="D12" s="2" t="s">
        <v>122</v>
      </c>
      <c r="E12" s="37">
        <v>2743.9721048314855</v>
      </c>
    </row>
    <row r="13" spans="1:5" x14ac:dyDescent="0.25">
      <c r="A13" s="2" t="s">
        <v>188</v>
      </c>
      <c r="B13" s="2" t="s">
        <v>189</v>
      </c>
      <c r="C13" s="1">
        <v>68</v>
      </c>
      <c r="D13" s="2" t="s">
        <v>62</v>
      </c>
      <c r="E13" s="37">
        <v>2756</v>
      </c>
    </row>
    <row r="14" spans="1:5" x14ac:dyDescent="0.25">
      <c r="A14" s="2" t="s">
        <v>188</v>
      </c>
      <c r="B14" s="2" t="s">
        <v>189</v>
      </c>
      <c r="C14" s="1">
        <v>69</v>
      </c>
      <c r="D14" s="2" t="s">
        <v>57</v>
      </c>
      <c r="E14" s="37">
        <v>4261</v>
      </c>
    </row>
    <row r="15" spans="1:5" x14ac:dyDescent="0.25">
      <c r="A15" s="2" t="s">
        <v>188</v>
      </c>
      <c r="B15" s="2" t="s">
        <v>189</v>
      </c>
      <c r="C15" s="1">
        <v>70</v>
      </c>
      <c r="D15" s="2" t="s">
        <v>76</v>
      </c>
      <c r="E15" s="37">
        <v>4366</v>
      </c>
    </row>
    <row r="16" spans="1:5" x14ac:dyDescent="0.25">
      <c r="A16" s="2" t="s">
        <v>188</v>
      </c>
      <c r="B16" s="2" t="s">
        <v>189</v>
      </c>
      <c r="C16" s="1">
        <v>64</v>
      </c>
      <c r="D16" s="2" t="s">
        <v>89</v>
      </c>
      <c r="E16" s="37">
        <v>22418</v>
      </c>
    </row>
    <row r="17" spans="1:5" x14ac:dyDescent="0.25">
      <c r="A17" s="2" t="s">
        <v>188</v>
      </c>
      <c r="B17" s="2" t="s">
        <v>189</v>
      </c>
      <c r="C17" s="1">
        <v>66</v>
      </c>
      <c r="D17" s="2" t="s">
        <v>83</v>
      </c>
      <c r="E17" s="37">
        <v>4876</v>
      </c>
    </row>
    <row r="18" spans="1:5" x14ac:dyDescent="0.25">
      <c r="A18" s="2" t="s">
        <v>188</v>
      </c>
      <c r="B18" s="2" t="s">
        <v>189</v>
      </c>
      <c r="C18" s="1">
        <v>67</v>
      </c>
      <c r="D18" s="2" t="s">
        <v>95</v>
      </c>
      <c r="E18" s="37">
        <v>6319</v>
      </c>
    </row>
    <row r="19" spans="1:5" x14ac:dyDescent="0.25">
      <c r="A19" s="2" t="s">
        <v>178</v>
      </c>
      <c r="B19" s="2" t="s">
        <v>179</v>
      </c>
      <c r="C19" s="1">
        <v>140</v>
      </c>
      <c r="D19" s="2" t="s">
        <v>47</v>
      </c>
      <c r="E19" s="37">
        <v>3280.45</v>
      </c>
    </row>
    <row r="20" spans="1:5" x14ac:dyDescent="0.25">
      <c r="A20" s="2" t="s">
        <v>178</v>
      </c>
      <c r="B20" s="2" t="s">
        <v>179</v>
      </c>
      <c r="C20" s="1">
        <v>138</v>
      </c>
      <c r="D20" s="2" t="s">
        <v>98</v>
      </c>
      <c r="E20" s="37">
        <v>7567.5249999999996</v>
      </c>
    </row>
    <row r="21" spans="1:5" x14ac:dyDescent="0.25">
      <c r="A21" s="2" t="s">
        <v>178</v>
      </c>
      <c r="B21" s="2" t="s">
        <v>179</v>
      </c>
      <c r="C21" s="1">
        <v>139</v>
      </c>
      <c r="D21" s="2" t="s">
        <v>91</v>
      </c>
      <c r="E21" s="37">
        <v>3241.05</v>
      </c>
    </row>
    <row r="22" spans="1:5" x14ac:dyDescent="0.25">
      <c r="A22" s="2" t="s">
        <v>178</v>
      </c>
      <c r="B22" s="2" t="s">
        <v>179</v>
      </c>
      <c r="C22" s="1">
        <v>152</v>
      </c>
      <c r="D22" s="2" t="s">
        <v>92</v>
      </c>
      <c r="E22" s="37">
        <v>7832.15</v>
      </c>
    </row>
    <row r="23" spans="1:5" x14ac:dyDescent="0.25">
      <c r="A23" s="2" t="s">
        <v>194</v>
      </c>
      <c r="B23" s="2" t="s">
        <v>195</v>
      </c>
      <c r="C23" s="1">
        <v>18</v>
      </c>
      <c r="D23" s="2" t="s">
        <v>63</v>
      </c>
      <c r="E23" s="37">
        <v>4183.51</v>
      </c>
    </row>
    <row r="24" spans="1:5" x14ac:dyDescent="0.25">
      <c r="A24" s="2" t="s">
        <v>194</v>
      </c>
      <c r="B24" s="2" t="s">
        <v>195</v>
      </c>
      <c r="C24" s="1">
        <v>14</v>
      </c>
      <c r="D24" s="2" t="s">
        <v>66</v>
      </c>
      <c r="E24" s="37">
        <v>2903.21</v>
      </c>
    </row>
    <row r="25" spans="1:5" x14ac:dyDescent="0.25">
      <c r="A25" s="2" t="s">
        <v>194</v>
      </c>
      <c r="B25" s="2" t="s">
        <v>195</v>
      </c>
      <c r="C25" s="1">
        <v>17</v>
      </c>
      <c r="D25" s="2" t="s">
        <v>69</v>
      </c>
      <c r="E25" s="37">
        <v>4675.6859999999997</v>
      </c>
    </row>
    <row r="26" spans="1:5" x14ac:dyDescent="0.25">
      <c r="A26" s="2" t="s">
        <v>194</v>
      </c>
      <c r="B26" s="2" t="s">
        <v>195</v>
      </c>
      <c r="C26" s="1">
        <v>33</v>
      </c>
      <c r="D26" s="2" t="s">
        <v>94</v>
      </c>
      <c r="E26" s="37">
        <v>5013.1380000000008</v>
      </c>
    </row>
    <row r="27" spans="1:5" x14ac:dyDescent="0.25">
      <c r="A27" s="2" t="s">
        <v>180</v>
      </c>
      <c r="B27" s="2" t="s">
        <v>181</v>
      </c>
      <c r="C27" s="1">
        <v>34</v>
      </c>
      <c r="D27" s="2" t="s">
        <v>41</v>
      </c>
      <c r="E27" s="37">
        <v>5167</v>
      </c>
    </row>
    <row r="28" spans="1:5" x14ac:dyDescent="0.25">
      <c r="A28" s="2" t="s">
        <v>180</v>
      </c>
      <c r="B28" s="2" t="s">
        <v>181</v>
      </c>
      <c r="C28" s="1">
        <v>10</v>
      </c>
      <c r="D28" s="2" t="s">
        <v>105</v>
      </c>
      <c r="E28" s="37">
        <v>3318</v>
      </c>
    </row>
    <row r="29" spans="1:5" x14ac:dyDescent="0.25">
      <c r="A29" s="2" t="s">
        <v>180</v>
      </c>
      <c r="B29" s="2" t="s">
        <v>181</v>
      </c>
      <c r="C29" s="1">
        <v>7</v>
      </c>
      <c r="D29" s="2" t="s">
        <v>126</v>
      </c>
      <c r="E29" s="37">
        <v>5063</v>
      </c>
    </row>
    <row r="30" spans="1:5" x14ac:dyDescent="0.25">
      <c r="A30" s="2" t="s">
        <v>180</v>
      </c>
      <c r="B30" s="2" t="s">
        <v>181</v>
      </c>
      <c r="C30" s="1">
        <v>9</v>
      </c>
      <c r="D30" s="2" t="s">
        <v>135</v>
      </c>
      <c r="E30" s="37">
        <v>5467</v>
      </c>
    </row>
    <row r="31" spans="1:5" x14ac:dyDescent="0.25">
      <c r="A31" s="2" t="s">
        <v>180</v>
      </c>
      <c r="B31" s="2" t="s">
        <v>181</v>
      </c>
      <c r="C31" s="1">
        <v>11</v>
      </c>
      <c r="D31" s="2" t="s">
        <v>141</v>
      </c>
      <c r="E31" s="37">
        <v>2754</v>
      </c>
    </row>
    <row r="32" spans="1:5" x14ac:dyDescent="0.25">
      <c r="A32" s="2" t="s">
        <v>180</v>
      </c>
      <c r="B32" s="2" t="s">
        <v>181</v>
      </c>
      <c r="C32" s="1">
        <v>8</v>
      </c>
      <c r="D32" s="2" t="s">
        <v>137</v>
      </c>
      <c r="E32" s="37">
        <v>3943</v>
      </c>
    </row>
    <row r="33" spans="1:5" x14ac:dyDescent="0.25">
      <c r="A33" s="2" t="s">
        <v>180</v>
      </c>
      <c r="B33" s="2" t="s">
        <v>181</v>
      </c>
      <c r="C33" s="1">
        <v>12</v>
      </c>
      <c r="D33" s="2" t="s">
        <v>150</v>
      </c>
      <c r="E33" s="37">
        <v>5469</v>
      </c>
    </row>
    <row r="34" spans="1:5" x14ac:dyDescent="0.25">
      <c r="A34" s="2" t="s">
        <v>201</v>
      </c>
      <c r="B34" s="2" t="s">
        <v>202</v>
      </c>
      <c r="C34" s="3">
        <v>55</v>
      </c>
      <c r="D34" s="4" t="s">
        <v>388</v>
      </c>
      <c r="E34" s="37">
        <v>10249.799999999999</v>
      </c>
    </row>
    <row r="35" spans="1:5" x14ac:dyDescent="0.25">
      <c r="A35" s="2" t="s">
        <v>201</v>
      </c>
      <c r="B35" s="2" t="s">
        <v>202</v>
      </c>
      <c r="C35" s="1">
        <v>59</v>
      </c>
      <c r="D35" s="4" t="s">
        <v>387</v>
      </c>
      <c r="E35" s="37">
        <v>11599.396874999999</v>
      </c>
    </row>
    <row r="36" spans="1:5" x14ac:dyDescent="0.25">
      <c r="A36" s="2" t="s">
        <v>201</v>
      </c>
      <c r="B36" s="2" t="s">
        <v>202</v>
      </c>
      <c r="C36" s="1">
        <v>51</v>
      </c>
      <c r="D36" s="2" t="s">
        <v>147</v>
      </c>
      <c r="E36" s="37">
        <v>6157</v>
      </c>
    </row>
    <row r="37" spans="1:5" x14ac:dyDescent="0.25">
      <c r="A37" s="2" t="s">
        <v>201</v>
      </c>
      <c r="B37" s="2" t="s">
        <v>202</v>
      </c>
      <c r="C37" s="1">
        <v>54</v>
      </c>
      <c r="D37" s="2" t="s">
        <v>154</v>
      </c>
      <c r="E37" s="37">
        <v>10608</v>
      </c>
    </row>
    <row r="38" spans="1:5" x14ac:dyDescent="0.25">
      <c r="A38" s="2" t="s">
        <v>197</v>
      </c>
      <c r="B38" s="2" t="s">
        <v>198</v>
      </c>
      <c r="C38" s="1">
        <v>149</v>
      </c>
      <c r="D38" s="2" t="s">
        <v>68</v>
      </c>
      <c r="E38" s="37">
        <v>8988.6</v>
      </c>
    </row>
    <row r="39" spans="1:5" x14ac:dyDescent="0.25">
      <c r="A39" s="2" t="s">
        <v>197</v>
      </c>
      <c r="B39" s="2" t="s">
        <v>198</v>
      </c>
      <c r="C39" s="1">
        <v>146</v>
      </c>
      <c r="D39" s="2" t="s">
        <v>84</v>
      </c>
      <c r="E39" s="37">
        <v>7309.7000000000007</v>
      </c>
    </row>
    <row r="40" spans="1:5" x14ac:dyDescent="0.25">
      <c r="A40" s="2" t="s">
        <v>197</v>
      </c>
      <c r="B40" s="2" t="s">
        <v>198</v>
      </c>
      <c r="C40" s="1">
        <v>141</v>
      </c>
      <c r="D40" s="2" t="s">
        <v>131</v>
      </c>
      <c r="E40" s="37">
        <v>5115.5</v>
      </c>
    </row>
    <row r="41" spans="1:5" x14ac:dyDescent="0.25">
      <c r="A41" s="2" t="s">
        <v>197</v>
      </c>
      <c r="B41" s="2" t="s">
        <v>198</v>
      </c>
      <c r="C41" s="1">
        <v>142</v>
      </c>
      <c r="D41" s="2" t="s">
        <v>153</v>
      </c>
      <c r="E41" s="37">
        <v>2955.4</v>
      </c>
    </row>
    <row r="42" spans="1:5" x14ac:dyDescent="0.25">
      <c r="A42" s="2" t="s">
        <v>197</v>
      </c>
      <c r="B42" s="2" t="s">
        <v>198</v>
      </c>
      <c r="C42" s="1">
        <v>147</v>
      </c>
      <c r="D42" s="2" t="s">
        <v>152</v>
      </c>
      <c r="E42" s="37">
        <v>44.4</v>
      </c>
    </row>
    <row r="43" spans="1:5" x14ac:dyDescent="0.25">
      <c r="A43" s="2" t="s">
        <v>190</v>
      </c>
      <c r="B43" s="2" t="s">
        <v>191</v>
      </c>
      <c r="C43" s="1">
        <v>4</v>
      </c>
      <c r="D43" s="2" t="s">
        <v>58</v>
      </c>
      <c r="E43" s="37">
        <v>2776.35</v>
      </c>
    </row>
    <row r="44" spans="1:5" x14ac:dyDescent="0.25">
      <c r="A44" s="2" t="s">
        <v>190</v>
      </c>
      <c r="B44" s="2" t="s">
        <v>191</v>
      </c>
      <c r="C44" s="1">
        <v>1</v>
      </c>
      <c r="D44" s="2" t="s">
        <v>86</v>
      </c>
      <c r="E44" s="37">
        <v>1492.9970000000001</v>
      </c>
    </row>
    <row r="45" spans="1:5" x14ac:dyDescent="0.25">
      <c r="A45" s="2" t="s">
        <v>190</v>
      </c>
      <c r="B45" s="2" t="s">
        <v>191</v>
      </c>
      <c r="C45" s="1">
        <v>3</v>
      </c>
      <c r="D45" s="2" t="s">
        <v>114</v>
      </c>
      <c r="E45" s="37">
        <v>2203</v>
      </c>
    </row>
    <row r="46" spans="1:5" x14ac:dyDescent="0.25">
      <c r="A46" s="2" t="s">
        <v>190</v>
      </c>
      <c r="B46" s="2" t="s">
        <v>191</v>
      </c>
      <c r="C46" s="1">
        <v>2</v>
      </c>
      <c r="D46" s="2" t="s">
        <v>119</v>
      </c>
      <c r="E46" s="37">
        <v>2766</v>
      </c>
    </row>
    <row r="47" spans="1:5" x14ac:dyDescent="0.25">
      <c r="A47" s="2" t="s">
        <v>190</v>
      </c>
      <c r="B47" s="2" t="s">
        <v>191</v>
      </c>
      <c r="C47" s="1">
        <v>6</v>
      </c>
      <c r="D47" s="2" t="s">
        <v>139</v>
      </c>
      <c r="E47" s="37">
        <v>9757</v>
      </c>
    </row>
    <row r="48" spans="1:5" x14ac:dyDescent="0.25">
      <c r="A48" s="2" t="s">
        <v>190</v>
      </c>
      <c r="B48" s="2" t="s">
        <v>191</v>
      </c>
      <c r="C48" s="1">
        <v>5</v>
      </c>
      <c r="D48" s="2" t="s">
        <v>144</v>
      </c>
      <c r="E48" s="37">
        <v>2399</v>
      </c>
    </row>
    <row r="49" spans="1:5" x14ac:dyDescent="0.25">
      <c r="A49" s="2" t="s">
        <v>174</v>
      </c>
      <c r="B49" s="2" t="s">
        <v>175</v>
      </c>
      <c r="C49" s="1">
        <v>80</v>
      </c>
      <c r="D49" s="2" t="s">
        <v>32</v>
      </c>
      <c r="E49" s="37">
        <v>7691</v>
      </c>
    </row>
    <row r="50" spans="1:5" x14ac:dyDescent="0.25">
      <c r="A50" s="2" t="s">
        <v>174</v>
      </c>
      <c r="B50" s="2" t="s">
        <v>175</v>
      </c>
      <c r="C50" s="1">
        <v>74</v>
      </c>
      <c r="D50" s="2" t="s">
        <v>50</v>
      </c>
      <c r="E50" s="37">
        <v>3096</v>
      </c>
    </row>
    <row r="51" spans="1:5" x14ac:dyDescent="0.25">
      <c r="A51" s="2" t="s">
        <v>174</v>
      </c>
      <c r="B51" s="2" t="s">
        <v>175</v>
      </c>
      <c r="C51" s="1">
        <v>84</v>
      </c>
      <c r="D51" s="2" t="s">
        <v>34</v>
      </c>
      <c r="E51" s="37">
        <v>8382.5</v>
      </c>
    </row>
    <row r="52" spans="1:5" x14ac:dyDescent="0.25">
      <c r="A52" s="2" t="s">
        <v>174</v>
      </c>
      <c r="B52" s="2" t="s">
        <v>175</v>
      </c>
      <c r="C52" s="1">
        <v>83</v>
      </c>
      <c r="D52" s="2" t="s">
        <v>113</v>
      </c>
      <c r="E52" s="37">
        <v>13755.5</v>
      </c>
    </row>
    <row r="53" spans="1:5" x14ac:dyDescent="0.25">
      <c r="A53" s="2" t="s">
        <v>196</v>
      </c>
      <c r="B53" s="2" t="s">
        <v>87</v>
      </c>
      <c r="C53" s="1">
        <v>76</v>
      </c>
      <c r="D53" s="2" t="s">
        <v>64</v>
      </c>
      <c r="E53" s="37">
        <v>2679.5570000000002</v>
      </c>
    </row>
    <row r="54" spans="1:5" x14ac:dyDescent="0.25">
      <c r="A54" s="2" t="s">
        <v>196</v>
      </c>
      <c r="B54" s="2" t="s">
        <v>87</v>
      </c>
      <c r="C54" s="1">
        <v>81</v>
      </c>
      <c r="D54" s="2" t="s">
        <v>87</v>
      </c>
      <c r="E54" s="37">
        <v>21932.054</v>
      </c>
    </row>
    <row r="55" spans="1:5" x14ac:dyDescent="0.25">
      <c r="A55" s="2" t="s">
        <v>196</v>
      </c>
      <c r="B55" s="2" t="s">
        <v>87</v>
      </c>
      <c r="C55" s="1">
        <v>77</v>
      </c>
      <c r="D55" s="2" t="s">
        <v>134</v>
      </c>
      <c r="E55" s="37">
        <v>3881.52</v>
      </c>
    </row>
    <row r="56" spans="1:5" x14ac:dyDescent="0.25">
      <c r="A56" s="2" t="s">
        <v>186</v>
      </c>
      <c r="B56" s="2" t="s">
        <v>187</v>
      </c>
      <c r="C56" s="1">
        <v>27</v>
      </c>
      <c r="D56" s="2" t="s">
        <v>55</v>
      </c>
      <c r="E56" s="37">
        <v>3254.9279999999999</v>
      </c>
    </row>
    <row r="57" spans="1:5" x14ac:dyDescent="0.25">
      <c r="A57" s="2" t="s">
        <v>186</v>
      </c>
      <c r="B57" s="2" t="s">
        <v>187</v>
      </c>
      <c r="C57" s="1">
        <v>26</v>
      </c>
      <c r="D57" s="2" t="s">
        <v>73</v>
      </c>
      <c r="E57" s="37">
        <v>3512.7250000000004</v>
      </c>
    </row>
    <row r="58" spans="1:5" x14ac:dyDescent="0.25">
      <c r="A58" s="2" t="s">
        <v>186</v>
      </c>
      <c r="B58" s="2" t="s">
        <v>187</v>
      </c>
      <c r="C58" s="1">
        <v>22</v>
      </c>
      <c r="D58" s="2" t="s">
        <v>85</v>
      </c>
      <c r="E58" s="37">
        <v>4297.1760000000004</v>
      </c>
    </row>
    <row r="59" spans="1:5" x14ac:dyDescent="0.25">
      <c r="A59" s="2" t="s">
        <v>186</v>
      </c>
      <c r="B59" s="2" t="s">
        <v>187</v>
      </c>
      <c r="C59" s="1">
        <v>25</v>
      </c>
      <c r="D59" s="2" t="s">
        <v>107</v>
      </c>
      <c r="E59" s="37">
        <v>4822.4750000000004</v>
      </c>
    </row>
    <row r="60" spans="1:5" x14ac:dyDescent="0.25">
      <c r="A60" s="2" t="s">
        <v>186</v>
      </c>
      <c r="B60" s="2" t="s">
        <v>187</v>
      </c>
      <c r="C60" s="1">
        <v>24</v>
      </c>
      <c r="D60" s="2" t="s">
        <v>115</v>
      </c>
      <c r="E60" s="37">
        <v>4858.3999999999996</v>
      </c>
    </row>
    <row r="61" spans="1:5" x14ac:dyDescent="0.25">
      <c r="A61" s="2" t="s">
        <v>186</v>
      </c>
      <c r="B61" s="2" t="s">
        <v>187</v>
      </c>
      <c r="C61" s="1">
        <v>21</v>
      </c>
      <c r="D61" s="2" t="s">
        <v>112</v>
      </c>
      <c r="E61" s="37">
        <v>10852.225</v>
      </c>
    </row>
    <row r="62" spans="1:5" x14ac:dyDescent="0.25">
      <c r="A62" s="2" t="s">
        <v>186</v>
      </c>
      <c r="B62" s="2" t="s">
        <v>187</v>
      </c>
      <c r="C62" s="1">
        <v>20</v>
      </c>
      <c r="D62" s="2" t="s">
        <v>109</v>
      </c>
      <c r="E62" s="37">
        <v>3582.1840000000002</v>
      </c>
    </row>
    <row r="63" spans="1:5" x14ac:dyDescent="0.25">
      <c r="A63" s="2" t="s">
        <v>186</v>
      </c>
      <c r="B63" s="2" t="s">
        <v>187</v>
      </c>
      <c r="C63" s="1">
        <v>28</v>
      </c>
      <c r="D63" s="2" t="s">
        <v>104</v>
      </c>
      <c r="E63" s="37">
        <v>5491.75</v>
      </c>
    </row>
    <row r="64" spans="1:5" x14ac:dyDescent="0.25">
      <c r="A64" s="2" t="s">
        <v>186</v>
      </c>
      <c r="B64" s="2" t="s">
        <v>187</v>
      </c>
      <c r="C64" s="1">
        <v>19</v>
      </c>
      <c r="D64" s="2" t="s">
        <v>110</v>
      </c>
      <c r="E64" s="37">
        <v>5640.9250000000002</v>
      </c>
    </row>
    <row r="65" spans="1:5" x14ac:dyDescent="0.25">
      <c r="A65" s="2" t="s">
        <v>186</v>
      </c>
      <c r="B65" s="2" t="s">
        <v>187</v>
      </c>
      <c r="C65" s="1">
        <v>23</v>
      </c>
      <c r="D65" s="2" t="s">
        <v>117</v>
      </c>
      <c r="E65" s="37">
        <v>4568.848</v>
      </c>
    </row>
    <row r="66" spans="1:5" x14ac:dyDescent="0.25">
      <c r="A66" s="2" t="s">
        <v>172</v>
      </c>
      <c r="B66" s="2" t="s">
        <v>173</v>
      </c>
      <c r="C66" s="1">
        <v>125</v>
      </c>
      <c r="D66" s="2" t="s">
        <v>36</v>
      </c>
      <c r="E66" s="37">
        <v>4127</v>
      </c>
    </row>
    <row r="67" spans="1:5" x14ac:dyDescent="0.25">
      <c r="A67" s="2" t="s">
        <v>172</v>
      </c>
      <c r="B67" s="2" t="s">
        <v>173</v>
      </c>
      <c r="C67" s="1">
        <v>82</v>
      </c>
      <c r="D67" s="2" t="s">
        <v>54</v>
      </c>
      <c r="E67" s="37">
        <v>16315</v>
      </c>
    </row>
    <row r="68" spans="1:5" x14ac:dyDescent="0.25">
      <c r="A68" s="2" t="s">
        <v>172</v>
      </c>
      <c r="B68" s="2" t="s">
        <v>173</v>
      </c>
      <c r="C68" s="1">
        <v>79</v>
      </c>
      <c r="D68" s="2" t="s">
        <v>65</v>
      </c>
      <c r="E68" s="37">
        <v>3756.2186000000002</v>
      </c>
    </row>
    <row r="69" spans="1:5" x14ac:dyDescent="0.25">
      <c r="A69" s="2" t="s">
        <v>172</v>
      </c>
      <c r="B69" s="2" t="s">
        <v>173</v>
      </c>
      <c r="C69" s="1">
        <v>58</v>
      </c>
      <c r="D69" s="2" t="s">
        <v>51</v>
      </c>
      <c r="E69" s="37">
        <v>10002</v>
      </c>
    </row>
    <row r="70" spans="1:5" x14ac:dyDescent="0.25">
      <c r="A70" s="2" t="s">
        <v>172</v>
      </c>
      <c r="B70" s="2" t="s">
        <v>173</v>
      </c>
      <c r="C70" s="1">
        <v>75</v>
      </c>
      <c r="D70" s="2" t="s">
        <v>72</v>
      </c>
      <c r="E70" s="37">
        <v>4168</v>
      </c>
    </row>
    <row r="71" spans="1:5" x14ac:dyDescent="0.25">
      <c r="A71" s="2" t="s">
        <v>172</v>
      </c>
      <c r="B71" s="2" t="s">
        <v>173</v>
      </c>
      <c r="C71" s="1">
        <v>78</v>
      </c>
      <c r="D71" s="2" t="s">
        <v>82</v>
      </c>
      <c r="E71" s="37">
        <v>2539.7813999999998</v>
      </c>
    </row>
    <row r="72" spans="1:5" x14ac:dyDescent="0.25">
      <c r="A72" s="2" t="s">
        <v>199</v>
      </c>
      <c r="B72" s="2" t="s">
        <v>200</v>
      </c>
      <c r="C72" s="1">
        <v>133</v>
      </c>
      <c r="D72" s="2" t="s">
        <v>75</v>
      </c>
      <c r="E72" s="37">
        <v>21601</v>
      </c>
    </row>
    <row r="73" spans="1:5" x14ac:dyDescent="0.25">
      <c r="A73" s="2" t="s">
        <v>199</v>
      </c>
      <c r="B73" s="2" t="s">
        <v>200</v>
      </c>
      <c r="C73" s="1">
        <v>118</v>
      </c>
      <c r="D73" s="2" t="s">
        <v>118</v>
      </c>
      <c r="E73" s="37">
        <v>5186</v>
      </c>
    </row>
    <row r="74" spans="1:5" x14ac:dyDescent="0.25">
      <c r="A74" s="2" t="s">
        <v>203</v>
      </c>
      <c r="B74" s="2" t="s">
        <v>97</v>
      </c>
      <c r="C74" s="1">
        <v>35</v>
      </c>
      <c r="D74" s="2" t="s">
        <v>97</v>
      </c>
      <c r="E74" s="37">
        <v>18038</v>
      </c>
    </row>
    <row r="75" spans="1:5" x14ac:dyDescent="0.25">
      <c r="A75" s="2" t="s">
        <v>203</v>
      </c>
      <c r="B75" s="2" t="s">
        <v>97</v>
      </c>
      <c r="C75" s="1">
        <v>15</v>
      </c>
      <c r="D75" s="2" t="s">
        <v>130</v>
      </c>
      <c r="E75" s="37">
        <v>3729</v>
      </c>
    </row>
    <row r="76" spans="1:5" x14ac:dyDescent="0.25">
      <c r="A76" s="2" t="s">
        <v>203</v>
      </c>
      <c r="B76" s="2" t="s">
        <v>97</v>
      </c>
      <c r="C76" s="1">
        <v>16</v>
      </c>
      <c r="D76" s="2" t="s">
        <v>151</v>
      </c>
      <c r="E76" s="37">
        <v>3072</v>
      </c>
    </row>
    <row r="77" spans="1:5" x14ac:dyDescent="0.25">
      <c r="A77" s="2" t="s">
        <v>160</v>
      </c>
      <c r="B77" s="2" t="s">
        <v>161</v>
      </c>
      <c r="C77" s="1">
        <v>56</v>
      </c>
      <c r="D77" s="2" t="s">
        <v>22</v>
      </c>
      <c r="E77" s="37">
        <v>6374.4750000000004</v>
      </c>
    </row>
    <row r="78" spans="1:5" x14ac:dyDescent="0.25">
      <c r="A78" s="2" t="s">
        <v>160</v>
      </c>
      <c r="B78" s="2" t="s">
        <v>161</v>
      </c>
      <c r="C78" s="1">
        <v>53</v>
      </c>
      <c r="D78" s="2" t="s">
        <v>10</v>
      </c>
      <c r="E78" s="37">
        <v>359.77499999999998</v>
      </c>
    </row>
    <row r="79" spans="1:5" x14ac:dyDescent="0.25">
      <c r="A79" s="2" t="s">
        <v>160</v>
      </c>
      <c r="B79" s="2" t="s">
        <v>161</v>
      </c>
      <c r="C79" s="1">
        <v>57</v>
      </c>
      <c r="D79" s="2" t="s">
        <v>40</v>
      </c>
      <c r="E79" s="37">
        <v>8302.5</v>
      </c>
    </row>
    <row r="80" spans="1:5" x14ac:dyDescent="0.25">
      <c r="A80" s="2" t="s">
        <v>160</v>
      </c>
      <c r="B80" s="2" t="s">
        <v>161</v>
      </c>
      <c r="C80" s="1">
        <v>52</v>
      </c>
      <c r="D80" s="2" t="s">
        <v>140</v>
      </c>
      <c r="E80" s="37">
        <v>8545.4249999999993</v>
      </c>
    </row>
    <row r="81" spans="1:5" x14ac:dyDescent="0.25">
      <c r="A81" s="2" t="s">
        <v>158</v>
      </c>
      <c r="B81" s="2" t="s">
        <v>159</v>
      </c>
      <c r="C81" s="1">
        <v>100</v>
      </c>
      <c r="D81" s="2" t="s">
        <v>4</v>
      </c>
      <c r="E81" s="37">
        <v>1856.1236159999999</v>
      </c>
    </row>
    <row r="82" spans="1:5" x14ac:dyDescent="0.25">
      <c r="A82" s="2" t="s">
        <v>158</v>
      </c>
      <c r="B82" s="2" t="s">
        <v>159</v>
      </c>
      <c r="C82" s="1">
        <v>110</v>
      </c>
      <c r="D82" s="2" t="s">
        <v>5</v>
      </c>
      <c r="E82" s="37">
        <v>2903.38256</v>
      </c>
    </row>
    <row r="83" spans="1:5" x14ac:dyDescent="0.25">
      <c r="A83" s="2" t="s">
        <v>158</v>
      </c>
      <c r="B83" s="2" t="s">
        <v>159</v>
      </c>
      <c r="C83" s="1">
        <v>99</v>
      </c>
      <c r="D83" s="2" t="s">
        <v>6</v>
      </c>
      <c r="E83" s="37">
        <v>2213.9405699999998</v>
      </c>
    </row>
    <row r="84" spans="1:5" x14ac:dyDescent="0.25">
      <c r="A84" s="2" t="s">
        <v>158</v>
      </c>
      <c r="B84" s="2" t="s">
        <v>159</v>
      </c>
      <c r="C84" s="1">
        <v>87</v>
      </c>
      <c r="D84" s="2" t="s">
        <v>7</v>
      </c>
      <c r="E84" s="37">
        <v>4221.4979570367004</v>
      </c>
    </row>
    <row r="85" spans="1:5" x14ac:dyDescent="0.25">
      <c r="A85" s="2" t="s">
        <v>158</v>
      </c>
      <c r="B85" s="2" t="s">
        <v>159</v>
      </c>
      <c r="C85" s="1">
        <v>108</v>
      </c>
      <c r="D85" s="2" t="s">
        <v>16</v>
      </c>
      <c r="E85" s="37">
        <v>2592.5129999999999</v>
      </c>
    </row>
    <row r="86" spans="1:5" x14ac:dyDescent="0.25">
      <c r="A86" s="2" t="s">
        <v>158</v>
      </c>
      <c r="B86" s="2" t="s">
        <v>159</v>
      </c>
      <c r="C86" s="1">
        <v>113</v>
      </c>
      <c r="D86" s="2" t="s">
        <v>3</v>
      </c>
      <c r="E86" s="37">
        <v>2340.364068068357</v>
      </c>
    </row>
    <row r="87" spans="1:5" x14ac:dyDescent="0.25">
      <c r="A87" s="2" t="s">
        <v>158</v>
      </c>
      <c r="B87" s="2" t="s">
        <v>159</v>
      </c>
      <c r="C87" s="1">
        <v>111</v>
      </c>
      <c r="D87" s="2" t="s">
        <v>12</v>
      </c>
      <c r="E87" s="37">
        <v>2501.3237916799999</v>
      </c>
    </row>
    <row r="88" spans="1:5" x14ac:dyDescent="0.25">
      <c r="A88" s="2" t="s">
        <v>158</v>
      </c>
      <c r="B88" s="2" t="s">
        <v>159</v>
      </c>
      <c r="C88" s="1">
        <v>102</v>
      </c>
      <c r="D88" s="2" t="s">
        <v>11</v>
      </c>
      <c r="E88" s="37">
        <v>3652.6031849599999</v>
      </c>
    </row>
    <row r="89" spans="1:5" x14ac:dyDescent="0.25">
      <c r="A89" s="2" t="s">
        <v>158</v>
      </c>
      <c r="B89" s="2" t="s">
        <v>159</v>
      </c>
      <c r="C89" s="1">
        <v>93</v>
      </c>
      <c r="D89" s="2" t="s">
        <v>9</v>
      </c>
      <c r="E89" s="37">
        <v>4561.7523100000008</v>
      </c>
    </row>
    <row r="90" spans="1:5" x14ac:dyDescent="0.25">
      <c r="A90" s="2" t="s">
        <v>158</v>
      </c>
      <c r="B90" s="2" t="s">
        <v>159</v>
      </c>
      <c r="C90" s="1">
        <v>94</v>
      </c>
      <c r="D90" s="2" t="s">
        <v>8</v>
      </c>
      <c r="E90" s="37">
        <v>4413.0043999999998</v>
      </c>
    </row>
    <row r="91" spans="1:5" x14ac:dyDescent="0.25">
      <c r="A91" s="2" t="s">
        <v>158</v>
      </c>
      <c r="B91" s="2" t="s">
        <v>159</v>
      </c>
      <c r="C91" s="1">
        <v>90</v>
      </c>
      <c r="D91" s="2" t="s">
        <v>13</v>
      </c>
      <c r="E91" s="37">
        <v>3601.018</v>
      </c>
    </row>
    <row r="92" spans="1:5" x14ac:dyDescent="0.25">
      <c r="A92" s="2" t="s">
        <v>158</v>
      </c>
      <c r="B92" s="2" t="s">
        <v>159</v>
      </c>
      <c r="C92" s="1">
        <v>105</v>
      </c>
      <c r="D92" s="2" t="s">
        <v>19</v>
      </c>
      <c r="E92" s="37">
        <v>2194</v>
      </c>
    </row>
    <row r="93" spans="1:5" x14ac:dyDescent="0.25">
      <c r="A93" s="2" t="s">
        <v>158</v>
      </c>
      <c r="B93" s="2" t="s">
        <v>159</v>
      </c>
      <c r="C93" s="1">
        <v>89</v>
      </c>
      <c r="D93" s="2" t="s">
        <v>14</v>
      </c>
      <c r="E93" s="37">
        <v>4583.8831300000002</v>
      </c>
    </row>
    <row r="94" spans="1:5" x14ac:dyDescent="0.25">
      <c r="A94" s="2" t="s">
        <v>158</v>
      </c>
      <c r="B94" s="2" t="s">
        <v>159</v>
      </c>
      <c r="C94" s="1">
        <v>101</v>
      </c>
      <c r="D94" s="2" t="s">
        <v>30</v>
      </c>
      <c r="E94" s="37">
        <v>4243.3981039999999</v>
      </c>
    </row>
    <row r="95" spans="1:5" x14ac:dyDescent="0.25">
      <c r="A95" s="2" t="s">
        <v>158</v>
      </c>
      <c r="B95" s="2" t="s">
        <v>159</v>
      </c>
      <c r="C95" s="1">
        <v>92</v>
      </c>
      <c r="D95" s="2" t="s">
        <v>18</v>
      </c>
      <c r="E95" s="37">
        <v>5415.5022950000002</v>
      </c>
    </row>
    <row r="96" spans="1:5" x14ac:dyDescent="0.25">
      <c r="A96" s="2" t="s">
        <v>158</v>
      </c>
      <c r="B96" s="2" t="s">
        <v>159</v>
      </c>
      <c r="C96" s="1">
        <v>98</v>
      </c>
      <c r="D96" s="2" t="s">
        <v>15</v>
      </c>
      <c r="E96" s="37">
        <v>3764.0136211999989</v>
      </c>
    </row>
    <row r="97" spans="1:5" x14ac:dyDescent="0.25">
      <c r="A97" s="2" t="s">
        <v>158</v>
      </c>
      <c r="B97" s="2" t="s">
        <v>159</v>
      </c>
      <c r="C97" s="1">
        <v>88</v>
      </c>
      <c r="D97" s="2" t="s">
        <v>20</v>
      </c>
      <c r="E97" s="37">
        <v>3410.3097372800003</v>
      </c>
    </row>
    <row r="98" spans="1:5" x14ac:dyDescent="0.25">
      <c r="A98" s="2" t="s">
        <v>158</v>
      </c>
      <c r="B98" s="2" t="s">
        <v>159</v>
      </c>
      <c r="C98" s="1">
        <v>116</v>
      </c>
      <c r="D98" s="2" t="s">
        <v>49</v>
      </c>
      <c r="E98" s="37">
        <v>5378.33484885899</v>
      </c>
    </row>
    <row r="99" spans="1:5" x14ac:dyDescent="0.25">
      <c r="A99" s="2" t="s">
        <v>158</v>
      </c>
      <c r="B99" s="2" t="s">
        <v>159</v>
      </c>
      <c r="C99" s="1">
        <v>86</v>
      </c>
      <c r="D99" s="2" t="s">
        <v>56</v>
      </c>
      <c r="E99" s="37">
        <v>4790.3978399999996</v>
      </c>
    </row>
    <row r="100" spans="1:5" x14ac:dyDescent="0.25">
      <c r="A100" s="2" t="s">
        <v>158</v>
      </c>
      <c r="B100" s="2" t="s">
        <v>159</v>
      </c>
      <c r="C100" s="1">
        <v>115</v>
      </c>
      <c r="D100" s="2" t="s">
        <v>42</v>
      </c>
      <c r="E100" s="37">
        <v>5557.0188479999997</v>
      </c>
    </row>
    <row r="101" spans="1:5" x14ac:dyDescent="0.25">
      <c r="A101" s="2" t="s">
        <v>158</v>
      </c>
      <c r="B101" s="2" t="s">
        <v>159</v>
      </c>
      <c r="C101" s="1">
        <v>103</v>
      </c>
      <c r="D101" s="2" t="s">
        <v>77</v>
      </c>
      <c r="E101" s="37">
        <v>3595.0729353999996</v>
      </c>
    </row>
    <row r="102" spans="1:5" x14ac:dyDescent="0.25">
      <c r="A102" s="2" t="s">
        <v>158</v>
      </c>
      <c r="B102" s="2" t="s">
        <v>159</v>
      </c>
      <c r="C102" s="1">
        <v>104</v>
      </c>
      <c r="D102" s="2" t="s">
        <v>81</v>
      </c>
      <c r="E102" s="37">
        <v>2653.5605031350151</v>
      </c>
    </row>
    <row r="103" spans="1:5" x14ac:dyDescent="0.25">
      <c r="A103" s="2" t="s">
        <v>158</v>
      </c>
      <c r="B103" s="2" t="s">
        <v>159</v>
      </c>
      <c r="C103" s="1">
        <v>91</v>
      </c>
      <c r="D103" s="2" t="s">
        <v>96</v>
      </c>
      <c r="E103" s="37">
        <v>4212.0464341999996</v>
      </c>
    </row>
    <row r="104" spans="1:5" x14ac:dyDescent="0.25">
      <c r="A104" s="2" t="s">
        <v>158</v>
      </c>
      <c r="B104" s="2" t="s">
        <v>159</v>
      </c>
      <c r="C104" s="1">
        <v>85</v>
      </c>
      <c r="D104" s="2" t="s">
        <v>125</v>
      </c>
      <c r="E104" s="37">
        <v>90</v>
      </c>
    </row>
    <row r="105" spans="1:5" x14ac:dyDescent="0.25">
      <c r="A105" s="2" t="s">
        <v>158</v>
      </c>
      <c r="B105" s="2" t="s">
        <v>159</v>
      </c>
      <c r="C105" s="1">
        <v>112</v>
      </c>
      <c r="D105" s="2" t="s">
        <v>99</v>
      </c>
      <c r="E105" s="37">
        <v>6897.1263119999994</v>
      </c>
    </row>
    <row r="106" spans="1:5" x14ac:dyDescent="0.25">
      <c r="A106" s="2" t="s">
        <v>158</v>
      </c>
      <c r="B106" s="2" t="s">
        <v>159</v>
      </c>
      <c r="C106" s="1">
        <v>117</v>
      </c>
      <c r="D106" s="2" t="s">
        <v>127</v>
      </c>
      <c r="E106" s="37">
        <v>4453.4733413120412</v>
      </c>
    </row>
    <row r="107" spans="1:5" x14ac:dyDescent="0.25">
      <c r="A107" s="2" t="s">
        <v>158</v>
      </c>
      <c r="B107" s="2" t="s">
        <v>159</v>
      </c>
      <c r="C107" s="1">
        <v>114</v>
      </c>
      <c r="D107" s="2" t="s">
        <v>120</v>
      </c>
      <c r="E107" s="37">
        <v>7050.5564000000004</v>
      </c>
    </row>
    <row r="108" spans="1:5" x14ac:dyDescent="0.25">
      <c r="A108" s="2" t="s">
        <v>158</v>
      </c>
      <c r="B108" s="2" t="s">
        <v>159</v>
      </c>
      <c r="C108" s="1">
        <v>109</v>
      </c>
      <c r="D108" s="2" t="s">
        <v>101</v>
      </c>
      <c r="E108" s="37">
        <v>9258.4030445999997</v>
      </c>
    </row>
    <row r="109" spans="1:5" x14ac:dyDescent="0.25">
      <c r="A109" s="2" t="s">
        <v>158</v>
      </c>
      <c r="B109" s="2" t="s">
        <v>159</v>
      </c>
      <c r="C109" s="1">
        <v>107</v>
      </c>
      <c r="D109" s="2" t="s">
        <v>111</v>
      </c>
      <c r="E109" s="37">
        <v>7549.1071999999995</v>
      </c>
    </row>
    <row r="110" spans="1:5" x14ac:dyDescent="0.25">
      <c r="A110" s="2" t="s">
        <v>158</v>
      </c>
      <c r="B110" s="2" t="s">
        <v>159</v>
      </c>
      <c r="C110" s="1">
        <v>95</v>
      </c>
      <c r="D110" s="2" t="s">
        <v>103</v>
      </c>
      <c r="E110" s="37">
        <v>7118.69346976</v>
      </c>
    </row>
    <row r="111" spans="1:5" x14ac:dyDescent="0.25">
      <c r="A111" s="2" t="s">
        <v>158</v>
      </c>
      <c r="B111" s="2" t="s">
        <v>159</v>
      </c>
      <c r="C111" s="1">
        <v>97</v>
      </c>
      <c r="D111" s="2" t="s">
        <v>93</v>
      </c>
      <c r="E111" s="37">
        <v>3961.9130007162498</v>
      </c>
    </row>
    <row r="112" spans="1:5" x14ac:dyDescent="0.25">
      <c r="A112" s="2" t="s">
        <v>158</v>
      </c>
      <c r="B112" s="2" t="s">
        <v>159</v>
      </c>
      <c r="C112" s="1">
        <v>96</v>
      </c>
      <c r="D112" s="2" t="s">
        <v>132</v>
      </c>
      <c r="E112" s="37">
        <v>8018.4323639999993</v>
      </c>
    </row>
    <row r="113" spans="1:5" x14ac:dyDescent="0.25">
      <c r="A113" s="2" t="s">
        <v>158</v>
      </c>
      <c r="B113" s="2" t="s">
        <v>159</v>
      </c>
      <c r="C113" s="1">
        <v>106</v>
      </c>
      <c r="D113" s="2" t="s">
        <v>146</v>
      </c>
      <c r="E113" s="37">
        <v>9274.195162</v>
      </c>
    </row>
    <row r="114" spans="1:5" x14ac:dyDescent="0.25">
      <c r="A114" s="2" t="s">
        <v>204</v>
      </c>
      <c r="B114" s="2" t="s">
        <v>205</v>
      </c>
      <c r="C114" s="1">
        <v>31</v>
      </c>
      <c r="D114" s="2" t="s">
        <v>124</v>
      </c>
      <c r="E114" s="37">
        <v>3134.5</v>
      </c>
    </row>
    <row r="115" spans="1:5" x14ac:dyDescent="0.25">
      <c r="A115" s="2" t="s">
        <v>204</v>
      </c>
      <c r="B115" s="2" t="s">
        <v>205</v>
      </c>
      <c r="C115" s="1">
        <v>32</v>
      </c>
      <c r="D115" s="2" t="s">
        <v>123</v>
      </c>
      <c r="E115" s="37">
        <v>4401</v>
      </c>
    </row>
    <row r="116" spans="1:5" x14ac:dyDescent="0.25">
      <c r="A116" s="2" t="s">
        <v>204</v>
      </c>
      <c r="B116" s="2" t="s">
        <v>205</v>
      </c>
      <c r="C116" s="1">
        <v>29</v>
      </c>
      <c r="D116" s="2" t="s">
        <v>142</v>
      </c>
      <c r="E116" s="37">
        <v>3156</v>
      </c>
    </row>
    <row r="117" spans="1:5" x14ac:dyDescent="0.25">
      <c r="A117" s="2" t="s">
        <v>204</v>
      </c>
      <c r="B117" s="2" t="s">
        <v>205</v>
      </c>
      <c r="C117" s="1">
        <v>30</v>
      </c>
      <c r="D117" s="2" t="s">
        <v>148</v>
      </c>
      <c r="E117" s="37">
        <v>9659</v>
      </c>
    </row>
    <row r="118" spans="1:5" x14ac:dyDescent="0.25">
      <c r="A118" s="2" t="s">
        <v>204</v>
      </c>
      <c r="B118" s="2" t="s">
        <v>205</v>
      </c>
      <c r="C118" s="1">
        <v>13</v>
      </c>
      <c r="D118" s="2" t="s">
        <v>138</v>
      </c>
      <c r="E118" s="37">
        <v>2790.5</v>
      </c>
    </row>
    <row r="119" spans="1:5" x14ac:dyDescent="0.25">
      <c r="A119" s="2" t="s">
        <v>166</v>
      </c>
      <c r="B119" s="2" t="s">
        <v>167</v>
      </c>
      <c r="C119" s="1">
        <v>50</v>
      </c>
      <c r="D119" s="2" t="s">
        <v>17</v>
      </c>
      <c r="E119" s="37">
        <v>5039</v>
      </c>
    </row>
    <row r="120" spans="1:5" x14ac:dyDescent="0.25">
      <c r="A120" s="2" t="s">
        <v>166</v>
      </c>
      <c r="B120" s="2" t="s">
        <v>167</v>
      </c>
      <c r="C120" s="1">
        <v>40</v>
      </c>
      <c r="D120" s="2" t="s">
        <v>27</v>
      </c>
      <c r="E120" s="37">
        <v>1846</v>
      </c>
    </row>
    <row r="121" spans="1:5" x14ac:dyDescent="0.25">
      <c r="A121" s="2" t="s">
        <v>166</v>
      </c>
      <c r="B121" s="2" t="s">
        <v>167</v>
      </c>
      <c r="C121" s="1">
        <v>37</v>
      </c>
      <c r="D121" s="2" t="s">
        <v>29</v>
      </c>
      <c r="E121" s="37">
        <v>2925.95</v>
      </c>
    </row>
    <row r="122" spans="1:5" x14ac:dyDescent="0.25">
      <c r="A122" s="2" t="s">
        <v>166</v>
      </c>
      <c r="B122" s="2" t="s">
        <v>167</v>
      </c>
      <c r="C122" s="1">
        <v>39</v>
      </c>
      <c r="D122" s="2" t="s">
        <v>44</v>
      </c>
      <c r="E122" s="37">
        <v>2126.2000000000003</v>
      </c>
    </row>
    <row r="123" spans="1:5" x14ac:dyDescent="0.25">
      <c r="A123" s="2" t="s">
        <v>166</v>
      </c>
      <c r="B123" s="2" t="s">
        <v>167</v>
      </c>
      <c r="C123" s="1">
        <v>38</v>
      </c>
      <c r="D123" s="2" t="s">
        <v>90</v>
      </c>
      <c r="E123" s="37">
        <v>2568.4</v>
      </c>
    </row>
    <row r="124" spans="1:5" x14ac:dyDescent="0.25">
      <c r="A124" s="2" t="s">
        <v>166</v>
      </c>
      <c r="B124" s="2" t="s">
        <v>167</v>
      </c>
      <c r="C124" s="1">
        <v>36</v>
      </c>
      <c r="D124" s="2" t="s">
        <v>136</v>
      </c>
      <c r="E124" s="37">
        <v>5405</v>
      </c>
    </row>
    <row r="125" spans="1:5" x14ac:dyDescent="0.25">
      <c r="A125" s="2" t="s">
        <v>170</v>
      </c>
      <c r="B125" s="2" t="s">
        <v>171</v>
      </c>
      <c r="C125" s="1">
        <v>63</v>
      </c>
      <c r="D125" s="2" t="s">
        <v>25</v>
      </c>
      <c r="E125" s="37">
        <v>2918.831541218638</v>
      </c>
    </row>
    <row r="126" spans="1:5" x14ac:dyDescent="0.25">
      <c r="A126" s="2" t="s">
        <v>170</v>
      </c>
      <c r="B126" s="2" t="s">
        <v>171</v>
      </c>
      <c r="C126" s="1">
        <v>62</v>
      </c>
      <c r="D126" s="2" t="s">
        <v>45</v>
      </c>
      <c r="E126" s="37">
        <v>3592</v>
      </c>
    </row>
    <row r="127" spans="1:5" x14ac:dyDescent="0.25">
      <c r="A127" s="2" t="s">
        <v>170</v>
      </c>
      <c r="B127" s="2" t="s">
        <v>171</v>
      </c>
      <c r="C127" s="1">
        <v>61</v>
      </c>
      <c r="D127" s="2" t="s">
        <v>59</v>
      </c>
      <c r="E127" s="37">
        <v>2493.1684587813616</v>
      </c>
    </row>
    <row r="128" spans="1:5" x14ac:dyDescent="0.25">
      <c r="A128" s="2" t="s">
        <v>170</v>
      </c>
      <c r="B128" s="2" t="s">
        <v>171</v>
      </c>
      <c r="C128" s="1">
        <v>71</v>
      </c>
      <c r="D128" s="2" t="s">
        <v>67</v>
      </c>
      <c r="E128" s="37">
        <v>10629</v>
      </c>
    </row>
    <row r="129" spans="1:5" x14ac:dyDescent="0.25">
      <c r="A129" s="2" t="s">
        <v>192</v>
      </c>
      <c r="B129" s="2" t="s">
        <v>193</v>
      </c>
      <c r="C129" s="1">
        <v>44</v>
      </c>
      <c r="D129" s="2" t="s">
        <v>60</v>
      </c>
      <c r="E129" s="37">
        <v>7417.05</v>
      </c>
    </row>
    <row r="130" spans="1:5" x14ac:dyDescent="0.25">
      <c r="A130" s="2" t="s">
        <v>192</v>
      </c>
      <c r="B130" s="2" t="s">
        <v>193</v>
      </c>
      <c r="C130" s="1">
        <v>43</v>
      </c>
      <c r="D130" s="2" t="s">
        <v>102</v>
      </c>
      <c r="E130" s="37">
        <v>4269.2951499999999</v>
      </c>
    </row>
    <row r="131" spans="1:5" x14ac:dyDescent="0.25">
      <c r="A131" s="2" t="s">
        <v>192</v>
      </c>
      <c r="B131" s="2" t="s">
        <v>193</v>
      </c>
      <c r="C131" s="1">
        <v>41</v>
      </c>
      <c r="D131" s="2" t="s">
        <v>143</v>
      </c>
      <c r="E131" s="37">
        <v>5067.6000000000004</v>
      </c>
    </row>
    <row r="132" spans="1:5" x14ac:dyDescent="0.25">
      <c r="A132" s="2" t="s">
        <v>192</v>
      </c>
      <c r="B132" s="2" t="s">
        <v>193</v>
      </c>
      <c r="C132" s="1">
        <v>42</v>
      </c>
      <c r="D132" s="2" t="s">
        <v>145</v>
      </c>
      <c r="E132" s="37">
        <v>6869.666614249998</v>
      </c>
    </row>
    <row r="133" spans="1:5" x14ac:dyDescent="0.25">
      <c r="A133" s="2" t="s">
        <v>164</v>
      </c>
      <c r="B133" s="2" t="s">
        <v>165</v>
      </c>
      <c r="C133" s="1">
        <v>135</v>
      </c>
      <c r="D133" s="2" t="s">
        <v>23</v>
      </c>
      <c r="E133" s="37">
        <v>12879.321000000002</v>
      </c>
    </row>
    <row r="134" spans="1:5" x14ac:dyDescent="0.25">
      <c r="A134" s="2" t="s">
        <v>164</v>
      </c>
      <c r="B134" s="2" t="s">
        <v>165</v>
      </c>
      <c r="C134" s="1">
        <v>136</v>
      </c>
      <c r="D134" s="2" t="s">
        <v>71</v>
      </c>
      <c r="E134" s="37">
        <v>11133.594999999999</v>
      </c>
    </row>
    <row r="135" spans="1:5" x14ac:dyDescent="0.25">
      <c r="A135" s="2" t="s">
        <v>164</v>
      </c>
      <c r="B135" s="2" t="s">
        <v>165</v>
      </c>
      <c r="C135" s="1">
        <v>131</v>
      </c>
      <c r="D135" s="2" t="s">
        <v>80</v>
      </c>
      <c r="E135" s="37">
        <v>6969.371000000001</v>
      </c>
    </row>
    <row r="136" spans="1:5" x14ac:dyDescent="0.25">
      <c r="A136" s="2" t="s">
        <v>164</v>
      </c>
      <c r="B136" s="2" t="s">
        <v>165</v>
      </c>
      <c r="C136" s="1">
        <v>126</v>
      </c>
      <c r="D136" s="2" t="s">
        <v>100</v>
      </c>
      <c r="E136" s="37">
        <v>4191.1819999999998</v>
      </c>
    </row>
    <row r="137" spans="1:5" x14ac:dyDescent="0.25">
      <c r="A137" s="2" t="s">
        <v>162</v>
      </c>
      <c r="B137" s="2" t="s">
        <v>163</v>
      </c>
      <c r="C137" s="1">
        <v>124</v>
      </c>
      <c r="D137" s="2" t="s">
        <v>28</v>
      </c>
      <c r="E137" s="37">
        <v>1829</v>
      </c>
    </row>
    <row r="138" spans="1:5" x14ac:dyDescent="0.25">
      <c r="A138" s="2" t="s">
        <v>162</v>
      </c>
      <c r="B138" s="2" t="s">
        <v>163</v>
      </c>
      <c r="C138" s="1">
        <v>130</v>
      </c>
      <c r="D138" s="2" t="s">
        <v>31</v>
      </c>
      <c r="E138" s="37">
        <v>6013</v>
      </c>
    </row>
    <row r="139" spans="1:5" x14ac:dyDescent="0.25">
      <c r="A139" s="2" t="s">
        <v>162</v>
      </c>
      <c r="B139" s="2" t="s">
        <v>163</v>
      </c>
      <c r="C139" s="1">
        <v>119</v>
      </c>
      <c r="D139" s="2" t="s">
        <v>38</v>
      </c>
      <c r="E139" s="37">
        <v>1517</v>
      </c>
    </row>
    <row r="140" spans="1:5" x14ac:dyDescent="0.25">
      <c r="A140" s="2" t="s">
        <v>162</v>
      </c>
      <c r="B140" s="2" t="s">
        <v>163</v>
      </c>
      <c r="C140" s="1">
        <v>120</v>
      </c>
      <c r="D140" s="2" t="s">
        <v>21</v>
      </c>
      <c r="E140" s="37">
        <v>1808</v>
      </c>
    </row>
    <row r="141" spans="1:5" x14ac:dyDescent="0.25">
      <c r="A141" s="2" t="s">
        <v>162</v>
      </c>
      <c r="B141" s="2" t="s">
        <v>163</v>
      </c>
      <c r="C141" s="1">
        <v>123</v>
      </c>
      <c r="D141" s="2" t="s">
        <v>35</v>
      </c>
      <c r="E141" s="37">
        <v>1884</v>
      </c>
    </row>
    <row r="142" spans="1:5" x14ac:dyDescent="0.25">
      <c r="A142" s="2" t="s">
        <v>162</v>
      </c>
      <c r="B142" s="2" t="s">
        <v>163</v>
      </c>
      <c r="C142" s="1">
        <v>134</v>
      </c>
      <c r="D142" s="2" t="s">
        <v>43</v>
      </c>
      <c r="E142" s="37">
        <v>8636</v>
      </c>
    </row>
    <row r="143" spans="1:5" x14ac:dyDescent="0.25">
      <c r="A143" s="2" t="s">
        <v>162</v>
      </c>
      <c r="B143" s="2" t="s">
        <v>163</v>
      </c>
      <c r="C143" s="1">
        <v>122</v>
      </c>
      <c r="D143" s="2" t="s">
        <v>70</v>
      </c>
      <c r="E143" s="37">
        <v>3061</v>
      </c>
    </row>
    <row r="144" spans="1:5" x14ac:dyDescent="0.25">
      <c r="A144" s="2" t="s">
        <v>162</v>
      </c>
      <c r="B144" s="2" t="s">
        <v>163</v>
      </c>
      <c r="C144" s="1">
        <v>121</v>
      </c>
      <c r="D144" s="2" t="s">
        <v>74</v>
      </c>
      <c r="E144" s="37">
        <v>2862</v>
      </c>
    </row>
    <row r="145" spans="1:5" x14ac:dyDescent="0.25">
      <c r="A145" s="2" t="s">
        <v>184</v>
      </c>
      <c r="B145" s="2" t="s">
        <v>185</v>
      </c>
      <c r="C145" s="1">
        <v>132</v>
      </c>
      <c r="D145" s="2" t="s">
        <v>61</v>
      </c>
      <c r="E145" s="37">
        <v>17656.951219512193</v>
      </c>
    </row>
    <row r="146" spans="1:5" x14ac:dyDescent="0.25">
      <c r="A146" s="2" t="s">
        <v>184</v>
      </c>
      <c r="B146" s="2" t="s">
        <v>185</v>
      </c>
      <c r="C146" s="1">
        <v>150</v>
      </c>
      <c r="D146" s="2" t="s">
        <v>52</v>
      </c>
      <c r="E146" s="37">
        <v>4503.7141463414646</v>
      </c>
    </row>
    <row r="147" spans="1:5" x14ac:dyDescent="0.25">
      <c r="A147" s="2" t="s">
        <v>184</v>
      </c>
      <c r="B147" s="2" t="s">
        <v>185</v>
      </c>
      <c r="C147" s="1">
        <v>128</v>
      </c>
      <c r="D147" s="2" t="s">
        <v>108</v>
      </c>
      <c r="E147" s="37">
        <v>4175.08</v>
      </c>
    </row>
    <row r="148" spans="1:5" x14ac:dyDescent="0.25">
      <c r="A148" s="2" t="s">
        <v>184</v>
      </c>
      <c r="B148" s="2" t="s">
        <v>185</v>
      </c>
      <c r="C148" s="1">
        <v>144</v>
      </c>
      <c r="D148" s="2" t="s">
        <v>106</v>
      </c>
      <c r="E148" s="37">
        <v>2544.7599999999998</v>
      </c>
    </row>
    <row r="149" spans="1:5" x14ac:dyDescent="0.25">
      <c r="A149" s="2" t="s">
        <v>184</v>
      </c>
      <c r="B149" s="2" t="s">
        <v>185</v>
      </c>
      <c r="C149" s="1">
        <v>127</v>
      </c>
      <c r="D149" s="2" t="s">
        <v>129</v>
      </c>
      <c r="E149" s="37">
        <v>3995.92</v>
      </c>
    </row>
    <row r="150" spans="1:5" x14ac:dyDescent="0.25">
      <c r="A150" s="2" t="s">
        <v>184</v>
      </c>
      <c r="B150" s="2" t="s">
        <v>185</v>
      </c>
      <c r="C150" s="1">
        <v>143</v>
      </c>
      <c r="D150" s="2" t="s">
        <v>128</v>
      </c>
      <c r="E150" s="37">
        <v>3605.1600000000003</v>
      </c>
    </row>
    <row r="151" spans="1:5" x14ac:dyDescent="0.25">
      <c r="A151" s="2" t="s">
        <v>184</v>
      </c>
      <c r="B151" s="2" t="s">
        <v>185</v>
      </c>
      <c r="C151" s="1">
        <v>129</v>
      </c>
      <c r="D151" s="2" t="s">
        <v>149</v>
      </c>
      <c r="E151" s="37">
        <v>2422.8048780487807</v>
      </c>
    </row>
    <row r="152" spans="1:5" x14ac:dyDescent="0.25">
      <c r="A152" s="2" t="s">
        <v>182</v>
      </c>
      <c r="B152" s="2" t="s">
        <v>183</v>
      </c>
      <c r="C152" s="1">
        <v>48</v>
      </c>
      <c r="D152" s="2" t="s">
        <v>53</v>
      </c>
      <c r="E152" s="37">
        <v>9955.5</v>
      </c>
    </row>
    <row r="153" spans="1:5" x14ac:dyDescent="0.25">
      <c r="A153" s="2" t="s">
        <v>182</v>
      </c>
      <c r="B153" s="2" t="s">
        <v>183</v>
      </c>
      <c r="C153" s="1">
        <v>47</v>
      </c>
      <c r="D153" s="2" t="s">
        <v>46</v>
      </c>
      <c r="E153" s="37">
        <v>5983</v>
      </c>
    </row>
    <row r="154" spans="1:5" x14ac:dyDescent="0.25">
      <c r="A154" s="2" t="s">
        <v>182</v>
      </c>
      <c r="B154" s="2" t="s">
        <v>183</v>
      </c>
      <c r="C154" s="1">
        <v>45</v>
      </c>
      <c r="D154" s="2" t="s">
        <v>116</v>
      </c>
      <c r="E154" s="37">
        <v>12236</v>
      </c>
    </row>
    <row r="155" spans="1:5" x14ac:dyDescent="0.25">
      <c r="A155" s="2" t="s">
        <v>182</v>
      </c>
      <c r="B155" s="2" t="s">
        <v>183</v>
      </c>
      <c r="C155" s="1">
        <v>46</v>
      </c>
      <c r="D155" s="2" t="s">
        <v>121</v>
      </c>
      <c r="E155" s="37">
        <v>4025</v>
      </c>
    </row>
    <row r="156" spans="1:5" ht="15.75" thickBot="1" x14ac:dyDescent="0.3">
      <c r="A156" s="2" t="s">
        <v>182</v>
      </c>
      <c r="B156" s="2" t="s">
        <v>183</v>
      </c>
      <c r="C156" s="1">
        <v>49</v>
      </c>
      <c r="D156" s="2" t="s">
        <v>133</v>
      </c>
      <c r="E156" s="37">
        <v>6503</v>
      </c>
    </row>
    <row r="157" spans="1:5" ht="15.75" thickBot="1" x14ac:dyDescent="0.3">
      <c r="A157" s="67" t="s">
        <v>155</v>
      </c>
      <c r="B157" s="68"/>
      <c r="C157" s="68"/>
      <c r="D157" s="69"/>
      <c r="E157" s="36">
        <f>SUM(E5:E156)</f>
        <v>839748.67900259234</v>
      </c>
    </row>
  </sheetData>
  <sortState ref="A5:E156">
    <sortCondition ref="B5:B156"/>
  </sortState>
  <mergeCells count="6">
    <mergeCell ref="E2:E4"/>
    <mergeCell ref="A157:D157"/>
    <mergeCell ref="A2:A4"/>
    <mergeCell ref="B2:B4"/>
    <mergeCell ref="C2:C4"/>
    <mergeCell ref="D2: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pane xSplit="2" ySplit="3" topLeftCell="C4" activePane="bottomRight" state="frozen"/>
      <selection pane="topRight" activeCell="C1" sqref="C1"/>
      <selection pane="bottomLeft" activeCell="A4" sqref="A4"/>
      <selection pane="bottomRight" activeCell="C22" sqref="C22"/>
    </sheetView>
  </sheetViews>
  <sheetFormatPr defaultRowHeight="12.75" x14ac:dyDescent="0.2"/>
  <cols>
    <col min="1" max="1" width="11.85546875" style="18" customWidth="1"/>
    <col min="2" max="2" width="27" style="18" bestFit="1" customWidth="1"/>
    <col min="3" max="3" width="13.5703125" style="18" customWidth="1"/>
    <col min="4" max="16384" width="9.140625" style="18"/>
  </cols>
  <sheetData>
    <row r="1" spans="1:3" x14ac:dyDescent="0.2">
      <c r="A1" s="16" t="s">
        <v>213</v>
      </c>
      <c r="B1" s="16"/>
      <c r="C1" s="17"/>
    </row>
    <row r="3" spans="1:3" ht="25.5" x14ac:dyDescent="0.2">
      <c r="A3" s="19" t="s">
        <v>214</v>
      </c>
      <c r="B3" s="20" t="s">
        <v>215</v>
      </c>
      <c r="C3" s="21" t="s">
        <v>216</v>
      </c>
    </row>
    <row r="4" spans="1:3" x14ac:dyDescent="0.2">
      <c r="A4" s="18" t="s">
        <v>217</v>
      </c>
      <c r="B4" s="22" t="s">
        <v>31</v>
      </c>
      <c r="C4" s="23">
        <v>1.0906960816333942</v>
      </c>
    </row>
    <row r="5" spans="1:3" x14ac:dyDescent="0.2">
      <c r="A5" s="18" t="s">
        <v>218</v>
      </c>
      <c r="B5" s="22" t="s">
        <v>32</v>
      </c>
      <c r="C5" s="23">
        <v>1.0087495581864248</v>
      </c>
    </row>
    <row r="6" spans="1:3" x14ac:dyDescent="0.2">
      <c r="A6" s="18" t="s">
        <v>219</v>
      </c>
      <c r="B6" s="22" t="s">
        <v>41</v>
      </c>
      <c r="C6" s="23">
        <v>0.94637617683695208</v>
      </c>
    </row>
    <row r="7" spans="1:3" x14ac:dyDescent="0.2">
      <c r="A7" s="18" t="s">
        <v>220</v>
      </c>
      <c r="B7" s="22" t="s">
        <v>79</v>
      </c>
      <c r="C7" s="23">
        <v>0.947978766551411</v>
      </c>
    </row>
    <row r="8" spans="1:3" x14ac:dyDescent="0.2">
      <c r="A8" s="18" t="s">
        <v>221</v>
      </c>
      <c r="B8" s="22" t="s">
        <v>68</v>
      </c>
      <c r="C8" s="23">
        <v>0.93950582119296899</v>
      </c>
    </row>
    <row r="9" spans="1:3" x14ac:dyDescent="0.2">
      <c r="A9" s="18" t="s">
        <v>222</v>
      </c>
      <c r="B9" s="22" t="s">
        <v>52</v>
      </c>
      <c r="C9" s="23">
        <v>0.95888332439901836</v>
      </c>
    </row>
    <row r="10" spans="1:3" x14ac:dyDescent="0.2">
      <c r="A10" s="18" t="s">
        <v>223</v>
      </c>
      <c r="B10" s="22" t="s">
        <v>80</v>
      </c>
      <c r="C10" s="23">
        <v>0.96297101295839438</v>
      </c>
    </row>
    <row r="11" spans="1:3" x14ac:dyDescent="0.2">
      <c r="A11" s="18" t="s">
        <v>224</v>
      </c>
      <c r="B11" s="22" t="s">
        <v>87</v>
      </c>
      <c r="C11" s="23">
        <v>1.0145490383461846</v>
      </c>
    </row>
    <row r="12" spans="1:3" x14ac:dyDescent="0.2">
      <c r="A12" s="18" t="s">
        <v>225</v>
      </c>
      <c r="B12" s="22" t="s">
        <v>26</v>
      </c>
      <c r="C12" s="23">
        <v>0.98024445454416465</v>
      </c>
    </row>
    <row r="13" spans="1:3" x14ac:dyDescent="0.2">
      <c r="A13" s="18" t="s">
        <v>226</v>
      </c>
      <c r="B13" s="22" t="s">
        <v>61</v>
      </c>
      <c r="C13" s="23">
        <v>1.0241926570033761</v>
      </c>
    </row>
    <row r="14" spans="1:3" x14ac:dyDescent="0.2">
      <c r="A14" s="18" t="s">
        <v>227</v>
      </c>
      <c r="B14" s="22" t="s">
        <v>54</v>
      </c>
      <c r="C14" s="23">
        <v>1.0631202234681909</v>
      </c>
    </row>
    <row r="15" spans="1:3" x14ac:dyDescent="0.2">
      <c r="A15" s="18" t="s">
        <v>228</v>
      </c>
      <c r="B15" s="22" t="s">
        <v>75</v>
      </c>
      <c r="C15" s="23">
        <v>0.99373391861008065</v>
      </c>
    </row>
    <row r="16" spans="1:3" x14ac:dyDescent="0.2">
      <c r="A16" s="18" t="s">
        <v>229</v>
      </c>
      <c r="B16" s="22" t="s">
        <v>97</v>
      </c>
      <c r="C16" s="23">
        <v>0.94882254282219847</v>
      </c>
    </row>
    <row r="17" spans="1:3" x14ac:dyDescent="0.2">
      <c r="A17" s="18" t="s">
        <v>230</v>
      </c>
      <c r="B17" s="22" t="s">
        <v>22</v>
      </c>
      <c r="C17" s="23">
        <v>0.9661938071235795</v>
      </c>
    </row>
    <row r="18" spans="1:3" x14ac:dyDescent="0.2">
      <c r="A18" s="18" t="s">
        <v>231</v>
      </c>
      <c r="B18" s="22" t="s">
        <v>40</v>
      </c>
      <c r="C18" s="23">
        <v>0.92740849763822331</v>
      </c>
    </row>
    <row r="19" spans="1:3" x14ac:dyDescent="0.2">
      <c r="A19" s="18" t="s">
        <v>232</v>
      </c>
      <c r="B19" s="22" t="s">
        <v>113</v>
      </c>
      <c r="C19" s="23">
        <v>0.93268948152675468</v>
      </c>
    </row>
    <row r="20" spans="1:3" x14ac:dyDescent="0.2">
      <c r="A20" s="18" t="s">
        <v>233</v>
      </c>
      <c r="B20" s="22" t="s">
        <v>51</v>
      </c>
      <c r="C20" s="23">
        <v>0.97782924848811126</v>
      </c>
    </row>
    <row r="21" spans="1:3" x14ac:dyDescent="0.2">
      <c r="A21" s="18" t="s">
        <v>234</v>
      </c>
      <c r="B21" s="22" t="s">
        <v>17</v>
      </c>
      <c r="C21" s="23">
        <v>0.9607996168638856</v>
      </c>
    </row>
    <row r="22" spans="1:3" x14ac:dyDescent="0.2">
      <c r="A22" s="18" t="s">
        <v>235</v>
      </c>
      <c r="B22" s="22" t="s">
        <v>88</v>
      </c>
      <c r="C22" s="23">
        <v>0.95347975102664373</v>
      </c>
    </row>
    <row r="23" spans="1:3" x14ac:dyDescent="0.2">
      <c r="A23" s="18" t="s">
        <v>236</v>
      </c>
      <c r="B23" s="22" t="s">
        <v>43</v>
      </c>
      <c r="C23" s="23">
        <v>1.0320640775849332</v>
      </c>
    </row>
    <row r="24" spans="1:3" x14ac:dyDescent="0.2">
      <c r="A24" s="18" t="s">
        <v>237</v>
      </c>
      <c r="B24" s="22" t="s">
        <v>92</v>
      </c>
      <c r="C24" s="23">
        <v>0.94502291954159101</v>
      </c>
    </row>
    <row r="25" spans="1:3" x14ac:dyDescent="0.2">
      <c r="A25" s="18" t="s">
        <v>238</v>
      </c>
      <c r="B25" s="22" t="s">
        <v>67</v>
      </c>
      <c r="C25" s="23">
        <v>0.95075939986836777</v>
      </c>
    </row>
    <row r="26" spans="1:3" x14ac:dyDescent="0.2">
      <c r="A26" s="18" t="s">
        <v>239</v>
      </c>
      <c r="B26" s="22" t="s">
        <v>34</v>
      </c>
      <c r="C26" s="23">
        <v>0.95917029900700468</v>
      </c>
    </row>
    <row r="27" spans="1:3" x14ac:dyDescent="0.2">
      <c r="A27" s="18" t="s">
        <v>240</v>
      </c>
      <c r="B27" s="22" t="s">
        <v>23</v>
      </c>
      <c r="C27" s="23">
        <v>1.0986608476411768</v>
      </c>
    </row>
    <row r="28" spans="1:3" x14ac:dyDescent="0.2">
      <c r="A28" s="18" t="s">
        <v>241</v>
      </c>
      <c r="B28" s="22" t="s">
        <v>37</v>
      </c>
      <c r="C28" s="23">
        <v>0.98460441357247142</v>
      </c>
    </row>
    <row r="29" spans="1:3" x14ac:dyDescent="0.2">
      <c r="A29" s="18" t="s">
        <v>242</v>
      </c>
      <c r="B29" s="22" t="s">
        <v>71</v>
      </c>
      <c r="C29" s="23">
        <v>0.9990352692194171</v>
      </c>
    </row>
    <row r="30" spans="1:3" x14ac:dyDescent="0.2">
      <c r="A30" s="18" t="s">
        <v>243</v>
      </c>
      <c r="B30" s="22" t="s">
        <v>48</v>
      </c>
      <c r="C30" s="23">
        <v>0.95488784096297163</v>
      </c>
    </row>
    <row r="31" spans="1:3" x14ac:dyDescent="0.2">
      <c r="A31" s="18" t="s">
        <v>244</v>
      </c>
      <c r="B31" s="22" t="s">
        <v>56</v>
      </c>
      <c r="C31" s="23">
        <v>1.0982404191284749</v>
      </c>
    </row>
    <row r="32" spans="1:3" x14ac:dyDescent="0.2">
      <c r="A32" s="18" t="s">
        <v>245</v>
      </c>
      <c r="B32" s="22" t="s">
        <v>7</v>
      </c>
      <c r="C32" s="23">
        <v>1.1381433206864042</v>
      </c>
    </row>
    <row r="33" spans="1:3" x14ac:dyDescent="0.2">
      <c r="A33" s="18" t="s">
        <v>246</v>
      </c>
      <c r="B33" s="22" t="s">
        <v>20</v>
      </c>
      <c r="C33" s="23">
        <v>1.0824006999487428</v>
      </c>
    </row>
    <row r="34" spans="1:3" x14ac:dyDescent="0.2">
      <c r="A34" s="18" t="s">
        <v>247</v>
      </c>
      <c r="B34" s="22" t="s">
        <v>14</v>
      </c>
      <c r="C34" s="23">
        <v>1.1369938062900387</v>
      </c>
    </row>
    <row r="35" spans="1:3" x14ac:dyDescent="0.2">
      <c r="A35" s="18" t="s">
        <v>248</v>
      </c>
      <c r="B35" s="22" t="s">
        <v>13</v>
      </c>
      <c r="C35" s="23">
        <v>1.0913737875351546</v>
      </c>
    </row>
    <row r="36" spans="1:3" x14ac:dyDescent="0.2">
      <c r="A36" s="18" t="s">
        <v>249</v>
      </c>
      <c r="B36" s="22" t="s">
        <v>96</v>
      </c>
      <c r="C36" s="23">
        <v>1.1963014246757064</v>
      </c>
    </row>
    <row r="37" spans="1:3" x14ac:dyDescent="0.2">
      <c r="A37" s="18" t="s">
        <v>250</v>
      </c>
      <c r="B37" s="22" t="s">
        <v>18</v>
      </c>
      <c r="C37" s="23">
        <v>1.106316284686137</v>
      </c>
    </row>
    <row r="38" spans="1:3" x14ac:dyDescent="0.2">
      <c r="A38" s="18" t="s">
        <v>251</v>
      </c>
      <c r="B38" s="22" t="s">
        <v>9</v>
      </c>
      <c r="C38" s="23">
        <v>1.1255185223274111</v>
      </c>
    </row>
    <row r="39" spans="1:3" x14ac:dyDescent="0.2">
      <c r="A39" s="18" t="s">
        <v>252</v>
      </c>
      <c r="B39" s="22" t="s">
        <v>8</v>
      </c>
      <c r="C39" s="23">
        <v>1.1173680540376953</v>
      </c>
    </row>
    <row r="40" spans="1:3" x14ac:dyDescent="0.2">
      <c r="A40" s="18" t="s">
        <v>253</v>
      </c>
      <c r="B40" s="22" t="s">
        <v>103</v>
      </c>
      <c r="C40" s="23">
        <v>1.1335233543662295</v>
      </c>
    </row>
    <row r="41" spans="1:3" x14ac:dyDescent="0.2">
      <c r="A41" s="18" t="s">
        <v>254</v>
      </c>
      <c r="B41" s="22" t="s">
        <v>132</v>
      </c>
      <c r="C41" s="23">
        <v>1.1854832081579951</v>
      </c>
    </row>
    <row r="42" spans="1:3" x14ac:dyDescent="0.2">
      <c r="A42" s="18" t="s">
        <v>255</v>
      </c>
      <c r="B42" s="22" t="s">
        <v>93</v>
      </c>
      <c r="C42" s="23">
        <v>1.1610116926335254</v>
      </c>
    </row>
    <row r="43" spans="1:3" x14ac:dyDescent="0.2">
      <c r="A43" s="18" t="s">
        <v>256</v>
      </c>
      <c r="B43" s="22" t="s">
        <v>15</v>
      </c>
      <c r="C43" s="23">
        <v>1.1468650691315483</v>
      </c>
    </row>
    <row r="44" spans="1:3" x14ac:dyDescent="0.2">
      <c r="A44" s="18" t="s">
        <v>257</v>
      </c>
      <c r="B44" s="22" t="s">
        <v>6</v>
      </c>
      <c r="C44" s="23">
        <v>1.1155044308921866</v>
      </c>
    </row>
    <row r="45" spans="1:3" x14ac:dyDescent="0.2">
      <c r="A45" s="18" t="s">
        <v>258</v>
      </c>
      <c r="B45" s="22" t="s">
        <v>4</v>
      </c>
      <c r="C45" s="23">
        <v>1.0942850999802725</v>
      </c>
    </row>
    <row r="46" spans="1:3" x14ac:dyDescent="0.2">
      <c r="A46" s="18" t="s">
        <v>259</v>
      </c>
      <c r="B46" s="22" t="s">
        <v>30</v>
      </c>
      <c r="C46" s="23">
        <v>1.1336761885878026</v>
      </c>
    </row>
    <row r="47" spans="1:3" x14ac:dyDescent="0.2">
      <c r="A47" s="18" t="s">
        <v>260</v>
      </c>
      <c r="B47" s="22" t="s">
        <v>11</v>
      </c>
      <c r="C47" s="23">
        <v>1.1161827072309072</v>
      </c>
    </row>
    <row r="48" spans="1:3" x14ac:dyDescent="0.2">
      <c r="A48" s="18" t="s">
        <v>261</v>
      </c>
      <c r="B48" s="22" t="s">
        <v>77</v>
      </c>
      <c r="C48" s="23">
        <v>1.1669466932725359</v>
      </c>
    </row>
    <row r="49" spans="1:3" x14ac:dyDescent="0.2">
      <c r="A49" s="18" t="s">
        <v>262</v>
      </c>
      <c r="B49" s="22" t="s">
        <v>81</v>
      </c>
      <c r="C49" s="23">
        <v>1.1811937222590358</v>
      </c>
    </row>
    <row r="50" spans="1:3" x14ac:dyDescent="0.2">
      <c r="A50" s="18" t="s">
        <v>263</v>
      </c>
      <c r="B50" s="22" t="s">
        <v>19</v>
      </c>
      <c r="C50" s="23">
        <v>1.1297390228329403</v>
      </c>
    </row>
    <row r="51" spans="1:3" x14ac:dyDescent="0.2">
      <c r="A51" s="18" t="s">
        <v>264</v>
      </c>
      <c r="B51" s="22" t="s">
        <v>146</v>
      </c>
      <c r="C51" s="23">
        <v>1.1777170761211533</v>
      </c>
    </row>
    <row r="52" spans="1:3" x14ac:dyDescent="0.2">
      <c r="A52" s="18" t="s">
        <v>265</v>
      </c>
      <c r="B52" s="22" t="s">
        <v>111</v>
      </c>
      <c r="C52" s="23">
        <v>1.1330207581885969</v>
      </c>
    </row>
    <row r="53" spans="1:3" x14ac:dyDescent="0.2">
      <c r="A53" s="18" t="s">
        <v>266</v>
      </c>
      <c r="B53" s="22" t="s">
        <v>16</v>
      </c>
      <c r="C53" s="23">
        <v>1.1137825994771489</v>
      </c>
    </row>
    <row r="54" spans="1:3" x14ac:dyDescent="0.2">
      <c r="A54" s="18" t="s">
        <v>267</v>
      </c>
      <c r="B54" s="22" t="s">
        <v>101</v>
      </c>
      <c r="C54" s="23">
        <v>1.141955989338219</v>
      </c>
    </row>
    <row r="55" spans="1:3" x14ac:dyDescent="0.2">
      <c r="A55" s="18" t="s">
        <v>268</v>
      </c>
      <c r="B55" s="22" t="s">
        <v>5</v>
      </c>
      <c r="C55" s="23">
        <v>1.1108795238854927</v>
      </c>
    </row>
    <row r="56" spans="1:3" x14ac:dyDescent="0.2">
      <c r="A56" s="18" t="s">
        <v>269</v>
      </c>
      <c r="B56" s="22" t="s">
        <v>12</v>
      </c>
      <c r="C56" s="23">
        <v>1.1218864619590587</v>
      </c>
    </row>
    <row r="57" spans="1:3" x14ac:dyDescent="0.2">
      <c r="A57" s="18" t="s">
        <v>270</v>
      </c>
      <c r="B57" s="22" t="s">
        <v>99</v>
      </c>
      <c r="C57" s="23">
        <v>1.1697191015834958</v>
      </c>
    </row>
    <row r="58" spans="1:3" x14ac:dyDescent="0.2">
      <c r="A58" s="18" t="s">
        <v>271</v>
      </c>
      <c r="B58" s="22" t="s">
        <v>3</v>
      </c>
      <c r="C58" s="23">
        <v>1.1137825994771489</v>
      </c>
    </row>
    <row r="59" spans="1:3" x14ac:dyDescent="0.2">
      <c r="A59" s="18" t="s">
        <v>272</v>
      </c>
      <c r="B59" s="22" t="s">
        <v>120</v>
      </c>
      <c r="C59" s="23">
        <v>1.1708560335205851</v>
      </c>
    </row>
    <row r="60" spans="1:3" x14ac:dyDescent="0.2">
      <c r="A60" s="18" t="s">
        <v>273</v>
      </c>
      <c r="B60" s="22" t="s">
        <v>42</v>
      </c>
      <c r="C60" s="23">
        <v>1.1176375914876076</v>
      </c>
    </row>
    <row r="61" spans="1:3" x14ac:dyDescent="0.2">
      <c r="A61" s="18" t="s">
        <v>274</v>
      </c>
      <c r="B61" s="22" t="s">
        <v>49</v>
      </c>
      <c r="C61" s="23">
        <v>1.1537824542203257</v>
      </c>
    </row>
    <row r="62" spans="1:3" x14ac:dyDescent="0.2">
      <c r="A62" s="18" t="s">
        <v>275</v>
      </c>
      <c r="B62" s="22" t="s">
        <v>127</v>
      </c>
      <c r="C62" s="23">
        <v>1.2075764178144668</v>
      </c>
    </row>
    <row r="63" spans="1:3" x14ac:dyDescent="0.2">
      <c r="A63" s="18" t="s">
        <v>276</v>
      </c>
      <c r="B63" s="22" t="s">
        <v>110</v>
      </c>
      <c r="C63" s="23">
        <v>0.95745005226633073</v>
      </c>
    </row>
    <row r="64" spans="1:3" x14ac:dyDescent="0.2">
      <c r="A64" s="18" t="s">
        <v>277</v>
      </c>
      <c r="B64" s="22" t="s">
        <v>109</v>
      </c>
      <c r="C64" s="23">
        <v>0.96517458178898941</v>
      </c>
    </row>
    <row r="65" spans="1:3" x14ac:dyDescent="0.2">
      <c r="A65" s="18" t="s">
        <v>278</v>
      </c>
      <c r="B65" s="22" t="s">
        <v>112</v>
      </c>
      <c r="C65" s="23">
        <v>0.99178027264937563</v>
      </c>
    </row>
    <row r="66" spans="1:3" x14ac:dyDescent="0.2">
      <c r="A66" s="18" t="s">
        <v>279</v>
      </c>
      <c r="B66" s="22" t="s">
        <v>85</v>
      </c>
      <c r="C66" s="23">
        <v>0.9646866819282609</v>
      </c>
    </row>
    <row r="67" spans="1:3" x14ac:dyDescent="0.2">
      <c r="A67" s="18" t="s">
        <v>280</v>
      </c>
      <c r="B67" s="22" t="s">
        <v>117</v>
      </c>
      <c r="C67" s="23">
        <v>0.95934419042686292</v>
      </c>
    </row>
    <row r="68" spans="1:3" x14ac:dyDescent="0.2">
      <c r="A68" s="18" t="s">
        <v>281</v>
      </c>
      <c r="B68" s="22" t="s">
        <v>115</v>
      </c>
      <c r="C68" s="23">
        <v>0.97747184751203231</v>
      </c>
    </row>
    <row r="69" spans="1:3" x14ac:dyDescent="0.2">
      <c r="A69" s="18" t="s">
        <v>282</v>
      </c>
      <c r="B69" s="22" t="s">
        <v>107</v>
      </c>
      <c r="C69" s="23">
        <v>0.98380503244936057</v>
      </c>
    </row>
    <row r="70" spans="1:3" x14ac:dyDescent="0.2">
      <c r="A70" s="18" t="s">
        <v>283</v>
      </c>
      <c r="B70" s="22" t="s">
        <v>73</v>
      </c>
      <c r="C70" s="23">
        <v>0.97787189262359009</v>
      </c>
    </row>
    <row r="71" spans="1:3" x14ac:dyDescent="0.2">
      <c r="A71" s="18" t="s">
        <v>284</v>
      </c>
      <c r="B71" s="22" t="s">
        <v>55</v>
      </c>
      <c r="C71" s="23">
        <v>0.98364144689542488</v>
      </c>
    </row>
    <row r="72" spans="1:3" x14ac:dyDescent="0.2">
      <c r="A72" s="18" t="s">
        <v>285</v>
      </c>
      <c r="B72" s="22" t="s">
        <v>104</v>
      </c>
      <c r="C72" s="23">
        <v>0.95756668562953007</v>
      </c>
    </row>
    <row r="73" spans="1:3" x14ac:dyDescent="0.2">
      <c r="A73" s="18" t="s">
        <v>286</v>
      </c>
      <c r="B73" s="22" t="s">
        <v>142</v>
      </c>
      <c r="C73" s="23">
        <v>0.96388750660839073</v>
      </c>
    </row>
    <row r="74" spans="1:3" x14ac:dyDescent="0.2">
      <c r="A74" s="18" t="s">
        <v>287</v>
      </c>
      <c r="B74" s="22" t="s">
        <v>148</v>
      </c>
      <c r="C74" s="23">
        <v>0.96037490311418638</v>
      </c>
    </row>
    <row r="75" spans="1:3" x14ac:dyDescent="0.2">
      <c r="A75" s="18" t="s">
        <v>288</v>
      </c>
      <c r="B75" s="22" t="s">
        <v>123</v>
      </c>
      <c r="C75" s="23">
        <v>0.95350990593781693</v>
      </c>
    </row>
    <row r="76" spans="1:3" x14ac:dyDescent="0.2">
      <c r="A76" s="18" t="s">
        <v>289</v>
      </c>
      <c r="B76" s="22" t="s">
        <v>124</v>
      </c>
      <c r="C76" s="23">
        <v>0.97002201281455647</v>
      </c>
    </row>
    <row r="77" spans="1:3" x14ac:dyDescent="0.2">
      <c r="A77" s="18" t="s">
        <v>290</v>
      </c>
      <c r="B77" s="22" t="s">
        <v>94</v>
      </c>
      <c r="C77" s="23">
        <v>0.95577084703648496</v>
      </c>
    </row>
    <row r="78" spans="1:3" x14ac:dyDescent="0.2">
      <c r="A78" s="18" t="s">
        <v>291</v>
      </c>
      <c r="B78" s="22" t="s">
        <v>143</v>
      </c>
      <c r="C78" s="23">
        <v>0.94576935330817613</v>
      </c>
    </row>
    <row r="79" spans="1:3" x14ac:dyDescent="0.2">
      <c r="A79" s="18" t="s">
        <v>292</v>
      </c>
      <c r="B79" s="22" t="s">
        <v>145</v>
      </c>
      <c r="C79" s="23">
        <v>0.95853137713283787</v>
      </c>
    </row>
    <row r="80" spans="1:3" x14ac:dyDescent="0.2">
      <c r="A80" s="18" t="s">
        <v>293</v>
      </c>
      <c r="B80" s="22" t="s">
        <v>102</v>
      </c>
      <c r="C80" s="23">
        <v>0.94625909118128737</v>
      </c>
    </row>
    <row r="81" spans="1:3" x14ac:dyDescent="0.2">
      <c r="A81" s="18" t="s">
        <v>294</v>
      </c>
      <c r="B81" s="22" t="s">
        <v>60</v>
      </c>
      <c r="C81" s="23">
        <v>0.94432075296691131</v>
      </c>
    </row>
    <row r="82" spans="1:3" x14ac:dyDescent="0.2">
      <c r="A82" s="18" t="s">
        <v>295</v>
      </c>
      <c r="B82" s="22" t="s">
        <v>137</v>
      </c>
      <c r="C82" s="23">
        <v>0.95435727296868822</v>
      </c>
    </row>
    <row r="83" spans="1:3" x14ac:dyDescent="0.2">
      <c r="A83" s="18" t="s">
        <v>296</v>
      </c>
      <c r="B83" s="22" t="s">
        <v>135</v>
      </c>
      <c r="C83" s="23">
        <v>0.9566086351591947</v>
      </c>
    </row>
    <row r="84" spans="1:3" x14ac:dyDescent="0.2">
      <c r="A84" s="18" t="s">
        <v>297</v>
      </c>
      <c r="B84" s="22" t="s">
        <v>105</v>
      </c>
      <c r="C84" s="23">
        <v>0.95493647534003623</v>
      </c>
    </row>
    <row r="85" spans="1:3" x14ac:dyDescent="0.2">
      <c r="A85" s="18" t="s">
        <v>298</v>
      </c>
      <c r="B85" s="22" t="s">
        <v>141</v>
      </c>
      <c r="C85" s="23">
        <v>0.94371533953472519</v>
      </c>
    </row>
    <row r="86" spans="1:3" x14ac:dyDescent="0.2">
      <c r="A86" s="18" t="s">
        <v>299</v>
      </c>
      <c r="B86" s="22" t="s">
        <v>150</v>
      </c>
      <c r="C86" s="23">
        <v>0.94270071351731088</v>
      </c>
    </row>
    <row r="87" spans="1:3" x14ac:dyDescent="0.2">
      <c r="A87" s="18" t="s">
        <v>300</v>
      </c>
      <c r="B87" s="22" t="s">
        <v>89</v>
      </c>
      <c r="C87" s="23">
        <v>0.97100587873917543</v>
      </c>
    </row>
    <row r="88" spans="1:3" x14ac:dyDescent="0.2">
      <c r="A88" s="18" t="s">
        <v>301</v>
      </c>
      <c r="B88" s="22" t="s">
        <v>39</v>
      </c>
      <c r="C88" s="23">
        <v>0.983144772264397</v>
      </c>
    </row>
    <row r="89" spans="1:3" x14ac:dyDescent="0.2">
      <c r="A89" s="18" t="s">
        <v>302</v>
      </c>
      <c r="B89" s="22" t="s">
        <v>83</v>
      </c>
      <c r="C89" s="23">
        <v>0.95000935150168819</v>
      </c>
    </row>
    <row r="90" spans="1:3" x14ac:dyDescent="0.2">
      <c r="A90" s="18" t="s">
        <v>303</v>
      </c>
      <c r="B90" s="22" t="s">
        <v>95</v>
      </c>
      <c r="C90" s="23">
        <v>0.9535381821789457</v>
      </c>
    </row>
    <row r="91" spans="1:3" x14ac:dyDescent="0.2">
      <c r="A91" s="18" t="s">
        <v>304</v>
      </c>
      <c r="B91" s="22" t="s">
        <v>62</v>
      </c>
      <c r="C91" s="23">
        <v>0.98829972957681944</v>
      </c>
    </row>
    <row r="92" spans="1:3" x14ac:dyDescent="0.2">
      <c r="A92" s="18" t="s">
        <v>305</v>
      </c>
      <c r="B92" s="22" t="s">
        <v>57</v>
      </c>
      <c r="C92" s="23">
        <v>0.94704212811227362</v>
      </c>
    </row>
    <row r="93" spans="1:3" x14ac:dyDescent="0.2">
      <c r="A93" s="18" t="s">
        <v>306</v>
      </c>
      <c r="B93" s="22" t="s">
        <v>76</v>
      </c>
      <c r="C93" s="23">
        <v>0.95099889408446048</v>
      </c>
    </row>
    <row r="94" spans="1:3" x14ac:dyDescent="0.2">
      <c r="A94" s="18" t="s">
        <v>307</v>
      </c>
      <c r="B94" s="22" t="s">
        <v>116</v>
      </c>
      <c r="C94" s="23">
        <v>0.94613464399600833</v>
      </c>
    </row>
    <row r="95" spans="1:3" x14ac:dyDescent="0.2">
      <c r="A95" s="18" t="s">
        <v>308</v>
      </c>
      <c r="B95" s="22" t="s">
        <v>121</v>
      </c>
      <c r="C95" s="23">
        <v>0.94737208853801613</v>
      </c>
    </row>
    <row r="96" spans="1:3" x14ac:dyDescent="0.2">
      <c r="A96" s="18" t="s">
        <v>309</v>
      </c>
      <c r="B96" s="22" t="s">
        <v>46</v>
      </c>
      <c r="C96" s="23">
        <v>0.94773931176744763</v>
      </c>
    </row>
    <row r="97" spans="1:3" x14ac:dyDescent="0.2">
      <c r="A97" s="18" t="s">
        <v>310</v>
      </c>
      <c r="B97" s="22" t="s">
        <v>53</v>
      </c>
      <c r="C97" s="23">
        <v>0.96754743764927986</v>
      </c>
    </row>
    <row r="98" spans="1:3" x14ac:dyDescent="0.2">
      <c r="A98" s="18" t="s">
        <v>311</v>
      </c>
      <c r="B98" s="22" t="s">
        <v>133</v>
      </c>
      <c r="C98" s="23">
        <v>0.9625311081865876</v>
      </c>
    </row>
    <row r="99" spans="1:3" x14ac:dyDescent="0.2">
      <c r="A99" s="18" t="s">
        <v>312</v>
      </c>
      <c r="B99" s="22" t="s">
        <v>122</v>
      </c>
      <c r="C99" s="23">
        <v>0.99878394596885878</v>
      </c>
    </row>
    <row r="100" spans="1:3" x14ac:dyDescent="0.2">
      <c r="A100" s="18" t="s">
        <v>313</v>
      </c>
      <c r="B100" s="22" t="s">
        <v>82</v>
      </c>
      <c r="C100" s="23">
        <v>1.0081192452894507</v>
      </c>
    </row>
    <row r="101" spans="1:3" x14ac:dyDescent="0.2">
      <c r="A101" s="18" t="s">
        <v>314</v>
      </c>
      <c r="B101" s="22" t="s">
        <v>130</v>
      </c>
      <c r="C101" s="23">
        <v>0.94421719738605203</v>
      </c>
    </row>
    <row r="102" spans="1:3" x14ac:dyDescent="0.2">
      <c r="A102" s="18" t="s">
        <v>315</v>
      </c>
      <c r="B102" s="22" t="s">
        <v>151</v>
      </c>
      <c r="C102" s="23">
        <v>0.942328571924962</v>
      </c>
    </row>
    <row r="103" spans="1:3" x14ac:dyDescent="0.2">
      <c r="A103" s="18" t="s">
        <v>316</v>
      </c>
      <c r="B103" s="22" t="s">
        <v>128</v>
      </c>
      <c r="C103" s="23">
        <v>0.99330472100341927</v>
      </c>
    </row>
    <row r="104" spans="1:3" x14ac:dyDescent="0.2">
      <c r="A104" s="18" t="s">
        <v>317</v>
      </c>
      <c r="B104" s="22" t="s">
        <v>38</v>
      </c>
      <c r="C104" s="23">
        <v>1.1329075592555566</v>
      </c>
    </row>
    <row r="105" spans="1:3" x14ac:dyDescent="0.2">
      <c r="A105" s="18" t="s">
        <v>318</v>
      </c>
      <c r="B105" s="22" t="s">
        <v>100</v>
      </c>
      <c r="C105" s="23">
        <v>0.98567038606416224</v>
      </c>
    </row>
    <row r="106" spans="1:3" x14ac:dyDescent="0.2">
      <c r="A106" s="18" t="s">
        <v>319</v>
      </c>
      <c r="B106" s="22" t="s">
        <v>98</v>
      </c>
      <c r="C106" s="23">
        <v>1.0096292937033806</v>
      </c>
    </row>
    <row r="107" spans="1:3" x14ac:dyDescent="0.2">
      <c r="A107" s="18" t="s">
        <v>320</v>
      </c>
      <c r="B107" s="22" t="s">
        <v>65</v>
      </c>
      <c r="C107" s="23">
        <v>1.0081192452894507</v>
      </c>
    </row>
    <row r="108" spans="1:3" x14ac:dyDescent="0.2">
      <c r="A108" s="18" t="s">
        <v>321</v>
      </c>
      <c r="B108" s="22" t="s">
        <v>69</v>
      </c>
      <c r="C108" s="23">
        <v>0.97183258652359905</v>
      </c>
    </row>
    <row r="109" spans="1:3" x14ac:dyDescent="0.2">
      <c r="A109" s="18" t="s">
        <v>322</v>
      </c>
      <c r="B109" s="22" t="s">
        <v>63</v>
      </c>
      <c r="C109" s="23">
        <v>0.97003869857006242</v>
      </c>
    </row>
    <row r="110" spans="1:3" x14ac:dyDescent="0.2">
      <c r="A110" s="18" t="s">
        <v>323</v>
      </c>
      <c r="B110" s="22" t="s">
        <v>84</v>
      </c>
      <c r="C110" s="23">
        <v>0.91506333884765045</v>
      </c>
    </row>
    <row r="111" spans="1:3" x14ac:dyDescent="0.2">
      <c r="A111" s="18" t="s">
        <v>324</v>
      </c>
      <c r="B111" s="22" t="s">
        <v>139</v>
      </c>
      <c r="C111" s="23">
        <v>0.93102587116496971</v>
      </c>
    </row>
    <row r="112" spans="1:3" x14ac:dyDescent="0.2">
      <c r="A112" s="18" t="s">
        <v>325</v>
      </c>
      <c r="B112" s="22" t="s">
        <v>147</v>
      </c>
      <c r="C112" s="23">
        <v>0.96651984090891663</v>
      </c>
    </row>
    <row r="113" spans="1:3" x14ac:dyDescent="0.2">
      <c r="A113" s="18" t="s">
        <v>326</v>
      </c>
      <c r="B113" s="22" t="s">
        <v>144</v>
      </c>
      <c r="C113" s="23">
        <v>0.95975377500465453</v>
      </c>
    </row>
    <row r="114" spans="1:3" x14ac:dyDescent="0.2">
      <c r="A114" s="18" t="s">
        <v>327</v>
      </c>
      <c r="B114" s="22" t="s">
        <v>29</v>
      </c>
      <c r="C114" s="23">
        <v>0.93596227095204687</v>
      </c>
    </row>
    <row r="115" spans="1:3" x14ac:dyDescent="0.2">
      <c r="A115" s="18" t="s">
        <v>328</v>
      </c>
      <c r="B115" s="22" t="s">
        <v>138</v>
      </c>
      <c r="C115" s="23">
        <v>0.97002201281455647</v>
      </c>
    </row>
    <row r="116" spans="1:3" x14ac:dyDescent="0.2">
      <c r="A116" s="18" t="s">
        <v>329</v>
      </c>
      <c r="B116" s="22" t="s">
        <v>86</v>
      </c>
      <c r="C116" s="23">
        <v>0.93271081430293834</v>
      </c>
    </row>
    <row r="117" spans="1:3" x14ac:dyDescent="0.2">
      <c r="A117" s="18" t="s">
        <v>330</v>
      </c>
      <c r="B117" s="22" t="s">
        <v>78</v>
      </c>
      <c r="C117" s="23">
        <v>0.94163789811560616</v>
      </c>
    </row>
    <row r="118" spans="1:3" x14ac:dyDescent="0.2">
      <c r="A118" s="18" t="s">
        <v>331</v>
      </c>
      <c r="B118" s="22" t="s">
        <v>149</v>
      </c>
      <c r="C118" s="23">
        <v>0.96823807709184073</v>
      </c>
    </row>
    <row r="119" spans="1:3" x14ac:dyDescent="0.2">
      <c r="A119" s="18" t="s">
        <v>332</v>
      </c>
      <c r="B119" s="22" t="s">
        <v>136</v>
      </c>
      <c r="C119" s="23">
        <v>0.93207458273317556</v>
      </c>
    </row>
    <row r="120" spans="1:3" x14ac:dyDescent="0.2">
      <c r="A120" s="18" t="s">
        <v>333</v>
      </c>
      <c r="B120" s="22" t="s">
        <v>140</v>
      </c>
      <c r="C120" s="23">
        <v>0.96176621272740015</v>
      </c>
    </row>
    <row r="121" spans="1:3" x14ac:dyDescent="0.2">
      <c r="A121" s="18" t="s">
        <v>334</v>
      </c>
      <c r="B121" s="22" t="s">
        <v>72</v>
      </c>
      <c r="C121" s="23">
        <v>1.0399948340138341</v>
      </c>
    </row>
    <row r="122" spans="1:3" x14ac:dyDescent="0.2">
      <c r="A122" s="18" t="s">
        <v>335</v>
      </c>
      <c r="B122" s="22" t="s">
        <v>118</v>
      </c>
      <c r="C122" s="23">
        <v>1.0080365578792156</v>
      </c>
    </row>
    <row r="123" spans="1:3" x14ac:dyDescent="0.2">
      <c r="A123" s="18" t="s">
        <v>336</v>
      </c>
      <c r="B123" s="22" t="s">
        <v>119</v>
      </c>
      <c r="C123" s="23">
        <v>0.94524018348721461</v>
      </c>
    </row>
    <row r="124" spans="1:3" x14ac:dyDescent="0.2">
      <c r="A124" s="18" t="s">
        <v>337</v>
      </c>
      <c r="B124" s="22" t="s">
        <v>36</v>
      </c>
      <c r="C124" s="23">
        <v>1.0475921109282607</v>
      </c>
    </row>
    <row r="125" spans="1:3" x14ac:dyDescent="0.2">
      <c r="A125" s="18" t="s">
        <v>338</v>
      </c>
      <c r="B125" s="22" t="s">
        <v>90</v>
      </c>
      <c r="C125" s="23">
        <v>0.95375775105947436</v>
      </c>
    </row>
    <row r="126" spans="1:3" x14ac:dyDescent="0.2">
      <c r="A126" s="18" t="s">
        <v>339</v>
      </c>
      <c r="B126" s="22" t="s">
        <v>44</v>
      </c>
      <c r="C126" s="23">
        <v>0.93324217950619015</v>
      </c>
    </row>
    <row r="127" spans="1:3" x14ac:dyDescent="0.2">
      <c r="A127" s="18" t="s">
        <v>340</v>
      </c>
      <c r="B127" s="22" t="s">
        <v>91</v>
      </c>
      <c r="C127" s="23">
        <v>0.98439296272121091</v>
      </c>
    </row>
    <row r="128" spans="1:3" x14ac:dyDescent="0.2">
      <c r="A128" s="18" t="s">
        <v>341</v>
      </c>
      <c r="B128" s="22" t="s">
        <v>126</v>
      </c>
      <c r="C128" s="23">
        <v>0.96228505227150563</v>
      </c>
    </row>
    <row r="129" spans="1:3" x14ac:dyDescent="0.2">
      <c r="A129" s="18" t="s">
        <v>342</v>
      </c>
      <c r="B129" s="22" t="s">
        <v>154</v>
      </c>
      <c r="C129" s="23">
        <v>0.96176057511588109</v>
      </c>
    </row>
    <row r="130" spans="1:3" x14ac:dyDescent="0.2">
      <c r="A130" s="18" t="s">
        <v>343</v>
      </c>
      <c r="B130" s="22" t="s">
        <v>50</v>
      </c>
      <c r="C130" s="23">
        <v>0.97927121709989495</v>
      </c>
    </row>
    <row r="131" spans="1:3" x14ac:dyDescent="0.2">
      <c r="A131" s="18" t="s">
        <v>344</v>
      </c>
      <c r="B131" s="22" t="s">
        <v>131</v>
      </c>
      <c r="C131" s="23">
        <v>0.93288367666706096</v>
      </c>
    </row>
    <row r="132" spans="1:3" x14ac:dyDescent="0.2">
      <c r="A132" s="18" t="s">
        <v>345</v>
      </c>
      <c r="B132" s="22" t="s">
        <v>106</v>
      </c>
      <c r="C132" s="23">
        <v>0.99330472100341927</v>
      </c>
    </row>
    <row r="133" spans="1:3" x14ac:dyDescent="0.2">
      <c r="A133" s="18" t="s">
        <v>346</v>
      </c>
      <c r="B133" s="22" t="s">
        <v>129</v>
      </c>
      <c r="C133" s="23">
        <v>1.0169119158714721</v>
      </c>
    </row>
    <row r="134" spans="1:3" x14ac:dyDescent="0.2">
      <c r="A134" s="18" t="s">
        <v>347</v>
      </c>
      <c r="B134" s="22" t="s">
        <v>74</v>
      </c>
      <c r="C134" s="23">
        <v>1.0727010673596706</v>
      </c>
    </row>
    <row r="135" spans="1:3" x14ac:dyDescent="0.2">
      <c r="A135" s="18" t="s">
        <v>348</v>
      </c>
      <c r="B135" s="22" t="s">
        <v>114</v>
      </c>
      <c r="C135" s="23">
        <v>0.95974522697944553</v>
      </c>
    </row>
    <row r="136" spans="1:3" x14ac:dyDescent="0.2">
      <c r="A136" s="18" t="s">
        <v>349</v>
      </c>
      <c r="B136" s="22" t="s">
        <v>10</v>
      </c>
      <c r="C136" s="23">
        <v>0.96619380712357938</v>
      </c>
    </row>
    <row r="137" spans="1:3" x14ac:dyDescent="0.2">
      <c r="A137" s="18" t="s">
        <v>350</v>
      </c>
      <c r="B137" s="22" t="s">
        <v>70</v>
      </c>
      <c r="C137" s="23">
        <v>1.1329075592555566</v>
      </c>
    </row>
    <row r="138" spans="1:3" x14ac:dyDescent="0.2">
      <c r="A138" s="18" t="s">
        <v>351</v>
      </c>
      <c r="B138" s="22" t="s">
        <v>108</v>
      </c>
      <c r="C138" s="23">
        <v>1.0130737053690395</v>
      </c>
    </row>
    <row r="139" spans="1:3" x14ac:dyDescent="0.2">
      <c r="A139" s="18" t="s">
        <v>352</v>
      </c>
      <c r="B139" s="22" t="s">
        <v>64</v>
      </c>
      <c r="C139" s="23">
        <v>0.99059741808373381</v>
      </c>
    </row>
    <row r="140" spans="1:3" x14ac:dyDescent="0.2">
      <c r="A140" s="18" t="s">
        <v>353</v>
      </c>
      <c r="B140" s="22" t="s">
        <v>47</v>
      </c>
      <c r="C140" s="23">
        <v>1.0150866054235761</v>
      </c>
    </row>
    <row r="141" spans="1:3" x14ac:dyDescent="0.2">
      <c r="A141" s="18" t="s">
        <v>354</v>
      </c>
      <c r="B141" s="22" t="s">
        <v>58</v>
      </c>
      <c r="C141" s="23">
        <v>0.94287352174482431</v>
      </c>
    </row>
    <row r="142" spans="1:3" x14ac:dyDescent="0.2">
      <c r="A142" s="18" t="s">
        <v>355</v>
      </c>
      <c r="B142" s="22" t="s">
        <v>45</v>
      </c>
      <c r="C142" s="23">
        <v>0.93384236804339915</v>
      </c>
    </row>
    <row r="143" spans="1:3" x14ac:dyDescent="0.2">
      <c r="A143" s="18" t="s">
        <v>356</v>
      </c>
      <c r="B143" s="22" t="s">
        <v>25</v>
      </c>
      <c r="C143" s="23">
        <v>0.93681948402061432</v>
      </c>
    </row>
    <row r="144" spans="1:3" x14ac:dyDescent="0.2">
      <c r="A144" s="18" t="s">
        <v>357</v>
      </c>
      <c r="B144" s="22" t="s">
        <v>33</v>
      </c>
      <c r="C144" s="23">
        <v>1.0289541238238835</v>
      </c>
    </row>
    <row r="145" spans="1:3" x14ac:dyDescent="0.2">
      <c r="A145" s="18" t="s">
        <v>358</v>
      </c>
      <c r="B145" s="22" t="s">
        <v>59</v>
      </c>
      <c r="C145" s="23">
        <v>0.96173673687939421</v>
      </c>
    </row>
    <row r="146" spans="1:3" x14ac:dyDescent="0.2">
      <c r="A146" s="18" t="s">
        <v>359</v>
      </c>
      <c r="B146" s="22" t="s">
        <v>134</v>
      </c>
      <c r="C146" s="23">
        <v>1.0492716811876015</v>
      </c>
    </row>
    <row r="147" spans="1:3" x14ac:dyDescent="0.2">
      <c r="A147" s="18" t="s">
        <v>360</v>
      </c>
      <c r="B147" s="22" t="s">
        <v>153</v>
      </c>
      <c r="C147" s="23">
        <v>0.92221037451164145</v>
      </c>
    </row>
    <row r="148" spans="1:3" x14ac:dyDescent="0.2">
      <c r="A148" s="18" t="s">
        <v>361</v>
      </c>
      <c r="B148" s="22" t="s">
        <v>66</v>
      </c>
      <c r="C148" s="23">
        <v>0.97148070441894541</v>
      </c>
    </row>
    <row r="149" spans="1:3" x14ac:dyDescent="0.2">
      <c r="A149" s="18" t="s">
        <v>362</v>
      </c>
      <c r="B149" s="22" t="s">
        <v>21</v>
      </c>
      <c r="C149" s="23">
        <v>1.0727010673596706</v>
      </c>
    </row>
    <row r="150" spans="1:3" x14ac:dyDescent="0.2">
      <c r="A150" s="18" t="s">
        <v>363</v>
      </c>
      <c r="B150" s="22" t="s">
        <v>24</v>
      </c>
      <c r="C150" s="23">
        <v>0.9806006866182837</v>
      </c>
    </row>
    <row r="151" spans="1:3" x14ac:dyDescent="0.2">
      <c r="A151" s="18" t="s">
        <v>364</v>
      </c>
      <c r="B151" s="22" t="s">
        <v>35</v>
      </c>
      <c r="C151" s="23">
        <v>1.1329075592555566</v>
      </c>
    </row>
    <row r="152" spans="1:3" x14ac:dyDescent="0.2">
      <c r="A152" s="18" t="s">
        <v>365</v>
      </c>
      <c r="B152" s="22" t="s">
        <v>28</v>
      </c>
      <c r="C152" s="23">
        <v>1.0727010673596706</v>
      </c>
    </row>
    <row r="153" spans="1:3" x14ac:dyDescent="0.2">
      <c r="A153" s="18" t="s">
        <v>366</v>
      </c>
      <c r="B153" s="22" t="s">
        <v>27</v>
      </c>
      <c r="C153" s="23">
        <v>0.96079961686388549</v>
      </c>
    </row>
    <row r="154" spans="1:3" x14ac:dyDescent="0.2">
      <c r="A154" s="18" t="s">
        <v>367</v>
      </c>
      <c r="B154" s="22" t="s">
        <v>125</v>
      </c>
      <c r="C154" s="23">
        <v>1.1854832081579951</v>
      </c>
    </row>
    <row r="155" spans="1:3" x14ac:dyDescent="0.2">
      <c r="A155" s="18" t="s">
        <v>368</v>
      </c>
      <c r="B155" s="22" t="s">
        <v>152</v>
      </c>
      <c r="C155" s="23">
        <v>0.91506333884765056</v>
      </c>
    </row>
  </sheetData>
  <conditionalFormatting sqref="B4:C155">
    <cfRule type="expression" dxfId="0" priority="1" stopIfTrue="1">
      <formula>ISNA(#REF!)</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selection activeCell="D22" sqref="D22"/>
    </sheetView>
  </sheetViews>
  <sheetFormatPr defaultColWidth="12.140625" defaultRowHeight="15" x14ac:dyDescent="0.25"/>
  <cols>
    <col min="1" max="2" width="12.140625" style="48"/>
    <col min="3" max="3" width="23" style="48" customWidth="1"/>
    <col min="4" max="4" width="34.28515625" style="48" customWidth="1"/>
    <col min="5" max="6" width="12.140625" style="51" customWidth="1"/>
    <col min="7" max="7" width="12.140625" style="51"/>
    <col min="8" max="8" width="12.140625" style="51" customWidth="1"/>
    <col min="9" max="9" width="12.140625" style="51"/>
    <col min="10" max="10" width="8.5703125" style="52" bestFit="1" customWidth="1"/>
    <col min="11" max="11" width="12.140625" style="46"/>
    <col min="12" max="16384" width="12.140625" style="47"/>
  </cols>
  <sheetData>
    <row r="1" spans="1:12" ht="38.25" x14ac:dyDescent="0.25">
      <c r="A1" s="43" t="s">
        <v>390</v>
      </c>
      <c r="B1" s="43" t="s">
        <v>157</v>
      </c>
      <c r="C1" s="43" t="s">
        <v>1</v>
      </c>
      <c r="D1" s="43" t="s">
        <v>425</v>
      </c>
      <c r="E1" s="44" t="s">
        <v>391</v>
      </c>
      <c r="F1" s="44" t="s">
        <v>392</v>
      </c>
      <c r="G1" s="44" t="s">
        <v>393</v>
      </c>
      <c r="H1" s="44" t="s">
        <v>394</v>
      </c>
      <c r="I1" s="44" t="s">
        <v>426</v>
      </c>
      <c r="J1" s="45" t="s">
        <v>395</v>
      </c>
    </row>
    <row r="2" spans="1:12" x14ac:dyDescent="0.25">
      <c r="A2" s="48">
        <v>2</v>
      </c>
      <c r="B2" s="49" t="s">
        <v>159</v>
      </c>
      <c r="C2" s="49" t="s">
        <v>396</v>
      </c>
      <c r="D2" s="49" t="s">
        <v>56</v>
      </c>
      <c r="E2" s="50">
        <v>2410</v>
      </c>
      <c r="F2" s="50">
        <v>0</v>
      </c>
      <c r="G2" s="50">
        <v>0</v>
      </c>
      <c r="H2" s="50">
        <v>0</v>
      </c>
      <c r="I2" s="50">
        <v>101.89999999999998</v>
      </c>
      <c r="J2" s="50">
        <f>SUM(F2:I2)</f>
        <v>101.89999999999998</v>
      </c>
      <c r="L2" s="61"/>
    </row>
    <row r="3" spans="1:12" x14ac:dyDescent="0.25">
      <c r="A3" s="49">
        <v>2</v>
      </c>
      <c r="B3" s="43" t="s">
        <v>159</v>
      </c>
      <c r="C3" s="43" t="s">
        <v>399</v>
      </c>
      <c r="D3" s="43" t="s">
        <v>14</v>
      </c>
      <c r="E3" s="57">
        <v>2307</v>
      </c>
      <c r="F3" s="50">
        <v>0</v>
      </c>
      <c r="G3" s="57">
        <v>86</v>
      </c>
      <c r="H3" s="50">
        <v>0</v>
      </c>
      <c r="I3" s="50">
        <v>185.26954275000003</v>
      </c>
      <c r="J3" s="50">
        <f t="shared" ref="J3:J66" si="0">SUM(F3:I3)</f>
        <v>271.26954275000003</v>
      </c>
      <c r="K3" s="51"/>
      <c r="L3" s="61"/>
    </row>
    <row r="4" spans="1:12" x14ac:dyDescent="0.25">
      <c r="A4" s="48">
        <v>2</v>
      </c>
      <c r="B4" s="48" t="s">
        <v>159</v>
      </c>
      <c r="C4" s="48" t="s">
        <v>403</v>
      </c>
      <c r="D4" s="48" t="s">
        <v>18</v>
      </c>
      <c r="E4" s="51">
        <v>2723</v>
      </c>
      <c r="F4" s="51">
        <v>0</v>
      </c>
      <c r="G4" s="51">
        <v>25</v>
      </c>
      <c r="H4" s="51">
        <v>0</v>
      </c>
      <c r="I4" s="51">
        <v>0</v>
      </c>
      <c r="J4" s="50">
        <f t="shared" si="0"/>
        <v>25</v>
      </c>
      <c r="K4" s="47"/>
      <c r="L4" s="61"/>
    </row>
    <row r="5" spans="1:12" x14ac:dyDescent="0.25">
      <c r="A5" s="49">
        <v>2</v>
      </c>
      <c r="B5" s="49" t="s">
        <v>159</v>
      </c>
      <c r="C5" s="49" t="s">
        <v>405</v>
      </c>
      <c r="D5" s="49" t="s">
        <v>9</v>
      </c>
      <c r="E5" s="50">
        <v>2410</v>
      </c>
      <c r="F5" s="50">
        <v>0</v>
      </c>
      <c r="G5" s="50">
        <v>107</v>
      </c>
      <c r="H5" s="50">
        <v>0</v>
      </c>
      <c r="I5" s="50">
        <v>255.41716500000001</v>
      </c>
      <c r="J5" s="50">
        <f t="shared" si="0"/>
        <v>362.41716500000001</v>
      </c>
      <c r="K5" s="47"/>
      <c r="L5" s="61"/>
    </row>
    <row r="6" spans="1:12" x14ac:dyDescent="0.25">
      <c r="A6" s="48">
        <v>2</v>
      </c>
      <c r="B6" s="48" t="s">
        <v>159</v>
      </c>
      <c r="C6" s="48" t="s">
        <v>406</v>
      </c>
      <c r="D6" s="48" t="s">
        <v>8</v>
      </c>
      <c r="E6" s="51">
        <v>2330</v>
      </c>
      <c r="F6" s="50">
        <v>0</v>
      </c>
      <c r="G6" s="50">
        <v>0</v>
      </c>
      <c r="H6" s="50">
        <v>0</v>
      </c>
      <c r="I6" s="50">
        <v>225.57499999999999</v>
      </c>
      <c r="J6" s="50">
        <f t="shared" si="0"/>
        <v>225.57499999999999</v>
      </c>
      <c r="K6" s="47"/>
      <c r="L6" s="61"/>
    </row>
    <row r="7" spans="1:12" x14ac:dyDescent="0.25">
      <c r="A7" s="48">
        <v>2</v>
      </c>
      <c r="B7" s="49" t="s">
        <v>159</v>
      </c>
      <c r="C7" s="49" t="s">
        <v>407</v>
      </c>
      <c r="D7" s="49" t="s">
        <v>6</v>
      </c>
      <c r="E7" s="50">
        <v>1577</v>
      </c>
      <c r="F7" s="50">
        <v>0</v>
      </c>
      <c r="G7" s="50">
        <v>86</v>
      </c>
      <c r="H7" s="50">
        <v>0</v>
      </c>
      <c r="I7" s="50">
        <v>128.56593975000001</v>
      </c>
      <c r="J7" s="50">
        <f t="shared" si="0"/>
        <v>214.56593975000001</v>
      </c>
      <c r="K7" s="47"/>
      <c r="L7" s="61"/>
    </row>
    <row r="8" spans="1:12" x14ac:dyDescent="0.25">
      <c r="A8" s="48">
        <v>2</v>
      </c>
      <c r="B8" s="48" t="s">
        <v>159</v>
      </c>
      <c r="C8" s="48" t="s">
        <v>408</v>
      </c>
      <c r="D8" s="48" t="s">
        <v>4</v>
      </c>
      <c r="E8" s="51">
        <v>1372</v>
      </c>
      <c r="F8" s="50">
        <v>0</v>
      </c>
      <c r="G8" s="50">
        <v>0</v>
      </c>
      <c r="H8" s="50">
        <v>0</v>
      </c>
      <c r="I8" s="50">
        <v>74.924999999999997</v>
      </c>
      <c r="J8" s="50">
        <f t="shared" si="0"/>
        <v>74.924999999999997</v>
      </c>
      <c r="K8" s="47"/>
      <c r="L8" s="61"/>
    </row>
    <row r="9" spans="1:12" x14ac:dyDescent="0.25">
      <c r="A9" s="48">
        <v>2</v>
      </c>
      <c r="B9" s="48" t="s">
        <v>159</v>
      </c>
      <c r="C9" s="48" t="s">
        <v>411</v>
      </c>
      <c r="D9" s="48" t="s">
        <v>16</v>
      </c>
      <c r="E9" s="51">
        <v>1476</v>
      </c>
      <c r="F9" s="50">
        <v>0</v>
      </c>
      <c r="G9" s="50">
        <v>0</v>
      </c>
      <c r="H9" s="50">
        <v>0</v>
      </c>
      <c r="I9" s="50">
        <v>0</v>
      </c>
      <c r="J9" s="50">
        <f t="shared" si="0"/>
        <v>0</v>
      </c>
      <c r="K9" s="47"/>
      <c r="L9" s="61"/>
    </row>
    <row r="10" spans="1:12" x14ac:dyDescent="0.25">
      <c r="A10" s="48">
        <v>2</v>
      </c>
      <c r="B10" s="48" t="s">
        <v>159</v>
      </c>
      <c r="C10" s="48" t="s">
        <v>413</v>
      </c>
      <c r="D10" s="48" t="s">
        <v>5</v>
      </c>
      <c r="E10" s="51">
        <v>2112</v>
      </c>
      <c r="F10" s="50">
        <v>0</v>
      </c>
      <c r="G10" s="50">
        <v>0</v>
      </c>
      <c r="H10" s="50">
        <v>0</v>
      </c>
      <c r="I10" s="50">
        <v>99.9</v>
      </c>
      <c r="J10" s="50">
        <f t="shared" si="0"/>
        <v>99.9</v>
      </c>
      <c r="K10" s="47"/>
      <c r="L10" s="61"/>
    </row>
    <row r="11" spans="1:12" x14ac:dyDescent="0.25">
      <c r="A11" s="48">
        <v>2</v>
      </c>
      <c r="B11" s="48" t="s">
        <v>159</v>
      </c>
      <c r="C11" s="48" t="s">
        <v>417</v>
      </c>
      <c r="D11" s="48" t="s">
        <v>3</v>
      </c>
      <c r="E11" s="51">
        <v>1280</v>
      </c>
      <c r="F11" s="50">
        <v>0</v>
      </c>
      <c r="G11" s="50">
        <v>0</v>
      </c>
      <c r="H11" s="50">
        <v>0</v>
      </c>
      <c r="I11" s="50">
        <v>0</v>
      </c>
      <c r="J11" s="50">
        <f t="shared" si="0"/>
        <v>0</v>
      </c>
      <c r="K11" s="47"/>
      <c r="L11" s="61"/>
    </row>
    <row r="12" spans="1:12" x14ac:dyDescent="0.25">
      <c r="A12" s="48">
        <v>2</v>
      </c>
      <c r="B12" s="48" t="s">
        <v>171</v>
      </c>
      <c r="C12" s="58" t="s">
        <v>59</v>
      </c>
      <c r="D12" s="60" t="s">
        <v>59</v>
      </c>
      <c r="E12" s="51">
        <v>1262</v>
      </c>
      <c r="F12" s="50">
        <v>0</v>
      </c>
      <c r="G12" s="50">
        <v>0</v>
      </c>
      <c r="H12" s="50">
        <v>0</v>
      </c>
      <c r="I12" s="50">
        <v>310</v>
      </c>
      <c r="J12" s="50">
        <f t="shared" si="0"/>
        <v>310</v>
      </c>
      <c r="K12" s="47"/>
      <c r="L12" s="61"/>
    </row>
    <row r="13" spans="1:12" x14ac:dyDescent="0.25">
      <c r="A13" s="48">
        <v>2</v>
      </c>
      <c r="B13" s="48" t="s">
        <v>159</v>
      </c>
      <c r="C13" s="48" t="s">
        <v>418</v>
      </c>
      <c r="D13" s="48" t="s">
        <v>120</v>
      </c>
      <c r="E13" s="51">
        <v>3540</v>
      </c>
      <c r="F13" s="50">
        <v>0</v>
      </c>
      <c r="G13" s="50">
        <v>0</v>
      </c>
      <c r="H13" s="50">
        <v>0</v>
      </c>
      <c r="I13" s="50">
        <v>314.64999999999998</v>
      </c>
      <c r="J13" s="50">
        <f t="shared" si="0"/>
        <v>314.64999999999998</v>
      </c>
      <c r="K13" s="47"/>
      <c r="L13" s="61"/>
    </row>
    <row r="14" spans="1:12" x14ac:dyDescent="0.25">
      <c r="A14" s="48">
        <v>2</v>
      </c>
      <c r="B14" s="48" t="s">
        <v>159</v>
      </c>
      <c r="C14" s="48" t="s">
        <v>419</v>
      </c>
      <c r="D14" s="48" t="s">
        <v>42</v>
      </c>
      <c r="E14" s="51">
        <v>2794</v>
      </c>
      <c r="F14" s="50">
        <v>0</v>
      </c>
      <c r="G14" s="50">
        <v>0</v>
      </c>
      <c r="H14" s="50">
        <v>0</v>
      </c>
      <c r="I14" s="50">
        <v>114.47499999999999</v>
      </c>
      <c r="J14" s="50">
        <f t="shared" si="0"/>
        <v>114.47499999999999</v>
      </c>
      <c r="K14" s="47"/>
      <c r="L14" s="61"/>
    </row>
    <row r="15" spans="1:12" x14ac:dyDescent="0.25">
      <c r="A15" s="48" t="s">
        <v>397</v>
      </c>
      <c r="B15" s="49" t="s">
        <v>97</v>
      </c>
      <c r="C15" s="49" t="s">
        <v>398</v>
      </c>
      <c r="D15" s="49" t="s">
        <v>130</v>
      </c>
      <c r="E15" s="50">
        <v>1880</v>
      </c>
      <c r="F15" s="50">
        <v>0</v>
      </c>
      <c r="G15" s="50">
        <v>0</v>
      </c>
      <c r="H15" s="50">
        <v>0</v>
      </c>
      <c r="I15" s="50">
        <v>0</v>
      </c>
      <c r="J15" s="50">
        <f t="shared" si="0"/>
        <v>0</v>
      </c>
      <c r="L15" s="61"/>
    </row>
    <row r="16" spans="1:12" x14ac:dyDescent="0.25">
      <c r="A16" s="48" t="s">
        <v>397</v>
      </c>
      <c r="B16" s="48" t="s">
        <v>163</v>
      </c>
      <c r="C16" s="48" t="s">
        <v>401</v>
      </c>
      <c r="D16" s="48" t="s">
        <v>31</v>
      </c>
      <c r="E16" s="51">
        <v>3022</v>
      </c>
      <c r="F16" s="51">
        <v>0</v>
      </c>
      <c r="G16" s="51">
        <v>39</v>
      </c>
      <c r="H16" s="51">
        <v>0</v>
      </c>
      <c r="I16" s="50">
        <v>0</v>
      </c>
      <c r="J16" s="50">
        <f t="shared" si="0"/>
        <v>39</v>
      </c>
      <c r="K16" s="47"/>
      <c r="L16" s="61"/>
    </row>
    <row r="17" spans="1:12" x14ac:dyDescent="0.25">
      <c r="A17" s="48" t="s">
        <v>397</v>
      </c>
      <c r="B17" s="48" t="s">
        <v>195</v>
      </c>
      <c r="C17" s="48" t="s">
        <v>402</v>
      </c>
      <c r="D17" s="48" t="s">
        <v>63</v>
      </c>
      <c r="E17" s="51">
        <v>2107</v>
      </c>
      <c r="F17" s="50">
        <v>0</v>
      </c>
      <c r="G17" s="50">
        <v>0</v>
      </c>
      <c r="H17" s="50">
        <v>0</v>
      </c>
      <c r="I17" s="50">
        <v>0</v>
      </c>
      <c r="J17" s="50">
        <f t="shared" si="0"/>
        <v>0</v>
      </c>
      <c r="K17" s="47"/>
      <c r="L17" s="61"/>
    </row>
    <row r="18" spans="1:12" x14ac:dyDescent="0.25">
      <c r="A18" s="48" t="s">
        <v>397</v>
      </c>
      <c r="B18" s="48" t="s">
        <v>87</v>
      </c>
      <c r="C18" s="48" t="s">
        <v>87</v>
      </c>
      <c r="D18" s="48" t="s">
        <v>87</v>
      </c>
      <c r="E18" s="51">
        <v>10981</v>
      </c>
      <c r="F18" s="50">
        <v>0</v>
      </c>
      <c r="G18" s="50">
        <v>0</v>
      </c>
      <c r="H18" s="50">
        <v>0</v>
      </c>
      <c r="I18" s="50">
        <v>0</v>
      </c>
      <c r="J18" s="50">
        <f t="shared" si="0"/>
        <v>0</v>
      </c>
      <c r="K18" s="47"/>
      <c r="L18" s="61"/>
    </row>
    <row r="19" spans="1:12" x14ac:dyDescent="0.25">
      <c r="A19" s="48" t="s">
        <v>397</v>
      </c>
      <c r="B19" s="48" t="s">
        <v>173</v>
      </c>
      <c r="C19" s="48" t="s">
        <v>410</v>
      </c>
      <c r="D19" s="48" t="s">
        <v>54</v>
      </c>
      <c r="E19" s="51">
        <v>8173</v>
      </c>
      <c r="F19" s="51">
        <v>0</v>
      </c>
      <c r="G19" s="51">
        <v>27</v>
      </c>
      <c r="H19" s="51">
        <v>0</v>
      </c>
      <c r="I19" s="50">
        <v>0</v>
      </c>
      <c r="J19" s="50">
        <f t="shared" si="0"/>
        <v>27</v>
      </c>
      <c r="K19" s="47"/>
      <c r="L19" s="61"/>
    </row>
    <row r="20" spans="1:12" x14ac:dyDescent="0.25">
      <c r="A20" s="48" t="s">
        <v>397</v>
      </c>
      <c r="B20" s="48" t="s">
        <v>171</v>
      </c>
      <c r="C20" s="48" t="s">
        <v>414</v>
      </c>
      <c r="D20" s="48" t="s">
        <v>25</v>
      </c>
      <c r="E20" s="51">
        <v>1474</v>
      </c>
      <c r="F20" s="50">
        <v>0</v>
      </c>
      <c r="G20" s="50">
        <v>0</v>
      </c>
      <c r="H20" s="50">
        <v>0</v>
      </c>
      <c r="I20" s="50">
        <v>0</v>
      </c>
      <c r="J20" s="50">
        <f t="shared" si="0"/>
        <v>0</v>
      </c>
      <c r="K20" s="47"/>
      <c r="L20" s="61"/>
    </row>
    <row r="21" spans="1:12" x14ac:dyDescent="0.25">
      <c r="A21" s="48" t="s">
        <v>397</v>
      </c>
      <c r="B21" s="48" t="s">
        <v>87</v>
      </c>
      <c r="C21" s="48" t="s">
        <v>64</v>
      </c>
      <c r="D21" s="48" t="s">
        <v>64</v>
      </c>
      <c r="E21" s="51">
        <v>1355</v>
      </c>
      <c r="F21" s="50">
        <v>0</v>
      </c>
      <c r="G21" s="50">
        <v>0</v>
      </c>
      <c r="H21" s="50">
        <v>0</v>
      </c>
      <c r="I21" s="50">
        <v>0</v>
      </c>
      <c r="J21" s="50">
        <f t="shared" si="0"/>
        <v>0</v>
      </c>
      <c r="K21" s="47"/>
      <c r="L21" s="61"/>
    </row>
    <row r="22" spans="1:12" x14ac:dyDescent="0.25">
      <c r="A22" s="48" t="s">
        <v>397</v>
      </c>
      <c r="B22" s="48" t="s">
        <v>171</v>
      </c>
      <c r="C22" s="48" t="s">
        <v>415</v>
      </c>
      <c r="D22" s="48" t="s">
        <v>67</v>
      </c>
      <c r="E22" s="51">
        <v>5330</v>
      </c>
      <c r="F22" s="50">
        <v>0</v>
      </c>
      <c r="G22" s="50">
        <v>0</v>
      </c>
      <c r="H22" s="50">
        <v>0</v>
      </c>
      <c r="I22" s="50">
        <v>0</v>
      </c>
      <c r="J22" s="50">
        <f t="shared" si="0"/>
        <v>0</v>
      </c>
      <c r="K22" s="47"/>
      <c r="L22" s="61"/>
    </row>
    <row r="23" spans="1:12" x14ac:dyDescent="0.25">
      <c r="A23" s="48" t="s">
        <v>397</v>
      </c>
      <c r="B23" s="48" t="s">
        <v>171</v>
      </c>
      <c r="C23" s="48" t="s">
        <v>416</v>
      </c>
      <c r="D23" s="48" t="s">
        <v>45</v>
      </c>
      <c r="E23" s="51">
        <v>1811</v>
      </c>
      <c r="F23" s="50">
        <v>0</v>
      </c>
      <c r="G23" s="50">
        <v>0</v>
      </c>
      <c r="H23" s="50">
        <v>0</v>
      </c>
      <c r="I23" s="50">
        <v>0</v>
      </c>
      <c r="J23" s="50">
        <f t="shared" si="0"/>
        <v>0</v>
      </c>
      <c r="K23" s="47"/>
      <c r="L23" s="61"/>
    </row>
    <row r="24" spans="1:12" x14ac:dyDescent="0.25">
      <c r="A24" s="48" t="s">
        <v>397</v>
      </c>
      <c r="B24" s="49" t="s">
        <v>159</v>
      </c>
      <c r="C24" s="49" t="s">
        <v>420</v>
      </c>
      <c r="D24" s="49" t="s">
        <v>49</v>
      </c>
      <c r="E24" s="50">
        <v>2704</v>
      </c>
      <c r="F24" s="50">
        <v>0</v>
      </c>
      <c r="G24" s="50">
        <v>167</v>
      </c>
      <c r="H24" s="50">
        <v>0</v>
      </c>
      <c r="I24" s="50">
        <v>0</v>
      </c>
      <c r="J24" s="50">
        <f t="shared" si="0"/>
        <v>167</v>
      </c>
      <c r="K24" s="47"/>
      <c r="L24" s="61"/>
    </row>
    <row r="25" spans="1:12" x14ac:dyDescent="0.25">
      <c r="A25" s="48" t="s">
        <v>397</v>
      </c>
      <c r="B25" s="48" t="s">
        <v>195</v>
      </c>
      <c r="C25" s="48" t="s">
        <v>421</v>
      </c>
      <c r="D25" s="48" t="s">
        <v>66</v>
      </c>
      <c r="E25" s="51">
        <v>1467</v>
      </c>
      <c r="F25" s="50">
        <v>0</v>
      </c>
      <c r="G25" s="50">
        <v>0</v>
      </c>
      <c r="H25" s="50">
        <v>0</v>
      </c>
      <c r="I25" s="50">
        <v>0</v>
      </c>
      <c r="J25" s="50">
        <f t="shared" si="0"/>
        <v>0</v>
      </c>
      <c r="K25" s="47"/>
      <c r="L25" s="61"/>
    </row>
    <row r="26" spans="1:12" x14ac:dyDescent="0.25">
      <c r="A26" s="48" t="s">
        <v>397</v>
      </c>
      <c r="B26" s="48" t="s">
        <v>159</v>
      </c>
      <c r="C26" s="48" t="s">
        <v>422</v>
      </c>
      <c r="D26" s="48" t="s">
        <v>127</v>
      </c>
      <c r="E26" s="51">
        <v>2242</v>
      </c>
      <c r="F26" s="50">
        <v>0</v>
      </c>
      <c r="G26" s="50">
        <v>0</v>
      </c>
      <c r="H26" s="50">
        <v>0</v>
      </c>
      <c r="I26" s="50">
        <v>0</v>
      </c>
      <c r="J26" s="50">
        <f t="shared" si="0"/>
        <v>0</v>
      </c>
      <c r="K26" s="47"/>
      <c r="L26" s="61"/>
    </row>
    <row r="27" spans="1:12" x14ac:dyDescent="0.25">
      <c r="A27" s="48" t="s">
        <v>397</v>
      </c>
      <c r="B27" s="48" t="s">
        <v>177</v>
      </c>
      <c r="C27" s="48" t="s">
        <v>423</v>
      </c>
      <c r="D27" s="48" t="s">
        <v>48</v>
      </c>
      <c r="E27" s="51">
        <v>3337</v>
      </c>
      <c r="F27" s="51">
        <v>0</v>
      </c>
      <c r="G27" s="51">
        <v>5</v>
      </c>
      <c r="H27" s="51">
        <v>0</v>
      </c>
      <c r="I27" s="50">
        <v>0</v>
      </c>
      <c r="J27" s="50">
        <f t="shared" si="0"/>
        <v>5</v>
      </c>
      <c r="K27" s="47"/>
      <c r="L27" s="61"/>
    </row>
    <row r="28" spans="1:12" x14ac:dyDescent="0.25">
      <c r="A28" s="49"/>
      <c r="B28" s="49" t="s">
        <v>159</v>
      </c>
      <c r="C28" s="49" t="s">
        <v>7</v>
      </c>
      <c r="D28" s="49" t="s">
        <v>7</v>
      </c>
      <c r="E28" s="50">
        <v>2592</v>
      </c>
      <c r="F28" s="50">
        <v>0</v>
      </c>
      <c r="G28" s="50">
        <v>0</v>
      </c>
      <c r="H28" s="50">
        <v>0</v>
      </c>
      <c r="I28" s="50">
        <v>0</v>
      </c>
      <c r="J28" s="50">
        <f t="shared" si="0"/>
        <v>0</v>
      </c>
      <c r="L28" s="61"/>
    </row>
    <row r="29" spans="1:12" x14ac:dyDescent="0.25">
      <c r="A29" s="49"/>
      <c r="B29" s="49" t="s">
        <v>193</v>
      </c>
      <c r="C29" s="49" t="s">
        <v>143</v>
      </c>
      <c r="D29" s="49" t="s">
        <v>143</v>
      </c>
      <c r="E29" s="50">
        <v>2549</v>
      </c>
      <c r="F29" s="50">
        <v>0</v>
      </c>
      <c r="G29" s="50">
        <v>0</v>
      </c>
      <c r="H29" s="50">
        <v>0</v>
      </c>
      <c r="I29" s="50">
        <v>0</v>
      </c>
      <c r="J29" s="50">
        <f t="shared" si="0"/>
        <v>0</v>
      </c>
      <c r="L29" s="61"/>
    </row>
    <row r="30" spans="1:12" x14ac:dyDescent="0.25">
      <c r="A30" s="49"/>
      <c r="B30" s="49" t="s">
        <v>169</v>
      </c>
      <c r="C30" s="49" t="s">
        <v>122</v>
      </c>
      <c r="D30" s="49" t="s">
        <v>122</v>
      </c>
      <c r="E30" s="50">
        <v>1387</v>
      </c>
      <c r="F30" s="50">
        <v>0</v>
      </c>
      <c r="G30" s="50">
        <v>0</v>
      </c>
      <c r="H30" s="50">
        <v>0</v>
      </c>
      <c r="I30" s="50">
        <v>0</v>
      </c>
      <c r="J30" s="50">
        <f t="shared" si="0"/>
        <v>0</v>
      </c>
      <c r="L30" s="61"/>
    </row>
    <row r="31" spans="1:12" x14ac:dyDescent="0.25">
      <c r="A31" s="49"/>
      <c r="B31" s="48" t="s">
        <v>173</v>
      </c>
      <c r="C31" s="48" t="s">
        <v>82</v>
      </c>
      <c r="D31" s="48" t="s">
        <v>82</v>
      </c>
      <c r="E31" s="51">
        <v>1285</v>
      </c>
      <c r="F31" s="51">
        <v>0</v>
      </c>
      <c r="G31" s="51">
        <v>6</v>
      </c>
      <c r="H31" s="51">
        <v>0</v>
      </c>
      <c r="I31" s="50">
        <v>0</v>
      </c>
      <c r="J31" s="50">
        <f t="shared" si="0"/>
        <v>6</v>
      </c>
      <c r="K31" s="51"/>
      <c r="L31" s="61"/>
    </row>
    <row r="32" spans="1:12" x14ac:dyDescent="0.25">
      <c r="A32" s="49"/>
      <c r="B32" s="49" t="s">
        <v>159</v>
      </c>
      <c r="C32" s="49" t="s">
        <v>20</v>
      </c>
      <c r="D32" s="49" t="s">
        <v>20</v>
      </c>
      <c r="E32" s="50">
        <v>1720</v>
      </c>
      <c r="F32" s="50">
        <v>0</v>
      </c>
      <c r="G32" s="50">
        <v>0</v>
      </c>
      <c r="H32" s="50">
        <v>0</v>
      </c>
      <c r="I32" s="50">
        <v>0</v>
      </c>
      <c r="J32" s="50">
        <f t="shared" si="0"/>
        <v>0</v>
      </c>
      <c r="L32" s="61"/>
    </row>
    <row r="33" spans="1:12" x14ac:dyDescent="0.25">
      <c r="B33" s="49" t="s">
        <v>189</v>
      </c>
      <c r="C33" s="49" t="s">
        <v>89</v>
      </c>
      <c r="D33" s="49" t="s">
        <v>89</v>
      </c>
      <c r="E33" s="53">
        <v>11224</v>
      </c>
      <c r="F33" s="54">
        <v>-14</v>
      </c>
      <c r="G33" s="53">
        <v>0</v>
      </c>
      <c r="H33" s="53">
        <v>0</v>
      </c>
      <c r="I33" s="50">
        <v>0</v>
      </c>
      <c r="J33" s="50">
        <f t="shared" si="0"/>
        <v>-14</v>
      </c>
      <c r="K33" s="51"/>
      <c r="L33" s="61"/>
    </row>
    <row r="34" spans="1:12" x14ac:dyDescent="0.25">
      <c r="B34" s="48" t="s">
        <v>97</v>
      </c>
      <c r="C34" s="48" t="s">
        <v>151</v>
      </c>
      <c r="D34" s="48" t="s">
        <v>151</v>
      </c>
      <c r="E34" s="51">
        <v>1551</v>
      </c>
      <c r="F34" s="50">
        <v>0</v>
      </c>
      <c r="G34" s="50">
        <v>0</v>
      </c>
      <c r="H34" s="50">
        <v>0</v>
      </c>
      <c r="I34" s="50">
        <v>0</v>
      </c>
      <c r="J34" s="50">
        <f t="shared" si="0"/>
        <v>0</v>
      </c>
      <c r="L34" s="61"/>
    </row>
    <row r="35" spans="1:12" x14ac:dyDescent="0.25">
      <c r="B35" s="55" t="s">
        <v>187</v>
      </c>
      <c r="C35" s="55" t="s">
        <v>110</v>
      </c>
      <c r="D35" s="55" t="s">
        <v>110</v>
      </c>
      <c r="E35" s="56">
        <v>2835</v>
      </c>
      <c r="F35" s="50">
        <v>0</v>
      </c>
      <c r="G35" s="50">
        <v>0</v>
      </c>
      <c r="H35" s="50">
        <v>0</v>
      </c>
      <c r="I35" s="50">
        <v>0</v>
      </c>
      <c r="J35" s="50">
        <f t="shared" si="0"/>
        <v>0</v>
      </c>
      <c r="L35" s="61"/>
    </row>
    <row r="36" spans="1:12" x14ac:dyDescent="0.25">
      <c r="B36" s="48" t="s">
        <v>185</v>
      </c>
      <c r="C36" s="48" t="s">
        <v>128</v>
      </c>
      <c r="D36" s="48" t="s">
        <v>128</v>
      </c>
      <c r="E36" s="51">
        <v>1818</v>
      </c>
      <c r="F36" s="50">
        <v>0</v>
      </c>
      <c r="G36" s="50">
        <v>0</v>
      </c>
      <c r="H36" s="50">
        <v>0</v>
      </c>
      <c r="I36" s="50">
        <v>0</v>
      </c>
      <c r="J36" s="50">
        <f t="shared" si="0"/>
        <v>0</v>
      </c>
      <c r="L36" s="61"/>
    </row>
    <row r="37" spans="1:12" x14ac:dyDescent="0.25">
      <c r="B37" s="48" t="s">
        <v>163</v>
      </c>
      <c r="C37" s="48" t="s">
        <v>38</v>
      </c>
      <c r="D37" s="48" t="s">
        <v>38</v>
      </c>
      <c r="E37" s="51">
        <v>774</v>
      </c>
      <c r="F37" s="50">
        <v>0</v>
      </c>
      <c r="G37" s="50">
        <v>0</v>
      </c>
      <c r="H37" s="50">
        <v>0</v>
      </c>
      <c r="I37" s="50">
        <v>0</v>
      </c>
      <c r="J37" s="50">
        <f t="shared" si="0"/>
        <v>0</v>
      </c>
      <c r="L37" s="61"/>
    </row>
    <row r="38" spans="1:12" x14ac:dyDescent="0.25">
      <c r="B38" s="48" t="s">
        <v>183</v>
      </c>
      <c r="C38" s="48" t="s">
        <v>116</v>
      </c>
      <c r="D38" s="48" t="s">
        <v>116</v>
      </c>
      <c r="E38" s="51">
        <v>6133</v>
      </c>
      <c r="F38" s="50">
        <v>0</v>
      </c>
      <c r="G38" s="50">
        <v>0</v>
      </c>
      <c r="H38" s="50">
        <v>0</v>
      </c>
      <c r="I38" s="50">
        <v>0</v>
      </c>
      <c r="J38" s="50">
        <f t="shared" si="0"/>
        <v>0</v>
      </c>
      <c r="L38" s="61"/>
    </row>
    <row r="39" spans="1:12" x14ac:dyDescent="0.25">
      <c r="A39" s="49"/>
      <c r="B39" s="48" t="s">
        <v>165</v>
      </c>
      <c r="C39" s="48" t="s">
        <v>100</v>
      </c>
      <c r="D39" s="48" t="s">
        <v>100</v>
      </c>
      <c r="E39" s="51">
        <v>2111</v>
      </c>
      <c r="F39" s="50">
        <v>0</v>
      </c>
      <c r="G39" s="50">
        <v>0</v>
      </c>
      <c r="H39" s="50">
        <v>0</v>
      </c>
      <c r="I39" s="50">
        <v>0</v>
      </c>
      <c r="J39" s="50">
        <f t="shared" si="0"/>
        <v>0</v>
      </c>
      <c r="L39" s="61"/>
    </row>
    <row r="40" spans="1:12" x14ac:dyDescent="0.25">
      <c r="B40" s="48" t="s">
        <v>179</v>
      </c>
      <c r="C40" s="48" t="s">
        <v>400</v>
      </c>
      <c r="D40" s="48" t="s">
        <v>98</v>
      </c>
      <c r="E40" s="51">
        <v>3799</v>
      </c>
      <c r="F40" s="50">
        <v>0</v>
      </c>
      <c r="G40" s="50">
        <v>0</v>
      </c>
      <c r="H40" s="50">
        <v>0</v>
      </c>
      <c r="I40" s="50">
        <v>0</v>
      </c>
      <c r="J40" s="50">
        <f t="shared" si="0"/>
        <v>0</v>
      </c>
      <c r="K40" s="47"/>
      <c r="L40" s="61"/>
    </row>
    <row r="41" spans="1:12" x14ac:dyDescent="0.25">
      <c r="B41" s="48" t="s">
        <v>159</v>
      </c>
      <c r="C41" s="48" t="s">
        <v>13</v>
      </c>
      <c r="D41" s="48" t="s">
        <v>13</v>
      </c>
      <c r="E41" s="51">
        <v>1901</v>
      </c>
      <c r="F41" s="50">
        <v>0</v>
      </c>
      <c r="G41" s="50">
        <v>0</v>
      </c>
      <c r="H41" s="50">
        <v>0</v>
      </c>
      <c r="I41" s="50">
        <v>0</v>
      </c>
      <c r="J41" s="50">
        <f t="shared" si="0"/>
        <v>0</v>
      </c>
      <c r="K41" s="47"/>
      <c r="L41" s="61"/>
    </row>
    <row r="42" spans="1:12" x14ac:dyDescent="0.25">
      <c r="B42" s="48" t="s">
        <v>187</v>
      </c>
      <c r="C42" s="48" t="s">
        <v>109</v>
      </c>
      <c r="D42" s="48" t="s">
        <v>109</v>
      </c>
      <c r="E42" s="51">
        <v>1806</v>
      </c>
      <c r="F42" s="50">
        <v>0</v>
      </c>
      <c r="G42" s="50">
        <v>0</v>
      </c>
      <c r="H42" s="50">
        <v>0</v>
      </c>
      <c r="I42" s="50">
        <v>0</v>
      </c>
      <c r="J42" s="50">
        <f t="shared" si="0"/>
        <v>0</v>
      </c>
      <c r="K42" s="47"/>
      <c r="L42" s="61"/>
    </row>
    <row r="43" spans="1:12" ht="25.5" x14ac:dyDescent="0.25">
      <c r="B43" s="43" t="s">
        <v>183</v>
      </c>
      <c r="C43" s="43" t="s">
        <v>121</v>
      </c>
      <c r="D43" s="43" t="s">
        <v>121</v>
      </c>
      <c r="E43" s="57">
        <v>2028</v>
      </c>
      <c r="F43" s="50">
        <v>0</v>
      </c>
      <c r="G43" s="57">
        <v>162</v>
      </c>
      <c r="H43" s="50">
        <v>0</v>
      </c>
      <c r="I43" s="50">
        <v>0</v>
      </c>
      <c r="J43" s="50">
        <f t="shared" si="0"/>
        <v>162</v>
      </c>
      <c r="K43" s="47"/>
      <c r="L43" s="61"/>
    </row>
    <row r="44" spans="1:12" x14ac:dyDescent="0.25">
      <c r="A44" s="49"/>
      <c r="B44" s="48" t="s">
        <v>175</v>
      </c>
      <c r="C44" s="48" t="s">
        <v>32</v>
      </c>
      <c r="D44" s="48" t="s">
        <v>32</v>
      </c>
      <c r="E44" s="51">
        <v>3861</v>
      </c>
      <c r="F44" s="50">
        <v>0</v>
      </c>
      <c r="G44" s="50">
        <v>0</v>
      </c>
      <c r="H44" s="50">
        <v>0</v>
      </c>
      <c r="I44" s="50">
        <v>0</v>
      </c>
      <c r="J44" s="50">
        <f t="shared" si="0"/>
        <v>0</v>
      </c>
      <c r="K44" s="47"/>
      <c r="L44" s="61"/>
    </row>
    <row r="45" spans="1:12" x14ac:dyDescent="0.25">
      <c r="A45" s="49"/>
      <c r="B45" s="48" t="s">
        <v>159</v>
      </c>
      <c r="C45" s="48" t="s">
        <v>96</v>
      </c>
      <c r="D45" s="48" t="s">
        <v>96</v>
      </c>
      <c r="E45" s="51">
        <v>2121</v>
      </c>
      <c r="F45" s="50">
        <v>0</v>
      </c>
      <c r="G45" s="50">
        <v>0</v>
      </c>
      <c r="H45" s="50">
        <v>0</v>
      </c>
      <c r="I45" s="50">
        <v>0</v>
      </c>
      <c r="J45" s="50">
        <f t="shared" si="0"/>
        <v>0</v>
      </c>
      <c r="K45" s="47"/>
      <c r="L45" s="61"/>
    </row>
    <row r="46" spans="1:12" x14ac:dyDescent="0.25">
      <c r="A46" s="49"/>
      <c r="B46" s="48" t="s">
        <v>173</v>
      </c>
      <c r="C46" s="48" t="s">
        <v>65</v>
      </c>
      <c r="D46" s="48" t="s">
        <v>65</v>
      </c>
      <c r="E46" s="51">
        <v>1893</v>
      </c>
      <c r="F46" s="51">
        <v>0</v>
      </c>
      <c r="G46" s="51">
        <v>9</v>
      </c>
      <c r="H46" s="51">
        <v>0</v>
      </c>
      <c r="I46" s="50">
        <v>0</v>
      </c>
      <c r="J46" s="50">
        <f t="shared" si="0"/>
        <v>9</v>
      </c>
      <c r="K46" s="47"/>
      <c r="L46" s="61"/>
    </row>
    <row r="47" spans="1:12" x14ac:dyDescent="0.25">
      <c r="A47" s="43"/>
      <c r="B47" s="48" t="s">
        <v>195</v>
      </c>
      <c r="C47" s="48" t="s">
        <v>69</v>
      </c>
      <c r="D47" s="48" t="s">
        <v>69</v>
      </c>
      <c r="E47" s="51">
        <v>2353</v>
      </c>
      <c r="F47" s="50">
        <v>0</v>
      </c>
      <c r="G47" s="50">
        <v>0</v>
      </c>
      <c r="H47" s="50">
        <v>0</v>
      </c>
      <c r="I47" s="50">
        <v>0</v>
      </c>
      <c r="J47" s="50">
        <f t="shared" si="0"/>
        <v>0</v>
      </c>
      <c r="K47" s="47"/>
      <c r="L47" s="61"/>
    </row>
    <row r="48" spans="1:12" x14ac:dyDescent="0.25">
      <c r="A48" s="49"/>
      <c r="B48" s="49" t="s">
        <v>159</v>
      </c>
      <c r="C48" s="49" t="s">
        <v>125</v>
      </c>
      <c r="D48" s="49" t="s">
        <v>125</v>
      </c>
      <c r="E48" s="53">
        <v>60</v>
      </c>
      <c r="F48" s="57">
        <v>15</v>
      </c>
      <c r="G48" s="53">
        <v>0</v>
      </c>
      <c r="H48" s="53">
        <v>0</v>
      </c>
      <c r="I48" s="50">
        <v>0</v>
      </c>
      <c r="J48" s="50">
        <f t="shared" si="0"/>
        <v>15</v>
      </c>
      <c r="K48" s="47"/>
      <c r="L48" s="61"/>
    </row>
    <row r="49" spans="1:12" x14ac:dyDescent="0.25">
      <c r="A49" s="49"/>
      <c r="B49" s="48" t="s">
        <v>198</v>
      </c>
      <c r="C49" s="48" t="s">
        <v>84</v>
      </c>
      <c r="D49" s="48" t="s">
        <v>84</v>
      </c>
      <c r="E49" s="51">
        <v>3670</v>
      </c>
      <c r="F49" s="51">
        <v>0</v>
      </c>
      <c r="G49" s="51">
        <v>3</v>
      </c>
      <c r="H49" s="51">
        <v>0</v>
      </c>
      <c r="I49" s="50">
        <v>0</v>
      </c>
      <c r="J49" s="50">
        <f t="shared" si="0"/>
        <v>3</v>
      </c>
      <c r="K49" s="47"/>
      <c r="L49" s="61"/>
    </row>
    <row r="50" spans="1:12" x14ac:dyDescent="0.25">
      <c r="A50" s="43"/>
      <c r="B50" s="48" t="s">
        <v>191</v>
      </c>
      <c r="C50" s="48" t="s">
        <v>139</v>
      </c>
      <c r="D50" s="48" t="s">
        <v>139</v>
      </c>
      <c r="E50" s="51">
        <v>4894</v>
      </c>
      <c r="F50" s="50">
        <v>0</v>
      </c>
      <c r="G50" s="50">
        <v>0</v>
      </c>
      <c r="H50" s="50">
        <v>0</v>
      </c>
      <c r="I50" s="50">
        <v>0</v>
      </c>
      <c r="J50" s="50">
        <f t="shared" si="0"/>
        <v>0</v>
      </c>
      <c r="K50" s="47"/>
      <c r="L50" s="61"/>
    </row>
    <row r="51" spans="1:12" x14ac:dyDescent="0.25">
      <c r="A51" s="49"/>
      <c r="B51" s="49" t="s">
        <v>177</v>
      </c>
      <c r="C51" s="49" t="s">
        <v>39</v>
      </c>
      <c r="D51" s="49" t="s">
        <v>39</v>
      </c>
      <c r="E51" s="50">
        <v>2324</v>
      </c>
      <c r="F51" s="50">
        <v>0</v>
      </c>
      <c r="G51" s="50">
        <v>483</v>
      </c>
      <c r="H51" s="50">
        <v>0</v>
      </c>
      <c r="I51" s="50">
        <v>0</v>
      </c>
      <c r="J51" s="50">
        <f t="shared" si="0"/>
        <v>483</v>
      </c>
      <c r="K51" s="47"/>
      <c r="L51" s="61"/>
    </row>
    <row r="52" spans="1:12" x14ac:dyDescent="0.25">
      <c r="A52" s="49"/>
      <c r="B52" s="48" t="s">
        <v>181</v>
      </c>
      <c r="C52" s="48" t="s">
        <v>41</v>
      </c>
      <c r="D52" s="48" t="s">
        <v>41</v>
      </c>
      <c r="E52" s="51">
        <v>2599</v>
      </c>
      <c r="F52" s="50">
        <v>0</v>
      </c>
      <c r="G52" s="50">
        <v>0</v>
      </c>
      <c r="H52" s="50">
        <v>0</v>
      </c>
      <c r="I52" s="50">
        <v>0</v>
      </c>
      <c r="J52" s="50">
        <f t="shared" si="0"/>
        <v>0</v>
      </c>
      <c r="K52" s="47"/>
      <c r="L52" s="61"/>
    </row>
    <row r="53" spans="1:12" x14ac:dyDescent="0.25">
      <c r="B53" s="48" t="s">
        <v>191</v>
      </c>
      <c r="C53" s="48" t="s">
        <v>144</v>
      </c>
      <c r="D53" s="48" t="s">
        <v>144</v>
      </c>
      <c r="E53" s="51">
        <v>1215</v>
      </c>
      <c r="F53" s="50">
        <v>0</v>
      </c>
      <c r="G53" s="50">
        <v>0</v>
      </c>
      <c r="H53" s="50">
        <v>0</v>
      </c>
      <c r="I53" s="50">
        <v>0</v>
      </c>
      <c r="J53" s="50">
        <f t="shared" si="0"/>
        <v>0</v>
      </c>
      <c r="K53" s="47"/>
      <c r="L53" s="61"/>
    </row>
    <row r="54" spans="1:12" x14ac:dyDescent="0.25">
      <c r="A54" s="49"/>
      <c r="B54" s="48" t="s">
        <v>202</v>
      </c>
      <c r="C54" s="48" t="s">
        <v>147</v>
      </c>
      <c r="D54" s="48" t="s">
        <v>147</v>
      </c>
      <c r="E54" s="51">
        <v>3094</v>
      </c>
      <c r="F54" s="50">
        <v>0</v>
      </c>
      <c r="G54" s="50">
        <v>0</v>
      </c>
      <c r="H54" s="50">
        <v>0</v>
      </c>
      <c r="I54" s="50">
        <v>0</v>
      </c>
      <c r="J54" s="50">
        <f t="shared" si="0"/>
        <v>0</v>
      </c>
      <c r="K54" s="47"/>
      <c r="L54" s="61"/>
    </row>
    <row r="55" spans="1:12" x14ac:dyDescent="0.25">
      <c r="A55" s="49"/>
      <c r="B55" s="48" t="s">
        <v>404</v>
      </c>
      <c r="C55" s="48" t="s">
        <v>79</v>
      </c>
      <c r="D55" s="48" t="s">
        <v>79</v>
      </c>
      <c r="E55" s="51">
        <v>5140</v>
      </c>
      <c r="F55" s="50">
        <v>0</v>
      </c>
      <c r="G55" s="50">
        <v>0</v>
      </c>
      <c r="H55" s="50">
        <v>0</v>
      </c>
      <c r="I55" s="50">
        <v>0</v>
      </c>
      <c r="J55" s="50">
        <f t="shared" si="0"/>
        <v>0</v>
      </c>
      <c r="K55" s="47"/>
      <c r="L55" s="61"/>
    </row>
    <row r="56" spans="1:12" x14ac:dyDescent="0.25">
      <c r="A56" s="49"/>
      <c r="B56" s="48" t="s">
        <v>198</v>
      </c>
      <c r="C56" s="48" t="s">
        <v>68</v>
      </c>
      <c r="D56" s="48" t="s">
        <v>68</v>
      </c>
      <c r="E56" s="51">
        <v>4509</v>
      </c>
      <c r="F56" s="51">
        <v>0</v>
      </c>
      <c r="G56" s="51">
        <v>4</v>
      </c>
      <c r="H56" s="51">
        <v>0</v>
      </c>
      <c r="I56" s="50">
        <v>0</v>
      </c>
      <c r="J56" s="50">
        <f t="shared" si="0"/>
        <v>4</v>
      </c>
      <c r="K56" s="47"/>
      <c r="L56" s="61"/>
    </row>
    <row r="57" spans="1:12" x14ac:dyDescent="0.25">
      <c r="A57" s="49"/>
      <c r="B57" s="48" t="s">
        <v>193</v>
      </c>
      <c r="C57" s="48" t="s">
        <v>145</v>
      </c>
      <c r="D57" s="48" t="s">
        <v>145</v>
      </c>
      <c r="E57" s="51">
        <v>3450</v>
      </c>
      <c r="F57" s="50">
        <v>0</v>
      </c>
      <c r="G57" s="50">
        <v>0</v>
      </c>
      <c r="H57" s="50">
        <v>0</v>
      </c>
      <c r="I57" s="50">
        <v>0</v>
      </c>
      <c r="J57" s="50">
        <f t="shared" si="0"/>
        <v>0</v>
      </c>
      <c r="K57" s="47"/>
      <c r="L57" s="61"/>
    </row>
    <row r="58" spans="1:12" x14ac:dyDescent="0.25">
      <c r="A58" s="49"/>
      <c r="B58" s="48" t="s">
        <v>185</v>
      </c>
      <c r="C58" s="48" t="s">
        <v>52</v>
      </c>
      <c r="D58" s="48" t="s">
        <v>52</v>
      </c>
      <c r="E58" s="51">
        <v>2267</v>
      </c>
      <c r="F58" s="50">
        <v>0</v>
      </c>
      <c r="G58" s="50">
        <v>0</v>
      </c>
      <c r="H58" s="50">
        <v>0</v>
      </c>
      <c r="I58" s="50">
        <v>0</v>
      </c>
      <c r="J58" s="50">
        <f t="shared" si="0"/>
        <v>0</v>
      </c>
      <c r="K58" s="47"/>
      <c r="L58" s="61"/>
    </row>
    <row r="59" spans="1:12" x14ac:dyDescent="0.25">
      <c r="A59" s="49"/>
      <c r="B59" s="48" t="s">
        <v>189</v>
      </c>
      <c r="C59" s="48" t="s">
        <v>83</v>
      </c>
      <c r="D59" s="48" t="s">
        <v>83</v>
      </c>
      <c r="E59" s="51">
        <v>2453</v>
      </c>
      <c r="F59" s="50">
        <v>0</v>
      </c>
      <c r="G59" s="50">
        <v>0</v>
      </c>
      <c r="H59" s="50">
        <v>0</v>
      </c>
      <c r="I59" s="50">
        <v>0</v>
      </c>
      <c r="J59" s="50">
        <f t="shared" si="0"/>
        <v>0</v>
      </c>
      <c r="K59" s="47"/>
      <c r="L59" s="61"/>
    </row>
    <row r="60" spans="1:12" x14ac:dyDescent="0.25">
      <c r="B60" s="49" t="s">
        <v>167</v>
      </c>
      <c r="C60" s="49" t="s">
        <v>29</v>
      </c>
      <c r="D60" s="49" t="s">
        <v>29</v>
      </c>
      <c r="E60" s="53">
        <v>1478</v>
      </c>
      <c r="F60" s="57">
        <v>58</v>
      </c>
      <c r="G60" s="53">
        <v>0</v>
      </c>
      <c r="H60" s="53">
        <v>0</v>
      </c>
      <c r="I60" s="50">
        <v>0</v>
      </c>
      <c r="J60" s="50">
        <f t="shared" si="0"/>
        <v>58</v>
      </c>
      <c r="K60" s="47"/>
      <c r="L60" s="61"/>
    </row>
    <row r="61" spans="1:12" x14ac:dyDescent="0.25">
      <c r="A61" s="55"/>
      <c r="B61" s="48" t="s">
        <v>165</v>
      </c>
      <c r="C61" s="48" t="s">
        <v>80</v>
      </c>
      <c r="D61" s="48" t="s">
        <v>80</v>
      </c>
      <c r="E61" s="51">
        <v>3500</v>
      </c>
      <c r="F61" s="50">
        <v>0</v>
      </c>
      <c r="G61" s="50">
        <v>0</v>
      </c>
      <c r="H61" s="50">
        <v>0</v>
      </c>
      <c r="I61" s="50">
        <v>0</v>
      </c>
      <c r="J61" s="50">
        <f t="shared" si="0"/>
        <v>0</v>
      </c>
      <c r="K61" s="47"/>
      <c r="L61" s="61"/>
    </row>
    <row r="62" spans="1:12" x14ac:dyDescent="0.25">
      <c r="B62" s="48" t="s">
        <v>181</v>
      </c>
      <c r="C62" s="48" t="s">
        <v>137</v>
      </c>
      <c r="D62" s="48" t="s">
        <v>137</v>
      </c>
      <c r="E62" s="51">
        <v>1987</v>
      </c>
      <c r="F62" s="50">
        <v>0</v>
      </c>
      <c r="G62" s="50">
        <v>0</v>
      </c>
      <c r="H62" s="50">
        <v>0</v>
      </c>
      <c r="I62" s="50">
        <v>0</v>
      </c>
      <c r="J62" s="50">
        <f t="shared" si="0"/>
        <v>0</v>
      </c>
      <c r="K62" s="47"/>
      <c r="L62" s="61"/>
    </row>
    <row r="63" spans="1:12" x14ac:dyDescent="0.25">
      <c r="B63" s="48" t="s">
        <v>169</v>
      </c>
      <c r="C63" s="48" t="s">
        <v>26</v>
      </c>
      <c r="D63" s="48" t="s">
        <v>26</v>
      </c>
      <c r="E63" s="51">
        <v>3141</v>
      </c>
      <c r="F63" s="50">
        <v>0</v>
      </c>
      <c r="G63" s="50">
        <v>0</v>
      </c>
      <c r="H63" s="50">
        <v>0</v>
      </c>
      <c r="I63" s="50">
        <v>0</v>
      </c>
      <c r="J63" s="50">
        <f t="shared" si="0"/>
        <v>0</v>
      </c>
      <c r="K63" s="47"/>
      <c r="L63" s="61"/>
    </row>
    <row r="64" spans="1:12" x14ac:dyDescent="0.25">
      <c r="B64" s="48" t="s">
        <v>159</v>
      </c>
      <c r="C64" s="48" t="s">
        <v>103</v>
      </c>
      <c r="D64" s="48" t="s">
        <v>103</v>
      </c>
      <c r="E64" s="51">
        <v>3574</v>
      </c>
      <c r="F64" s="50">
        <v>0</v>
      </c>
      <c r="G64" s="50">
        <v>0</v>
      </c>
      <c r="H64" s="50">
        <v>0</v>
      </c>
      <c r="I64" s="50">
        <v>0</v>
      </c>
      <c r="J64" s="50">
        <f t="shared" si="0"/>
        <v>0</v>
      </c>
      <c r="K64" s="47"/>
      <c r="L64" s="61"/>
    </row>
    <row r="65" spans="2:12" x14ac:dyDescent="0.25">
      <c r="B65" s="49" t="s">
        <v>159</v>
      </c>
      <c r="C65" s="49" t="s">
        <v>132</v>
      </c>
      <c r="D65" s="49" t="s">
        <v>132</v>
      </c>
      <c r="E65" s="53">
        <v>4024</v>
      </c>
      <c r="F65" s="57">
        <v>-15</v>
      </c>
      <c r="G65" s="53">
        <v>0</v>
      </c>
      <c r="H65" s="53">
        <v>0</v>
      </c>
      <c r="I65" s="50">
        <v>0</v>
      </c>
      <c r="J65" s="50">
        <f t="shared" si="0"/>
        <v>-15</v>
      </c>
      <c r="K65" s="47"/>
      <c r="L65" s="61"/>
    </row>
    <row r="66" spans="2:12" x14ac:dyDescent="0.25">
      <c r="B66" s="48" t="s">
        <v>205</v>
      </c>
      <c r="C66" s="48" t="s">
        <v>138</v>
      </c>
      <c r="D66" s="48" t="s">
        <v>138</v>
      </c>
      <c r="E66" s="51">
        <v>1410</v>
      </c>
      <c r="F66" s="50">
        <v>0</v>
      </c>
      <c r="G66" s="50">
        <v>0</v>
      </c>
      <c r="H66" s="50">
        <v>0</v>
      </c>
      <c r="I66" s="50">
        <v>0</v>
      </c>
      <c r="J66" s="50">
        <f t="shared" si="0"/>
        <v>0</v>
      </c>
      <c r="K66" s="47"/>
      <c r="L66" s="61"/>
    </row>
    <row r="67" spans="2:12" x14ac:dyDescent="0.25">
      <c r="B67" s="48" t="s">
        <v>159</v>
      </c>
      <c r="C67" s="48" t="s">
        <v>93</v>
      </c>
      <c r="D67" s="48" t="s">
        <v>93</v>
      </c>
      <c r="E67" s="51">
        <v>1996</v>
      </c>
      <c r="F67" s="50">
        <v>0</v>
      </c>
      <c r="G67" s="50">
        <v>0</v>
      </c>
      <c r="H67" s="50">
        <v>0</v>
      </c>
      <c r="I67" s="50">
        <v>0</v>
      </c>
      <c r="J67" s="50">
        <f t="shared" ref="J67:J130" si="1">SUM(F67:I67)</f>
        <v>0</v>
      </c>
      <c r="K67" s="47"/>
      <c r="L67" s="61"/>
    </row>
    <row r="68" spans="2:12" x14ac:dyDescent="0.25">
      <c r="B68" s="48" t="s">
        <v>185</v>
      </c>
      <c r="C68" s="48" t="s">
        <v>61</v>
      </c>
      <c r="D68" s="48" t="s">
        <v>61</v>
      </c>
      <c r="E68" s="51">
        <v>8843</v>
      </c>
      <c r="F68" s="50">
        <v>0</v>
      </c>
      <c r="G68" s="50">
        <v>0</v>
      </c>
      <c r="H68" s="50">
        <v>0</v>
      </c>
      <c r="I68" s="50">
        <v>0</v>
      </c>
      <c r="J68" s="50">
        <f t="shared" si="1"/>
        <v>0</v>
      </c>
      <c r="K68" s="47"/>
      <c r="L68" s="61"/>
    </row>
    <row r="69" spans="2:12" x14ac:dyDescent="0.25">
      <c r="B69" s="48" t="s">
        <v>159</v>
      </c>
      <c r="C69" s="48" t="s">
        <v>15</v>
      </c>
      <c r="D69" s="48" t="s">
        <v>15</v>
      </c>
      <c r="E69" s="51">
        <v>1897</v>
      </c>
      <c r="F69" s="51">
        <v>0</v>
      </c>
      <c r="G69" s="51">
        <v>525</v>
      </c>
      <c r="H69" s="51">
        <v>0</v>
      </c>
      <c r="I69" s="50">
        <v>0</v>
      </c>
      <c r="J69" s="50">
        <f t="shared" si="1"/>
        <v>525</v>
      </c>
      <c r="K69" s="47"/>
      <c r="L69" s="61"/>
    </row>
    <row r="70" spans="2:12" x14ac:dyDescent="0.25">
      <c r="B70" s="48" t="s">
        <v>191</v>
      </c>
      <c r="C70" s="48" t="s">
        <v>86</v>
      </c>
      <c r="D70" s="48" t="s">
        <v>86</v>
      </c>
      <c r="E70" s="51">
        <v>761</v>
      </c>
      <c r="F70" s="50">
        <v>0</v>
      </c>
      <c r="G70" s="50">
        <v>0</v>
      </c>
      <c r="H70" s="50">
        <v>0</v>
      </c>
      <c r="I70" s="50">
        <v>0</v>
      </c>
      <c r="J70" s="50">
        <f t="shared" si="1"/>
        <v>0</v>
      </c>
      <c r="K70" s="47"/>
      <c r="L70" s="61"/>
    </row>
    <row r="71" spans="2:12" x14ac:dyDescent="0.25">
      <c r="B71" s="49" t="s">
        <v>177</v>
      </c>
      <c r="C71" s="49" t="s">
        <v>409</v>
      </c>
      <c r="D71" s="49" t="s">
        <v>78</v>
      </c>
      <c r="E71" s="50">
        <v>1198</v>
      </c>
      <c r="F71" s="50">
        <v>0</v>
      </c>
      <c r="G71" s="50">
        <v>68</v>
      </c>
      <c r="H71" s="50">
        <v>0</v>
      </c>
      <c r="I71" s="50">
        <v>0</v>
      </c>
      <c r="J71" s="50">
        <f t="shared" si="1"/>
        <v>68</v>
      </c>
      <c r="K71" s="47"/>
      <c r="L71" s="61"/>
    </row>
    <row r="72" spans="2:12" x14ac:dyDescent="0.25">
      <c r="B72" s="48" t="s">
        <v>159</v>
      </c>
      <c r="C72" s="48" t="s">
        <v>30</v>
      </c>
      <c r="D72" s="48" t="s">
        <v>30</v>
      </c>
      <c r="E72" s="51">
        <v>2137</v>
      </c>
      <c r="F72" s="50">
        <v>0</v>
      </c>
      <c r="G72" s="50">
        <v>0</v>
      </c>
      <c r="H72" s="50">
        <v>0</v>
      </c>
      <c r="I72" s="50">
        <v>0</v>
      </c>
      <c r="J72" s="50">
        <f t="shared" si="1"/>
        <v>0</v>
      </c>
      <c r="K72" s="47"/>
      <c r="L72" s="61"/>
    </row>
    <row r="73" spans="2:12" x14ac:dyDescent="0.25">
      <c r="B73" s="48" t="s">
        <v>159</v>
      </c>
      <c r="C73" s="48" t="s">
        <v>11</v>
      </c>
      <c r="D73" s="48" t="s">
        <v>11</v>
      </c>
      <c r="E73" s="51">
        <v>1935</v>
      </c>
      <c r="F73" s="50">
        <v>0</v>
      </c>
      <c r="G73" s="50">
        <v>0</v>
      </c>
      <c r="H73" s="50">
        <v>0</v>
      </c>
      <c r="I73" s="50">
        <v>0</v>
      </c>
      <c r="J73" s="50">
        <f t="shared" si="1"/>
        <v>0</v>
      </c>
      <c r="K73" s="47"/>
      <c r="L73" s="61"/>
    </row>
    <row r="74" spans="2:12" x14ac:dyDescent="0.25">
      <c r="B74" s="48" t="s">
        <v>185</v>
      </c>
      <c r="C74" s="48" t="s">
        <v>149</v>
      </c>
      <c r="D74" s="48" t="s">
        <v>149</v>
      </c>
      <c r="E74" s="51">
        <v>1226</v>
      </c>
      <c r="F74" s="50">
        <v>0</v>
      </c>
      <c r="G74" s="50">
        <v>0</v>
      </c>
      <c r="H74" s="50">
        <v>0</v>
      </c>
      <c r="I74" s="50">
        <v>0</v>
      </c>
      <c r="J74" s="50">
        <f t="shared" si="1"/>
        <v>0</v>
      </c>
      <c r="K74" s="47"/>
      <c r="L74" s="61"/>
    </row>
    <row r="75" spans="2:12" x14ac:dyDescent="0.25">
      <c r="B75" s="48" t="s">
        <v>198</v>
      </c>
      <c r="C75" s="48" t="s">
        <v>152</v>
      </c>
      <c r="D75" s="48" t="s">
        <v>152</v>
      </c>
      <c r="E75" s="51">
        <v>37</v>
      </c>
      <c r="F75" s="50">
        <v>0</v>
      </c>
      <c r="G75" s="50">
        <v>0</v>
      </c>
      <c r="H75" s="50">
        <v>0</v>
      </c>
      <c r="I75" s="50">
        <v>0</v>
      </c>
      <c r="J75" s="50">
        <f t="shared" si="1"/>
        <v>0</v>
      </c>
      <c r="K75" s="47"/>
      <c r="L75" s="61"/>
    </row>
    <row r="76" spans="2:12" x14ac:dyDescent="0.25">
      <c r="B76" s="48" t="s">
        <v>159</v>
      </c>
      <c r="C76" s="48" t="s">
        <v>77</v>
      </c>
      <c r="D76" s="48" t="s">
        <v>77</v>
      </c>
      <c r="E76" s="51">
        <v>1813</v>
      </c>
      <c r="F76" s="51">
        <v>0</v>
      </c>
      <c r="G76" s="51">
        <v>279</v>
      </c>
      <c r="H76" s="51">
        <v>0</v>
      </c>
      <c r="I76" s="50">
        <v>0</v>
      </c>
      <c r="J76" s="50">
        <f t="shared" si="1"/>
        <v>279</v>
      </c>
      <c r="K76" s="47"/>
      <c r="L76" s="61"/>
    </row>
    <row r="77" spans="2:12" x14ac:dyDescent="0.25">
      <c r="B77" s="48" t="s">
        <v>159</v>
      </c>
      <c r="C77" s="48" t="s">
        <v>81</v>
      </c>
      <c r="D77" s="48" t="s">
        <v>81</v>
      </c>
      <c r="E77" s="51">
        <v>1342</v>
      </c>
      <c r="F77" s="50">
        <v>0</v>
      </c>
      <c r="G77" s="50">
        <v>0</v>
      </c>
      <c r="H77" s="50">
        <v>0</v>
      </c>
      <c r="I77" s="50">
        <v>0</v>
      </c>
      <c r="J77" s="50">
        <f t="shared" si="1"/>
        <v>0</v>
      </c>
      <c r="K77" s="47"/>
      <c r="L77" s="61"/>
    </row>
    <row r="78" spans="2:12" x14ac:dyDescent="0.25">
      <c r="B78" s="49" t="s">
        <v>200</v>
      </c>
      <c r="C78" s="49" t="s">
        <v>75</v>
      </c>
      <c r="D78" s="49" t="s">
        <v>75</v>
      </c>
      <c r="E78" s="50">
        <v>10816</v>
      </c>
      <c r="F78" s="50">
        <v>126</v>
      </c>
      <c r="G78" s="50">
        <v>952</v>
      </c>
      <c r="H78" s="50">
        <v>0</v>
      </c>
      <c r="I78" s="50">
        <v>0</v>
      </c>
      <c r="J78" s="50">
        <f t="shared" si="1"/>
        <v>1078</v>
      </c>
      <c r="K78" s="47"/>
      <c r="L78" s="61"/>
    </row>
    <row r="79" spans="2:12" x14ac:dyDescent="0.25">
      <c r="B79" s="49" t="s">
        <v>167</v>
      </c>
      <c r="C79" s="49" t="s">
        <v>136</v>
      </c>
      <c r="D79" s="49" t="s">
        <v>136</v>
      </c>
      <c r="E79" s="53">
        <v>2718</v>
      </c>
      <c r="F79" s="57">
        <v>-36</v>
      </c>
      <c r="G79" s="53">
        <v>0</v>
      </c>
      <c r="H79" s="53">
        <v>0</v>
      </c>
      <c r="I79" s="50">
        <v>0</v>
      </c>
      <c r="J79" s="50">
        <f t="shared" si="1"/>
        <v>-36</v>
      </c>
      <c r="K79" s="47"/>
      <c r="L79" s="61"/>
    </row>
    <row r="80" spans="2:12" x14ac:dyDescent="0.25">
      <c r="B80" s="48" t="s">
        <v>159</v>
      </c>
      <c r="C80" s="48" t="s">
        <v>19</v>
      </c>
      <c r="D80" s="48" t="s">
        <v>19</v>
      </c>
      <c r="E80" s="51">
        <v>1112</v>
      </c>
      <c r="F80" s="50">
        <v>0</v>
      </c>
      <c r="G80" s="50">
        <v>0</v>
      </c>
      <c r="H80" s="50">
        <v>0</v>
      </c>
      <c r="I80" s="50">
        <v>0</v>
      </c>
      <c r="J80" s="50">
        <f t="shared" si="1"/>
        <v>0</v>
      </c>
      <c r="K80" s="47"/>
      <c r="L80" s="61"/>
    </row>
    <row r="81" spans="1:12" x14ac:dyDescent="0.25">
      <c r="B81" s="49" t="s">
        <v>183</v>
      </c>
      <c r="C81" s="49" t="s">
        <v>46</v>
      </c>
      <c r="D81" s="49" t="s">
        <v>46</v>
      </c>
      <c r="E81" s="50">
        <v>3007</v>
      </c>
      <c r="F81" s="50">
        <v>0</v>
      </c>
      <c r="G81" s="50">
        <v>42</v>
      </c>
      <c r="H81" s="50">
        <v>0</v>
      </c>
      <c r="I81" s="50">
        <v>0</v>
      </c>
      <c r="J81" s="50">
        <f t="shared" si="1"/>
        <v>42</v>
      </c>
      <c r="K81" s="47"/>
      <c r="L81" s="61"/>
    </row>
    <row r="82" spans="1:12" x14ac:dyDescent="0.25">
      <c r="B82" s="48" t="s">
        <v>205</v>
      </c>
      <c r="C82" s="48" t="s">
        <v>142</v>
      </c>
      <c r="D82" s="48" t="s">
        <v>142</v>
      </c>
      <c r="E82" s="51">
        <v>1593</v>
      </c>
      <c r="F82" s="50">
        <v>0</v>
      </c>
      <c r="G82" s="50">
        <v>0</v>
      </c>
      <c r="H82" s="50">
        <v>0</v>
      </c>
      <c r="I82" s="50">
        <v>0</v>
      </c>
      <c r="J82" s="50">
        <f t="shared" si="1"/>
        <v>0</v>
      </c>
      <c r="K82" s="47"/>
      <c r="L82" s="61"/>
    </row>
    <row r="83" spans="1:12" x14ac:dyDescent="0.25">
      <c r="B83" s="48" t="s">
        <v>159</v>
      </c>
      <c r="C83" s="48" t="s">
        <v>146</v>
      </c>
      <c r="D83" s="48" t="s">
        <v>146</v>
      </c>
      <c r="E83" s="51">
        <v>4652</v>
      </c>
      <c r="F83" s="50">
        <v>0</v>
      </c>
      <c r="G83" s="50">
        <v>0</v>
      </c>
      <c r="H83" s="50">
        <v>0</v>
      </c>
      <c r="I83" s="50">
        <v>0</v>
      </c>
      <c r="J83" s="50">
        <f t="shared" si="1"/>
        <v>0</v>
      </c>
      <c r="K83" s="47"/>
      <c r="L83" s="61"/>
    </row>
    <row r="84" spans="1:12" x14ac:dyDescent="0.25">
      <c r="B84" s="48" t="s">
        <v>97</v>
      </c>
      <c r="C84" s="48" t="s">
        <v>97</v>
      </c>
      <c r="D84" s="48" t="s">
        <v>97</v>
      </c>
      <c r="E84" s="51">
        <v>9034</v>
      </c>
      <c r="F84" s="50">
        <v>0</v>
      </c>
      <c r="G84" s="50">
        <v>0</v>
      </c>
      <c r="H84" s="50">
        <v>0</v>
      </c>
      <c r="I84" s="50">
        <v>0</v>
      </c>
      <c r="J84" s="50">
        <f t="shared" si="1"/>
        <v>0</v>
      </c>
      <c r="K84" s="47"/>
      <c r="L84" s="61"/>
    </row>
    <row r="85" spans="1:12" x14ac:dyDescent="0.25">
      <c r="B85" s="48" t="s">
        <v>183</v>
      </c>
      <c r="C85" s="48" t="s">
        <v>53</v>
      </c>
      <c r="D85" s="48" t="s">
        <v>53</v>
      </c>
      <c r="E85" s="51">
        <v>4993</v>
      </c>
      <c r="F85" s="50">
        <v>0</v>
      </c>
      <c r="G85" s="50">
        <v>0</v>
      </c>
      <c r="H85" s="50">
        <v>0</v>
      </c>
      <c r="I85" s="50">
        <v>0</v>
      </c>
      <c r="J85" s="50">
        <f t="shared" si="1"/>
        <v>0</v>
      </c>
      <c r="K85" s="47"/>
      <c r="L85" s="61"/>
    </row>
    <row r="86" spans="1:12" x14ac:dyDescent="0.25">
      <c r="B86" s="48" t="s">
        <v>161</v>
      </c>
      <c r="C86" s="48" t="s">
        <v>140</v>
      </c>
      <c r="D86" s="48" t="s">
        <v>140</v>
      </c>
      <c r="E86" s="51">
        <v>4288</v>
      </c>
      <c r="F86" s="50">
        <v>0</v>
      </c>
      <c r="G86" s="50">
        <v>0</v>
      </c>
      <c r="H86" s="50">
        <v>0</v>
      </c>
      <c r="I86" s="50">
        <v>0</v>
      </c>
      <c r="J86" s="50">
        <f t="shared" si="1"/>
        <v>0</v>
      </c>
      <c r="K86" s="47"/>
      <c r="L86" s="61"/>
    </row>
    <row r="87" spans="1:12" x14ac:dyDescent="0.25">
      <c r="B87" s="48" t="s">
        <v>161</v>
      </c>
      <c r="C87" s="48" t="s">
        <v>22</v>
      </c>
      <c r="D87" s="48" t="s">
        <v>22</v>
      </c>
      <c r="E87" s="51">
        <v>3202</v>
      </c>
      <c r="F87" s="50">
        <v>0</v>
      </c>
      <c r="G87" s="50">
        <v>0</v>
      </c>
      <c r="H87" s="50">
        <v>0</v>
      </c>
      <c r="I87" s="50">
        <v>0</v>
      </c>
      <c r="J87" s="50">
        <f t="shared" si="1"/>
        <v>0</v>
      </c>
      <c r="K87" s="47"/>
      <c r="L87" s="61"/>
    </row>
    <row r="88" spans="1:12" x14ac:dyDescent="0.25">
      <c r="B88" s="48" t="s">
        <v>159</v>
      </c>
      <c r="C88" s="48" t="s">
        <v>111</v>
      </c>
      <c r="D88" s="48" t="s">
        <v>111</v>
      </c>
      <c r="E88" s="51">
        <v>3790</v>
      </c>
      <c r="F88" s="50">
        <v>0</v>
      </c>
      <c r="G88" s="50">
        <v>0</v>
      </c>
      <c r="H88" s="50">
        <v>0</v>
      </c>
      <c r="I88" s="50">
        <v>0</v>
      </c>
      <c r="J88" s="50">
        <f t="shared" si="1"/>
        <v>0</v>
      </c>
      <c r="K88" s="47"/>
      <c r="L88" s="61"/>
    </row>
    <row r="89" spans="1:12" x14ac:dyDescent="0.25">
      <c r="B89" s="48" t="s">
        <v>161</v>
      </c>
      <c r="C89" s="48" t="s">
        <v>40</v>
      </c>
      <c r="D89" s="48" t="s">
        <v>40</v>
      </c>
      <c r="E89" s="51">
        <v>4166</v>
      </c>
      <c r="F89" s="50">
        <v>0</v>
      </c>
      <c r="G89" s="50">
        <v>0</v>
      </c>
      <c r="H89" s="50">
        <v>0</v>
      </c>
      <c r="I89" s="50">
        <v>0</v>
      </c>
      <c r="J89" s="50">
        <f t="shared" si="1"/>
        <v>0</v>
      </c>
      <c r="K89" s="47"/>
      <c r="L89" s="61"/>
    </row>
    <row r="90" spans="1:12" x14ac:dyDescent="0.25">
      <c r="B90" s="48" t="s">
        <v>205</v>
      </c>
      <c r="C90" s="48" t="s">
        <v>148</v>
      </c>
      <c r="D90" s="48" t="s">
        <v>148</v>
      </c>
      <c r="E90" s="51">
        <v>4845</v>
      </c>
      <c r="F90" s="50">
        <v>0</v>
      </c>
      <c r="G90" s="50">
        <v>0</v>
      </c>
      <c r="H90" s="50">
        <v>0</v>
      </c>
      <c r="I90" s="50">
        <v>0</v>
      </c>
      <c r="J90" s="50">
        <f t="shared" si="1"/>
        <v>0</v>
      </c>
      <c r="K90" s="47"/>
      <c r="L90" s="61"/>
    </row>
    <row r="91" spans="1:12" x14ac:dyDescent="0.25">
      <c r="B91" s="48" t="s">
        <v>173</v>
      </c>
      <c r="C91" s="48" t="s">
        <v>72</v>
      </c>
      <c r="D91" s="48" t="s">
        <v>72</v>
      </c>
      <c r="E91" s="51">
        <v>2099</v>
      </c>
      <c r="F91" s="51">
        <v>0</v>
      </c>
      <c r="G91" s="51">
        <v>15</v>
      </c>
      <c r="H91" s="51">
        <v>0</v>
      </c>
      <c r="I91" s="50">
        <v>0</v>
      </c>
      <c r="J91" s="50">
        <f t="shared" si="1"/>
        <v>15</v>
      </c>
      <c r="K91" s="47"/>
      <c r="L91" s="61"/>
    </row>
    <row r="92" spans="1:12" x14ac:dyDescent="0.25">
      <c r="B92" s="48" t="s">
        <v>187</v>
      </c>
      <c r="C92" s="48" t="s">
        <v>112</v>
      </c>
      <c r="D92" s="48" t="s">
        <v>112</v>
      </c>
      <c r="E92" s="51">
        <v>5441</v>
      </c>
      <c r="F92" s="50">
        <v>0</v>
      </c>
      <c r="G92" s="50">
        <v>0</v>
      </c>
      <c r="H92" s="50">
        <v>0</v>
      </c>
      <c r="I92" s="50">
        <v>0</v>
      </c>
      <c r="J92" s="50">
        <f t="shared" si="1"/>
        <v>0</v>
      </c>
      <c r="K92" s="47"/>
      <c r="L92" s="61"/>
    </row>
    <row r="93" spans="1:12" x14ac:dyDescent="0.25">
      <c r="B93" s="49" t="s">
        <v>200</v>
      </c>
      <c r="C93" s="49" t="s">
        <v>118</v>
      </c>
      <c r="D93" s="49" t="s">
        <v>118</v>
      </c>
      <c r="E93" s="50">
        <v>2608</v>
      </c>
      <c r="F93" s="50">
        <v>-126</v>
      </c>
      <c r="G93" s="50">
        <v>40</v>
      </c>
      <c r="H93" s="50">
        <v>0</v>
      </c>
      <c r="I93" s="50">
        <v>0</v>
      </c>
      <c r="J93" s="50">
        <f t="shared" si="1"/>
        <v>-86</v>
      </c>
      <c r="K93" s="47"/>
      <c r="L93" s="61"/>
    </row>
    <row r="94" spans="1:12" x14ac:dyDescent="0.25">
      <c r="A94" s="47"/>
      <c r="B94" s="48" t="s">
        <v>191</v>
      </c>
      <c r="C94" s="48" t="s">
        <v>119</v>
      </c>
      <c r="D94" s="48" t="s">
        <v>119</v>
      </c>
      <c r="E94" s="51">
        <v>1398</v>
      </c>
      <c r="F94" s="50">
        <v>0</v>
      </c>
      <c r="G94" s="50">
        <v>0</v>
      </c>
      <c r="H94" s="50">
        <v>0</v>
      </c>
      <c r="I94" s="50">
        <v>0</v>
      </c>
      <c r="J94" s="50">
        <f t="shared" si="1"/>
        <v>0</v>
      </c>
      <c r="K94" s="47"/>
      <c r="L94" s="61"/>
    </row>
    <row r="95" spans="1:12" x14ac:dyDescent="0.25">
      <c r="A95" s="47"/>
      <c r="B95" s="48" t="s">
        <v>173</v>
      </c>
      <c r="C95" s="48" t="s">
        <v>36</v>
      </c>
      <c r="D95" s="48" t="s">
        <v>36</v>
      </c>
      <c r="E95" s="51">
        <v>2079</v>
      </c>
      <c r="F95" s="50">
        <v>0</v>
      </c>
      <c r="G95" s="50">
        <v>0</v>
      </c>
      <c r="H95" s="50">
        <v>0</v>
      </c>
      <c r="I95" s="50">
        <v>0</v>
      </c>
      <c r="J95" s="50">
        <f t="shared" si="1"/>
        <v>0</v>
      </c>
      <c r="K95" s="47"/>
      <c r="L95" s="61"/>
    </row>
    <row r="96" spans="1:12" x14ac:dyDescent="0.25">
      <c r="A96" s="47"/>
      <c r="B96" s="48" t="s">
        <v>181</v>
      </c>
      <c r="C96" s="48" t="s">
        <v>135</v>
      </c>
      <c r="D96" s="48" t="s">
        <v>135</v>
      </c>
      <c r="E96" s="51">
        <v>2749</v>
      </c>
      <c r="F96" s="50">
        <v>0</v>
      </c>
      <c r="G96" s="50">
        <v>0</v>
      </c>
      <c r="H96" s="50">
        <v>0</v>
      </c>
      <c r="I96" s="50">
        <v>0</v>
      </c>
      <c r="J96" s="50">
        <f t="shared" si="1"/>
        <v>0</v>
      </c>
      <c r="K96" s="47"/>
      <c r="L96" s="61"/>
    </row>
    <row r="97" spans="1:12" x14ac:dyDescent="0.25">
      <c r="A97" s="47"/>
      <c r="B97" s="48" t="s">
        <v>159</v>
      </c>
      <c r="C97" s="48" t="s">
        <v>101</v>
      </c>
      <c r="D97" s="48" t="s">
        <v>101</v>
      </c>
      <c r="E97" s="51">
        <v>4644</v>
      </c>
      <c r="F97" s="50">
        <v>0</v>
      </c>
      <c r="G97" s="50">
        <v>0</v>
      </c>
      <c r="H97" s="50">
        <v>0</v>
      </c>
      <c r="I97" s="50">
        <v>0</v>
      </c>
      <c r="J97" s="50">
        <f t="shared" si="1"/>
        <v>0</v>
      </c>
      <c r="K97" s="47"/>
      <c r="L97" s="61"/>
    </row>
    <row r="98" spans="1:12" x14ac:dyDescent="0.25">
      <c r="A98" s="47"/>
      <c r="B98" s="48" t="s">
        <v>175</v>
      </c>
      <c r="C98" s="48" t="s">
        <v>113</v>
      </c>
      <c r="D98" s="48" t="s">
        <v>113</v>
      </c>
      <c r="E98" s="51">
        <v>6893</v>
      </c>
      <c r="F98" s="50">
        <v>0</v>
      </c>
      <c r="G98" s="50">
        <v>0</v>
      </c>
      <c r="H98" s="50">
        <v>0</v>
      </c>
      <c r="I98" s="50">
        <v>0</v>
      </c>
      <c r="J98" s="50">
        <f t="shared" si="1"/>
        <v>0</v>
      </c>
      <c r="K98" s="47"/>
      <c r="L98" s="61"/>
    </row>
    <row r="99" spans="1:12" x14ac:dyDescent="0.25">
      <c r="A99" s="47"/>
      <c r="B99" s="48" t="s">
        <v>167</v>
      </c>
      <c r="C99" s="48" t="s">
        <v>90</v>
      </c>
      <c r="D99" s="48" t="s">
        <v>90</v>
      </c>
      <c r="E99" s="51">
        <v>1299</v>
      </c>
      <c r="F99" s="50">
        <v>0</v>
      </c>
      <c r="G99" s="50">
        <v>0</v>
      </c>
      <c r="H99" s="50">
        <v>0</v>
      </c>
      <c r="I99" s="50">
        <v>0</v>
      </c>
      <c r="J99" s="50">
        <f t="shared" si="1"/>
        <v>0</v>
      </c>
      <c r="K99" s="47"/>
      <c r="L99" s="61"/>
    </row>
    <row r="100" spans="1:12" x14ac:dyDescent="0.25">
      <c r="A100" s="47"/>
      <c r="B100" s="48" t="s">
        <v>167</v>
      </c>
      <c r="C100" s="48" t="s">
        <v>44</v>
      </c>
      <c r="D100" s="48" t="s">
        <v>44</v>
      </c>
      <c r="E100" s="51">
        <v>1078</v>
      </c>
      <c r="F100" s="50">
        <v>0</v>
      </c>
      <c r="G100" s="50">
        <v>0</v>
      </c>
      <c r="H100" s="50">
        <v>0</v>
      </c>
      <c r="I100" s="50">
        <v>0</v>
      </c>
      <c r="J100" s="50">
        <f t="shared" si="1"/>
        <v>0</v>
      </c>
      <c r="K100" s="47"/>
      <c r="L100" s="61"/>
    </row>
    <row r="101" spans="1:12" x14ac:dyDescent="0.25">
      <c r="A101" s="47"/>
      <c r="B101" s="48" t="s">
        <v>179</v>
      </c>
      <c r="C101" s="48" t="s">
        <v>91</v>
      </c>
      <c r="D101" s="48" t="s">
        <v>91</v>
      </c>
      <c r="E101" s="51">
        <v>1636</v>
      </c>
      <c r="F101" s="50">
        <v>0</v>
      </c>
      <c r="G101" s="50">
        <v>0</v>
      </c>
      <c r="H101" s="50">
        <v>0</v>
      </c>
      <c r="I101" s="50">
        <v>0</v>
      </c>
      <c r="J101" s="50">
        <f t="shared" si="1"/>
        <v>0</v>
      </c>
      <c r="K101" s="47"/>
      <c r="L101" s="61"/>
    </row>
    <row r="102" spans="1:12" x14ac:dyDescent="0.25">
      <c r="A102" s="47"/>
      <c r="B102" s="48" t="s">
        <v>181</v>
      </c>
      <c r="C102" s="48" t="s">
        <v>105</v>
      </c>
      <c r="D102" s="48" t="s">
        <v>105</v>
      </c>
      <c r="E102" s="51">
        <v>1674</v>
      </c>
      <c r="F102" s="50">
        <v>0</v>
      </c>
      <c r="G102" s="50">
        <v>0</v>
      </c>
      <c r="H102" s="50">
        <v>0</v>
      </c>
      <c r="I102" s="50">
        <v>0</v>
      </c>
      <c r="J102" s="50">
        <f t="shared" si="1"/>
        <v>0</v>
      </c>
      <c r="K102" s="47"/>
      <c r="L102" s="61"/>
    </row>
    <row r="103" spans="1:12" x14ac:dyDescent="0.25">
      <c r="A103" s="47"/>
      <c r="B103" s="48" t="s">
        <v>167</v>
      </c>
      <c r="C103" s="48" t="s">
        <v>17</v>
      </c>
      <c r="D103" s="48" t="s">
        <v>17</v>
      </c>
      <c r="E103" s="51">
        <v>2535</v>
      </c>
      <c r="F103" s="50">
        <v>0</v>
      </c>
      <c r="G103" s="50">
        <v>0</v>
      </c>
      <c r="H103" s="50">
        <v>0</v>
      </c>
      <c r="I103" s="50">
        <v>0</v>
      </c>
      <c r="J103" s="50">
        <f t="shared" si="1"/>
        <v>0</v>
      </c>
      <c r="K103" s="47"/>
      <c r="L103" s="61"/>
    </row>
    <row r="104" spans="1:12" x14ac:dyDescent="0.25">
      <c r="A104" s="47"/>
      <c r="B104" s="48" t="s">
        <v>173</v>
      </c>
      <c r="C104" s="48" t="s">
        <v>51</v>
      </c>
      <c r="D104" s="48" t="s">
        <v>51</v>
      </c>
      <c r="E104" s="51">
        <v>5016</v>
      </c>
      <c r="F104" s="51">
        <v>0</v>
      </c>
      <c r="G104" s="51">
        <v>17</v>
      </c>
      <c r="H104" s="51">
        <v>0</v>
      </c>
      <c r="I104" s="50">
        <v>0</v>
      </c>
      <c r="J104" s="50">
        <f t="shared" si="1"/>
        <v>17</v>
      </c>
      <c r="K104" s="47"/>
      <c r="L104" s="61"/>
    </row>
    <row r="105" spans="1:12" x14ac:dyDescent="0.25">
      <c r="A105" s="47"/>
      <c r="B105" s="48" t="s">
        <v>181</v>
      </c>
      <c r="C105" s="48" t="s">
        <v>126</v>
      </c>
      <c r="D105" s="48" t="s">
        <v>126</v>
      </c>
      <c r="E105" s="51">
        <v>2547</v>
      </c>
      <c r="F105" s="50">
        <v>0</v>
      </c>
      <c r="G105" s="50">
        <v>0</v>
      </c>
      <c r="H105" s="50">
        <v>0</v>
      </c>
      <c r="I105" s="50">
        <v>0</v>
      </c>
      <c r="J105" s="50">
        <f t="shared" si="1"/>
        <v>0</v>
      </c>
      <c r="K105" s="47"/>
      <c r="L105" s="61"/>
    </row>
    <row r="106" spans="1:12" x14ac:dyDescent="0.25">
      <c r="A106" s="47"/>
      <c r="B106" s="48" t="s">
        <v>202</v>
      </c>
      <c r="C106" s="48" t="s">
        <v>154</v>
      </c>
      <c r="D106" s="48" t="s">
        <v>154</v>
      </c>
      <c r="E106" s="51">
        <v>5319</v>
      </c>
      <c r="F106" s="50">
        <v>0</v>
      </c>
      <c r="G106" s="50">
        <v>0</v>
      </c>
      <c r="H106" s="50">
        <v>0</v>
      </c>
      <c r="I106" s="50">
        <v>0</v>
      </c>
      <c r="J106" s="50">
        <f t="shared" si="1"/>
        <v>0</v>
      </c>
      <c r="K106" s="47"/>
      <c r="L106" s="61"/>
    </row>
    <row r="107" spans="1:12" x14ac:dyDescent="0.25">
      <c r="A107" s="47"/>
      <c r="B107" s="48" t="s">
        <v>412</v>
      </c>
      <c r="C107" s="48" t="s">
        <v>88</v>
      </c>
      <c r="D107" s="48" t="s">
        <v>88</v>
      </c>
      <c r="E107" s="51">
        <v>5815</v>
      </c>
      <c r="F107" s="50">
        <v>0</v>
      </c>
      <c r="G107" s="50">
        <v>0</v>
      </c>
      <c r="H107" s="50">
        <v>0</v>
      </c>
      <c r="I107" s="50">
        <v>0</v>
      </c>
      <c r="J107" s="50">
        <f t="shared" si="1"/>
        <v>0</v>
      </c>
      <c r="K107" s="47"/>
      <c r="L107" s="61"/>
    </row>
    <row r="108" spans="1:12" x14ac:dyDescent="0.25">
      <c r="A108" s="47"/>
      <c r="B108" s="48" t="s">
        <v>187</v>
      </c>
      <c r="C108" s="48" t="s">
        <v>85</v>
      </c>
      <c r="D108" s="48" t="s">
        <v>85</v>
      </c>
      <c r="E108" s="51">
        <v>2164</v>
      </c>
      <c r="F108" s="50">
        <v>0</v>
      </c>
      <c r="G108" s="50">
        <v>0</v>
      </c>
      <c r="H108" s="50">
        <v>0</v>
      </c>
      <c r="I108" s="50">
        <v>0</v>
      </c>
      <c r="J108" s="50">
        <f t="shared" si="1"/>
        <v>0</v>
      </c>
      <c r="K108" s="47"/>
      <c r="L108" s="61"/>
    </row>
    <row r="109" spans="1:12" x14ac:dyDescent="0.25">
      <c r="A109" s="47"/>
      <c r="B109" s="48" t="s">
        <v>163</v>
      </c>
      <c r="C109" s="48" t="s">
        <v>43</v>
      </c>
      <c r="D109" s="48" t="s">
        <v>43</v>
      </c>
      <c r="E109" s="51">
        <v>4333</v>
      </c>
      <c r="F109" s="50">
        <v>0</v>
      </c>
      <c r="G109" s="50">
        <v>0</v>
      </c>
      <c r="H109" s="50">
        <v>0</v>
      </c>
      <c r="I109" s="50">
        <v>0</v>
      </c>
      <c r="J109" s="50">
        <f t="shared" si="1"/>
        <v>0</v>
      </c>
      <c r="K109" s="47"/>
      <c r="L109" s="61"/>
    </row>
    <row r="110" spans="1:12" x14ac:dyDescent="0.25">
      <c r="B110" s="48" t="s">
        <v>175</v>
      </c>
      <c r="C110" s="48" t="s">
        <v>50</v>
      </c>
      <c r="D110" s="48" t="s">
        <v>50</v>
      </c>
      <c r="E110" s="51">
        <v>1563</v>
      </c>
      <c r="F110" s="50">
        <v>0</v>
      </c>
      <c r="G110" s="50">
        <v>0</v>
      </c>
      <c r="H110" s="50">
        <v>0</v>
      </c>
      <c r="I110" s="50">
        <v>0</v>
      </c>
      <c r="J110" s="50">
        <f t="shared" si="1"/>
        <v>0</v>
      </c>
      <c r="K110" s="47"/>
      <c r="L110" s="61"/>
    </row>
    <row r="111" spans="1:12" x14ac:dyDescent="0.25">
      <c r="B111" s="48" t="s">
        <v>198</v>
      </c>
      <c r="C111" s="48" t="s">
        <v>131</v>
      </c>
      <c r="D111" s="48" t="s">
        <v>131</v>
      </c>
      <c r="E111" s="51">
        <v>2573</v>
      </c>
      <c r="F111" s="51">
        <v>0</v>
      </c>
      <c r="G111" s="51">
        <v>2</v>
      </c>
      <c r="H111" s="51">
        <v>0</v>
      </c>
      <c r="I111" s="50">
        <v>0</v>
      </c>
      <c r="J111" s="50">
        <f t="shared" si="1"/>
        <v>2</v>
      </c>
      <c r="K111" s="47"/>
      <c r="L111" s="61"/>
    </row>
    <row r="112" spans="1:12" x14ac:dyDescent="0.25">
      <c r="B112" s="48" t="s">
        <v>185</v>
      </c>
      <c r="C112" s="48" t="s">
        <v>106</v>
      </c>
      <c r="D112" s="48" t="s">
        <v>106</v>
      </c>
      <c r="E112" s="51">
        <v>1287</v>
      </c>
      <c r="F112" s="50">
        <v>0</v>
      </c>
      <c r="G112" s="50">
        <v>0</v>
      </c>
      <c r="H112" s="50">
        <v>0</v>
      </c>
      <c r="I112" s="50">
        <v>0</v>
      </c>
      <c r="J112" s="50">
        <f t="shared" si="1"/>
        <v>0</v>
      </c>
      <c r="K112" s="47"/>
      <c r="L112" s="61"/>
    </row>
    <row r="113" spans="2:12" x14ac:dyDescent="0.25">
      <c r="B113" s="48" t="s">
        <v>185</v>
      </c>
      <c r="C113" s="48" t="s">
        <v>129</v>
      </c>
      <c r="D113" s="48" t="s">
        <v>129</v>
      </c>
      <c r="E113" s="51">
        <v>2013</v>
      </c>
      <c r="F113" s="50">
        <v>0</v>
      </c>
      <c r="G113" s="50">
        <v>0</v>
      </c>
      <c r="H113" s="50">
        <v>0</v>
      </c>
      <c r="I113" s="50">
        <v>0</v>
      </c>
      <c r="J113" s="50">
        <f t="shared" si="1"/>
        <v>0</v>
      </c>
      <c r="K113" s="47"/>
      <c r="L113" s="61"/>
    </row>
    <row r="114" spans="2:12" x14ac:dyDescent="0.25">
      <c r="B114" s="48" t="s">
        <v>163</v>
      </c>
      <c r="C114" s="48" t="s">
        <v>74</v>
      </c>
      <c r="D114" s="48" t="s">
        <v>74</v>
      </c>
      <c r="E114" s="51">
        <v>1446</v>
      </c>
      <c r="F114" s="50">
        <v>0</v>
      </c>
      <c r="G114" s="50">
        <v>0</v>
      </c>
      <c r="H114" s="50">
        <v>0</v>
      </c>
      <c r="I114" s="50">
        <v>0</v>
      </c>
      <c r="J114" s="50">
        <f t="shared" si="1"/>
        <v>0</v>
      </c>
      <c r="K114" s="47"/>
      <c r="L114" s="61"/>
    </row>
    <row r="115" spans="2:12" x14ac:dyDescent="0.25">
      <c r="B115" s="48" t="s">
        <v>191</v>
      </c>
      <c r="C115" s="48" t="s">
        <v>114</v>
      </c>
      <c r="D115" s="48" t="s">
        <v>114</v>
      </c>
      <c r="E115" s="51">
        <v>1117</v>
      </c>
      <c r="F115" s="50">
        <v>0</v>
      </c>
      <c r="G115" s="50">
        <v>0</v>
      </c>
      <c r="H115" s="50">
        <v>0</v>
      </c>
      <c r="I115" s="50">
        <v>0</v>
      </c>
      <c r="J115" s="50">
        <f t="shared" si="1"/>
        <v>0</v>
      </c>
      <c r="K115" s="47"/>
      <c r="L115" s="61"/>
    </row>
    <row r="116" spans="2:12" x14ac:dyDescent="0.25">
      <c r="B116" s="48" t="s">
        <v>159</v>
      </c>
      <c r="C116" s="48" t="s">
        <v>12</v>
      </c>
      <c r="D116" s="48" t="s">
        <v>12</v>
      </c>
      <c r="E116" s="51">
        <v>1334</v>
      </c>
      <c r="F116" s="50">
        <v>0</v>
      </c>
      <c r="G116" s="50">
        <v>0</v>
      </c>
      <c r="H116" s="50">
        <v>0</v>
      </c>
      <c r="I116" s="50">
        <v>0</v>
      </c>
      <c r="J116" s="50">
        <f t="shared" si="1"/>
        <v>0</v>
      </c>
      <c r="K116" s="47"/>
      <c r="L116" s="61"/>
    </row>
    <row r="117" spans="2:12" x14ac:dyDescent="0.25">
      <c r="B117" s="48" t="s">
        <v>187</v>
      </c>
      <c r="C117" s="48" t="s">
        <v>117</v>
      </c>
      <c r="D117" s="48" t="s">
        <v>117</v>
      </c>
      <c r="E117" s="51">
        <v>2299</v>
      </c>
      <c r="F117" s="50">
        <v>0</v>
      </c>
      <c r="G117" s="50">
        <v>0</v>
      </c>
      <c r="H117" s="50">
        <v>0</v>
      </c>
      <c r="I117" s="50">
        <v>0</v>
      </c>
      <c r="J117" s="50">
        <f t="shared" si="1"/>
        <v>0</v>
      </c>
      <c r="K117" s="47"/>
      <c r="L117" s="61"/>
    </row>
    <row r="118" spans="2:12" x14ac:dyDescent="0.25">
      <c r="B118" s="48" t="s">
        <v>193</v>
      </c>
      <c r="C118" s="48" t="s">
        <v>102</v>
      </c>
      <c r="D118" s="48" t="s">
        <v>102</v>
      </c>
      <c r="E118" s="51">
        <v>2150</v>
      </c>
      <c r="F118" s="50">
        <v>0</v>
      </c>
      <c r="G118" s="50">
        <v>0</v>
      </c>
      <c r="H118" s="50">
        <v>0</v>
      </c>
      <c r="I118" s="50">
        <v>0</v>
      </c>
      <c r="J118" s="50">
        <f t="shared" si="1"/>
        <v>0</v>
      </c>
      <c r="K118" s="47"/>
      <c r="L118" s="61"/>
    </row>
    <row r="119" spans="2:12" x14ac:dyDescent="0.25">
      <c r="B119" s="48" t="s">
        <v>161</v>
      </c>
      <c r="C119" s="48" t="s">
        <v>10</v>
      </c>
      <c r="D119" s="48" t="s">
        <v>10</v>
      </c>
      <c r="E119" s="51">
        <v>195</v>
      </c>
      <c r="F119" s="50">
        <v>0</v>
      </c>
      <c r="G119" s="50">
        <v>0</v>
      </c>
      <c r="H119" s="50">
        <v>0</v>
      </c>
      <c r="I119" s="50">
        <v>0</v>
      </c>
      <c r="J119" s="50">
        <f t="shared" si="1"/>
        <v>0</v>
      </c>
      <c r="K119" s="47"/>
      <c r="L119" s="61"/>
    </row>
    <row r="120" spans="2:12" x14ac:dyDescent="0.25">
      <c r="B120" s="48" t="s">
        <v>187</v>
      </c>
      <c r="C120" s="48" t="s">
        <v>115</v>
      </c>
      <c r="D120" s="48" t="s">
        <v>115</v>
      </c>
      <c r="E120" s="51">
        <v>2444</v>
      </c>
      <c r="F120" s="50">
        <v>0</v>
      </c>
      <c r="G120" s="50">
        <v>0</v>
      </c>
      <c r="H120" s="50">
        <v>0</v>
      </c>
      <c r="I120" s="50">
        <v>0</v>
      </c>
      <c r="J120" s="50">
        <f t="shared" si="1"/>
        <v>0</v>
      </c>
      <c r="K120" s="47"/>
      <c r="L120" s="61"/>
    </row>
    <row r="121" spans="2:12" x14ac:dyDescent="0.25">
      <c r="B121" s="48" t="s">
        <v>189</v>
      </c>
      <c r="C121" s="48" t="s">
        <v>95</v>
      </c>
      <c r="D121" s="48" t="s">
        <v>95</v>
      </c>
      <c r="E121" s="51">
        <v>3175</v>
      </c>
      <c r="F121" s="50">
        <v>0</v>
      </c>
      <c r="G121" s="50">
        <v>0</v>
      </c>
      <c r="H121" s="50">
        <v>0</v>
      </c>
      <c r="I121" s="50">
        <v>0</v>
      </c>
      <c r="J121" s="50">
        <f t="shared" si="1"/>
        <v>0</v>
      </c>
      <c r="K121" s="47"/>
      <c r="L121" s="61"/>
    </row>
    <row r="122" spans="2:12" x14ac:dyDescent="0.25">
      <c r="B122" s="48" t="s">
        <v>205</v>
      </c>
      <c r="C122" s="48" t="s">
        <v>123</v>
      </c>
      <c r="D122" s="48" t="s">
        <v>123</v>
      </c>
      <c r="E122" s="51">
        <v>2216</v>
      </c>
      <c r="F122" s="50">
        <v>0</v>
      </c>
      <c r="G122" s="50">
        <v>0</v>
      </c>
      <c r="H122" s="50">
        <v>0</v>
      </c>
      <c r="I122" s="50">
        <v>0</v>
      </c>
      <c r="J122" s="50">
        <f t="shared" si="1"/>
        <v>0</v>
      </c>
      <c r="K122" s="47"/>
      <c r="L122" s="61"/>
    </row>
    <row r="123" spans="2:12" x14ac:dyDescent="0.25">
      <c r="B123" s="48" t="s">
        <v>193</v>
      </c>
      <c r="C123" s="48" t="s">
        <v>60</v>
      </c>
      <c r="D123" s="48" t="s">
        <v>60</v>
      </c>
      <c r="E123" s="51">
        <v>3724</v>
      </c>
      <c r="F123" s="50">
        <v>0</v>
      </c>
      <c r="G123" s="50">
        <v>0</v>
      </c>
      <c r="H123" s="50">
        <v>0</v>
      </c>
      <c r="I123" s="50">
        <v>0</v>
      </c>
      <c r="J123" s="50">
        <f t="shared" si="1"/>
        <v>0</v>
      </c>
      <c r="K123" s="47"/>
      <c r="L123" s="61"/>
    </row>
    <row r="124" spans="2:12" x14ac:dyDescent="0.25">
      <c r="B124" s="48" t="s">
        <v>163</v>
      </c>
      <c r="C124" s="48" t="s">
        <v>70</v>
      </c>
      <c r="D124" s="48" t="s">
        <v>70</v>
      </c>
      <c r="E124" s="51">
        <v>1546</v>
      </c>
      <c r="F124" s="50">
        <v>0</v>
      </c>
      <c r="G124" s="50">
        <v>0</v>
      </c>
      <c r="H124" s="50">
        <v>0</v>
      </c>
      <c r="I124" s="50">
        <v>0</v>
      </c>
      <c r="J124" s="50">
        <f t="shared" si="1"/>
        <v>0</v>
      </c>
      <c r="K124" s="47"/>
      <c r="L124" s="61"/>
    </row>
    <row r="125" spans="2:12" x14ac:dyDescent="0.25">
      <c r="B125" s="49" t="s">
        <v>189</v>
      </c>
      <c r="C125" s="49" t="s">
        <v>62</v>
      </c>
      <c r="D125" s="49" t="s">
        <v>62</v>
      </c>
      <c r="E125" s="53">
        <v>1393</v>
      </c>
      <c r="F125" s="57">
        <v>14</v>
      </c>
      <c r="G125" s="53">
        <v>0</v>
      </c>
      <c r="H125" s="53">
        <v>0</v>
      </c>
      <c r="I125" s="50">
        <v>0</v>
      </c>
      <c r="J125" s="50">
        <f t="shared" si="1"/>
        <v>14</v>
      </c>
      <c r="K125" s="47"/>
      <c r="L125" s="61"/>
    </row>
    <row r="126" spans="2:12" x14ac:dyDescent="0.25">
      <c r="B126" s="48" t="s">
        <v>179</v>
      </c>
      <c r="C126" s="48" t="s">
        <v>92</v>
      </c>
      <c r="D126" s="48" t="s">
        <v>92</v>
      </c>
      <c r="E126" s="51">
        <v>3931</v>
      </c>
      <c r="F126" s="51">
        <v>0</v>
      </c>
      <c r="G126" s="51">
        <v>-88</v>
      </c>
      <c r="H126" s="51">
        <v>0</v>
      </c>
      <c r="I126" s="50">
        <v>0</v>
      </c>
      <c r="J126" s="50">
        <f t="shared" si="1"/>
        <v>-88</v>
      </c>
      <c r="K126" s="47"/>
      <c r="L126" s="61"/>
    </row>
    <row r="127" spans="2:12" x14ac:dyDescent="0.25">
      <c r="B127" s="48" t="s">
        <v>179</v>
      </c>
      <c r="C127" s="48" t="s">
        <v>47</v>
      </c>
      <c r="D127" s="48" t="s">
        <v>47</v>
      </c>
      <c r="E127" s="51">
        <v>1655</v>
      </c>
      <c r="F127" s="50">
        <v>0</v>
      </c>
      <c r="G127" s="50">
        <v>0</v>
      </c>
      <c r="H127" s="50">
        <v>0</v>
      </c>
      <c r="I127" s="50">
        <v>0</v>
      </c>
      <c r="J127" s="50">
        <f t="shared" si="1"/>
        <v>0</v>
      </c>
      <c r="K127" s="47"/>
      <c r="L127" s="61"/>
    </row>
    <row r="128" spans="2:12" x14ac:dyDescent="0.25">
      <c r="B128" s="48" t="s">
        <v>181</v>
      </c>
      <c r="C128" s="48" t="s">
        <v>141</v>
      </c>
      <c r="D128" s="48" t="s">
        <v>141</v>
      </c>
      <c r="E128" s="51">
        <v>1392</v>
      </c>
      <c r="F128" s="50">
        <v>0</v>
      </c>
      <c r="G128" s="50">
        <v>0</v>
      </c>
      <c r="H128" s="50">
        <v>0</v>
      </c>
      <c r="I128" s="50">
        <v>0</v>
      </c>
      <c r="J128" s="50">
        <f t="shared" si="1"/>
        <v>0</v>
      </c>
      <c r="K128" s="47"/>
      <c r="L128" s="61"/>
    </row>
    <row r="129" spans="2:12" x14ac:dyDescent="0.25">
      <c r="B129" s="48" t="s">
        <v>185</v>
      </c>
      <c r="C129" s="48" t="s">
        <v>108</v>
      </c>
      <c r="D129" s="48" t="s">
        <v>108</v>
      </c>
      <c r="E129" s="51">
        <v>2103</v>
      </c>
      <c r="F129" s="50">
        <v>0</v>
      </c>
      <c r="G129" s="50">
        <v>0</v>
      </c>
      <c r="H129" s="50">
        <v>0</v>
      </c>
      <c r="I129" s="50">
        <v>0</v>
      </c>
      <c r="J129" s="50">
        <f t="shared" si="1"/>
        <v>0</v>
      </c>
      <c r="K129" s="47"/>
      <c r="L129" s="61"/>
    </row>
    <row r="130" spans="2:12" x14ac:dyDescent="0.25">
      <c r="B130" s="48" t="s">
        <v>159</v>
      </c>
      <c r="C130" s="48" t="s">
        <v>99</v>
      </c>
      <c r="D130" s="48" t="s">
        <v>99</v>
      </c>
      <c r="E130" s="51">
        <v>3464</v>
      </c>
      <c r="F130" s="50">
        <v>0</v>
      </c>
      <c r="G130" s="50">
        <v>0</v>
      </c>
      <c r="H130" s="50">
        <v>0</v>
      </c>
      <c r="I130" s="50">
        <v>0</v>
      </c>
      <c r="J130" s="50">
        <f t="shared" si="1"/>
        <v>0</v>
      </c>
      <c r="K130" s="47"/>
      <c r="L130" s="61"/>
    </row>
    <row r="131" spans="2:12" x14ac:dyDescent="0.25">
      <c r="B131" s="48" t="s">
        <v>205</v>
      </c>
      <c r="C131" s="48" t="s">
        <v>124</v>
      </c>
      <c r="D131" s="48" t="s">
        <v>124</v>
      </c>
      <c r="E131" s="51">
        <v>1582</v>
      </c>
      <c r="F131" s="50">
        <v>0</v>
      </c>
      <c r="G131" s="50">
        <v>0</v>
      </c>
      <c r="H131" s="50">
        <v>0</v>
      </c>
      <c r="I131" s="50">
        <v>0</v>
      </c>
      <c r="J131" s="50">
        <f t="shared" ref="J131:J153" si="2">SUM(F131:I131)</f>
        <v>0</v>
      </c>
      <c r="K131" s="47"/>
      <c r="L131" s="61"/>
    </row>
    <row r="132" spans="2:12" x14ac:dyDescent="0.25">
      <c r="B132" s="48" t="s">
        <v>187</v>
      </c>
      <c r="C132" s="48" t="s">
        <v>107</v>
      </c>
      <c r="D132" s="48" t="s">
        <v>107</v>
      </c>
      <c r="E132" s="51">
        <v>2426</v>
      </c>
      <c r="F132" s="50">
        <v>0</v>
      </c>
      <c r="G132" s="50">
        <v>0</v>
      </c>
      <c r="H132" s="50">
        <v>0</v>
      </c>
      <c r="I132" s="50">
        <v>0</v>
      </c>
      <c r="J132" s="50">
        <f t="shared" si="2"/>
        <v>0</v>
      </c>
      <c r="K132" s="47"/>
      <c r="L132" s="61"/>
    </row>
    <row r="133" spans="2:12" x14ac:dyDescent="0.25">
      <c r="B133" s="48" t="s">
        <v>191</v>
      </c>
      <c r="C133" s="48" t="s">
        <v>58</v>
      </c>
      <c r="D133" s="48" t="s">
        <v>58</v>
      </c>
      <c r="E133" s="51">
        <v>1403</v>
      </c>
      <c r="F133" s="50">
        <v>0</v>
      </c>
      <c r="G133" s="50">
        <v>0</v>
      </c>
      <c r="H133" s="50">
        <v>0</v>
      </c>
      <c r="I133" s="50">
        <v>0</v>
      </c>
      <c r="J133" s="50">
        <f t="shared" si="2"/>
        <v>0</v>
      </c>
      <c r="K133" s="47"/>
      <c r="L133" s="61"/>
    </row>
    <row r="134" spans="2:12" x14ac:dyDescent="0.25">
      <c r="B134" s="48" t="s">
        <v>175</v>
      </c>
      <c r="C134" s="48" t="s">
        <v>34</v>
      </c>
      <c r="D134" s="48" t="s">
        <v>34</v>
      </c>
      <c r="E134" s="51">
        <v>4206</v>
      </c>
      <c r="F134" s="50">
        <v>0</v>
      </c>
      <c r="G134" s="50">
        <v>0</v>
      </c>
      <c r="H134" s="50">
        <v>0</v>
      </c>
      <c r="I134" s="50">
        <v>0</v>
      </c>
      <c r="J134" s="50">
        <f t="shared" si="2"/>
        <v>0</v>
      </c>
      <c r="K134" s="47"/>
      <c r="L134" s="61"/>
    </row>
    <row r="135" spans="2:12" x14ac:dyDescent="0.25">
      <c r="B135" s="48" t="s">
        <v>181</v>
      </c>
      <c r="C135" s="48" t="s">
        <v>150</v>
      </c>
      <c r="D135" s="48" t="s">
        <v>150</v>
      </c>
      <c r="E135" s="51">
        <v>2750</v>
      </c>
      <c r="F135" s="50">
        <v>0</v>
      </c>
      <c r="G135" s="50">
        <v>0</v>
      </c>
      <c r="H135" s="50">
        <v>0</v>
      </c>
      <c r="I135" s="50">
        <v>0</v>
      </c>
      <c r="J135" s="50">
        <f t="shared" si="2"/>
        <v>0</v>
      </c>
      <c r="K135" s="47"/>
      <c r="L135" s="61"/>
    </row>
    <row r="136" spans="2:12" x14ac:dyDescent="0.25">
      <c r="B136" s="48" t="s">
        <v>165</v>
      </c>
      <c r="C136" s="48" t="s">
        <v>23</v>
      </c>
      <c r="D136" s="48" t="s">
        <v>23</v>
      </c>
      <c r="E136" s="51">
        <v>6528</v>
      </c>
      <c r="F136" s="50">
        <v>0</v>
      </c>
      <c r="G136" s="50">
        <v>0</v>
      </c>
      <c r="H136" s="50">
        <v>0</v>
      </c>
      <c r="I136" s="50">
        <v>0</v>
      </c>
      <c r="J136" s="50">
        <f t="shared" si="2"/>
        <v>0</v>
      </c>
      <c r="K136" s="47"/>
      <c r="L136" s="61"/>
    </row>
    <row r="137" spans="2:12" x14ac:dyDescent="0.25">
      <c r="B137" s="48" t="s">
        <v>169</v>
      </c>
      <c r="C137" s="48" t="s">
        <v>33</v>
      </c>
      <c r="D137" s="48" t="s">
        <v>33</v>
      </c>
      <c r="E137" s="51">
        <v>1472</v>
      </c>
      <c r="F137" s="50">
        <v>0</v>
      </c>
      <c r="G137" s="50">
        <v>0</v>
      </c>
      <c r="H137" s="50">
        <v>0</v>
      </c>
      <c r="I137" s="50">
        <v>0</v>
      </c>
      <c r="J137" s="50">
        <f t="shared" si="2"/>
        <v>0</v>
      </c>
      <c r="K137" s="47"/>
      <c r="L137" s="61"/>
    </row>
    <row r="138" spans="2:12" x14ac:dyDescent="0.25">
      <c r="B138" s="48" t="s">
        <v>187</v>
      </c>
      <c r="C138" s="48" t="s">
        <v>73</v>
      </c>
      <c r="D138" s="48" t="s">
        <v>73</v>
      </c>
      <c r="E138" s="51">
        <v>1771</v>
      </c>
      <c r="F138" s="50">
        <v>0</v>
      </c>
      <c r="G138" s="50">
        <v>0</v>
      </c>
      <c r="H138" s="50">
        <v>0</v>
      </c>
      <c r="I138" s="50">
        <v>0</v>
      </c>
      <c r="J138" s="50">
        <f t="shared" si="2"/>
        <v>0</v>
      </c>
      <c r="K138" s="47"/>
      <c r="L138" s="61"/>
    </row>
    <row r="139" spans="2:12" x14ac:dyDescent="0.25">
      <c r="B139" s="48" t="s">
        <v>87</v>
      </c>
      <c r="C139" s="48" t="s">
        <v>134</v>
      </c>
      <c r="D139" s="48" t="s">
        <v>134</v>
      </c>
      <c r="E139" s="51">
        <v>1956</v>
      </c>
      <c r="F139" s="50">
        <v>0</v>
      </c>
      <c r="G139" s="50">
        <v>0</v>
      </c>
      <c r="H139" s="50">
        <v>0</v>
      </c>
      <c r="I139" s="50">
        <v>0</v>
      </c>
      <c r="J139" s="50">
        <f t="shared" si="2"/>
        <v>0</v>
      </c>
      <c r="K139" s="47"/>
      <c r="L139" s="61"/>
    </row>
    <row r="140" spans="2:12" x14ac:dyDescent="0.25">
      <c r="B140" s="48" t="s">
        <v>198</v>
      </c>
      <c r="C140" s="48" t="s">
        <v>153</v>
      </c>
      <c r="D140" s="48" t="s">
        <v>153</v>
      </c>
      <c r="E140" s="51">
        <v>1493</v>
      </c>
      <c r="F140" s="51">
        <v>0</v>
      </c>
      <c r="G140" s="51">
        <v>1</v>
      </c>
      <c r="H140" s="51">
        <v>0</v>
      </c>
      <c r="I140" s="50">
        <v>0</v>
      </c>
      <c r="J140" s="50">
        <f t="shared" si="2"/>
        <v>1</v>
      </c>
      <c r="K140" s="47"/>
      <c r="L140" s="61"/>
    </row>
    <row r="141" spans="2:12" x14ac:dyDescent="0.25">
      <c r="B141" s="48" t="s">
        <v>187</v>
      </c>
      <c r="C141" s="48" t="s">
        <v>55</v>
      </c>
      <c r="D141" s="48" t="s">
        <v>55</v>
      </c>
      <c r="E141" s="51">
        <v>1642</v>
      </c>
      <c r="F141" s="50">
        <v>0</v>
      </c>
      <c r="G141" s="50">
        <v>0</v>
      </c>
      <c r="H141" s="50">
        <v>0</v>
      </c>
      <c r="I141" s="50">
        <v>0</v>
      </c>
      <c r="J141" s="50">
        <f t="shared" si="2"/>
        <v>0</v>
      </c>
      <c r="K141" s="47"/>
      <c r="L141" s="61"/>
    </row>
    <row r="142" spans="2:12" x14ac:dyDescent="0.25">
      <c r="B142" s="48" t="s">
        <v>183</v>
      </c>
      <c r="C142" s="48" t="s">
        <v>133</v>
      </c>
      <c r="D142" s="48" t="s">
        <v>133</v>
      </c>
      <c r="E142" s="51">
        <v>3267</v>
      </c>
      <c r="F142" s="50">
        <v>0</v>
      </c>
      <c r="G142" s="50">
        <v>0</v>
      </c>
      <c r="H142" s="50">
        <v>0</v>
      </c>
      <c r="I142" s="50">
        <v>0</v>
      </c>
      <c r="J142" s="50">
        <f t="shared" si="2"/>
        <v>0</v>
      </c>
      <c r="K142" s="47"/>
      <c r="L142" s="61"/>
    </row>
    <row r="143" spans="2:12" x14ac:dyDescent="0.25">
      <c r="B143" s="48" t="s">
        <v>189</v>
      </c>
      <c r="C143" s="48" t="s">
        <v>57</v>
      </c>
      <c r="D143" s="48" t="s">
        <v>57</v>
      </c>
      <c r="E143" s="51">
        <v>2146</v>
      </c>
      <c r="F143" s="50">
        <v>0</v>
      </c>
      <c r="G143" s="50">
        <v>0</v>
      </c>
      <c r="H143" s="50">
        <v>0</v>
      </c>
      <c r="I143" s="50">
        <v>0</v>
      </c>
      <c r="J143" s="50">
        <f t="shared" si="2"/>
        <v>0</v>
      </c>
      <c r="K143" s="47"/>
      <c r="L143" s="61"/>
    </row>
    <row r="144" spans="2:12" x14ac:dyDescent="0.25">
      <c r="B144" s="49" t="s">
        <v>177</v>
      </c>
      <c r="C144" s="49" t="s">
        <v>37</v>
      </c>
      <c r="D144" s="49" t="s">
        <v>37</v>
      </c>
      <c r="E144" s="50">
        <v>3184</v>
      </c>
      <c r="F144" s="50">
        <v>0</v>
      </c>
      <c r="G144" s="50">
        <v>142</v>
      </c>
      <c r="H144" s="50">
        <v>0</v>
      </c>
      <c r="I144" s="50">
        <v>0</v>
      </c>
      <c r="J144" s="50">
        <f t="shared" si="2"/>
        <v>142</v>
      </c>
      <c r="K144" s="47"/>
      <c r="L144" s="61"/>
    </row>
    <row r="145" spans="2:12" x14ac:dyDescent="0.25">
      <c r="B145" s="48" t="s">
        <v>163</v>
      </c>
      <c r="C145" s="48" t="s">
        <v>21</v>
      </c>
      <c r="D145" s="48" t="s">
        <v>21</v>
      </c>
      <c r="E145" s="51">
        <v>919</v>
      </c>
      <c r="F145" s="50">
        <v>0</v>
      </c>
      <c r="G145" s="50">
        <v>0</v>
      </c>
      <c r="H145" s="50">
        <v>0</v>
      </c>
      <c r="I145" s="50">
        <v>0</v>
      </c>
      <c r="J145" s="50">
        <f t="shared" si="2"/>
        <v>0</v>
      </c>
      <c r="K145" s="47"/>
      <c r="L145" s="61"/>
    </row>
    <row r="146" spans="2:12" x14ac:dyDescent="0.25">
      <c r="B146" s="48" t="s">
        <v>165</v>
      </c>
      <c r="C146" s="48" t="s">
        <v>71</v>
      </c>
      <c r="D146" s="48" t="s">
        <v>71</v>
      </c>
      <c r="E146" s="51">
        <v>5582</v>
      </c>
      <c r="F146" s="50">
        <v>0</v>
      </c>
      <c r="G146" s="50">
        <v>0</v>
      </c>
      <c r="H146" s="50">
        <v>0</v>
      </c>
      <c r="I146" s="50">
        <v>0</v>
      </c>
      <c r="J146" s="50">
        <f t="shared" si="2"/>
        <v>0</v>
      </c>
      <c r="K146" s="47"/>
      <c r="L146" s="61"/>
    </row>
    <row r="147" spans="2:12" x14ac:dyDescent="0.25">
      <c r="B147" s="48" t="s">
        <v>187</v>
      </c>
      <c r="C147" s="48" t="s">
        <v>104</v>
      </c>
      <c r="D147" s="48" t="s">
        <v>104</v>
      </c>
      <c r="E147" s="51">
        <v>2761</v>
      </c>
      <c r="F147" s="50">
        <v>0</v>
      </c>
      <c r="G147" s="50">
        <v>0</v>
      </c>
      <c r="H147" s="50">
        <v>0</v>
      </c>
      <c r="I147" s="50">
        <v>0</v>
      </c>
      <c r="J147" s="50">
        <f t="shared" si="2"/>
        <v>0</v>
      </c>
      <c r="K147" s="47"/>
      <c r="L147" s="61"/>
    </row>
    <row r="148" spans="2:12" x14ac:dyDescent="0.25">
      <c r="B148" s="48" t="s">
        <v>169</v>
      </c>
      <c r="C148" s="48" t="s">
        <v>24</v>
      </c>
      <c r="D148" s="48" t="s">
        <v>24</v>
      </c>
      <c r="E148" s="51">
        <v>2584</v>
      </c>
      <c r="F148" s="50">
        <v>0</v>
      </c>
      <c r="G148" s="50">
        <v>0</v>
      </c>
      <c r="H148" s="50">
        <v>0</v>
      </c>
      <c r="I148" s="50">
        <v>0</v>
      </c>
      <c r="J148" s="50">
        <f t="shared" si="2"/>
        <v>0</v>
      </c>
      <c r="K148" s="47"/>
      <c r="L148" s="61"/>
    </row>
    <row r="149" spans="2:12" x14ac:dyDescent="0.25">
      <c r="B149" s="48" t="s">
        <v>163</v>
      </c>
      <c r="C149" s="48" t="s">
        <v>35</v>
      </c>
      <c r="D149" s="48" t="s">
        <v>35</v>
      </c>
      <c r="E149" s="51">
        <v>957</v>
      </c>
      <c r="F149" s="50">
        <v>0</v>
      </c>
      <c r="G149" s="50">
        <v>0</v>
      </c>
      <c r="H149" s="50">
        <v>0</v>
      </c>
      <c r="I149" s="50">
        <v>0</v>
      </c>
      <c r="J149" s="50">
        <f t="shared" si="2"/>
        <v>0</v>
      </c>
      <c r="K149" s="47"/>
      <c r="L149" s="61"/>
    </row>
    <row r="150" spans="2:12" x14ac:dyDescent="0.25">
      <c r="B150" s="48" t="s">
        <v>195</v>
      </c>
      <c r="C150" s="48" t="s">
        <v>94</v>
      </c>
      <c r="D150" s="48" t="s">
        <v>94</v>
      </c>
      <c r="E150" s="51">
        <v>2522</v>
      </c>
      <c r="F150" s="50">
        <v>0</v>
      </c>
      <c r="G150" s="50">
        <v>0</v>
      </c>
      <c r="H150" s="50">
        <v>0</v>
      </c>
      <c r="I150" s="50">
        <v>0</v>
      </c>
      <c r="J150" s="50">
        <f t="shared" si="2"/>
        <v>0</v>
      </c>
      <c r="K150" s="47"/>
      <c r="L150" s="61"/>
    </row>
    <row r="151" spans="2:12" x14ac:dyDescent="0.25">
      <c r="B151" s="48" t="s">
        <v>163</v>
      </c>
      <c r="C151" s="48" t="s">
        <v>28</v>
      </c>
      <c r="D151" s="48" t="s">
        <v>28</v>
      </c>
      <c r="E151" s="51">
        <v>930</v>
      </c>
      <c r="F151" s="50">
        <v>0</v>
      </c>
      <c r="G151" s="50">
        <v>0</v>
      </c>
      <c r="H151" s="50">
        <v>0</v>
      </c>
      <c r="I151" s="50">
        <v>0</v>
      </c>
      <c r="J151" s="50">
        <f t="shared" si="2"/>
        <v>0</v>
      </c>
      <c r="K151" s="47"/>
      <c r="L151" s="61"/>
    </row>
    <row r="152" spans="2:12" x14ac:dyDescent="0.25">
      <c r="B152" s="48" t="s">
        <v>189</v>
      </c>
      <c r="C152" s="48" t="s">
        <v>76</v>
      </c>
      <c r="D152" s="48" t="s">
        <v>76</v>
      </c>
      <c r="E152" s="51">
        <v>2198</v>
      </c>
      <c r="F152" s="50">
        <v>0</v>
      </c>
      <c r="G152" s="50">
        <v>0</v>
      </c>
      <c r="H152" s="50">
        <v>0</v>
      </c>
      <c r="I152" s="50">
        <v>0</v>
      </c>
      <c r="J152" s="50">
        <f t="shared" si="2"/>
        <v>0</v>
      </c>
      <c r="K152" s="47"/>
      <c r="L152" s="61"/>
    </row>
    <row r="153" spans="2:12" x14ac:dyDescent="0.25">
      <c r="B153" s="49" t="s">
        <v>167</v>
      </c>
      <c r="C153" s="49" t="s">
        <v>27</v>
      </c>
      <c r="D153" s="49" t="s">
        <v>27</v>
      </c>
      <c r="E153" s="53">
        <v>938</v>
      </c>
      <c r="F153" s="59">
        <v>-22</v>
      </c>
      <c r="G153" s="53">
        <v>0</v>
      </c>
      <c r="H153" s="53">
        <v>0</v>
      </c>
      <c r="I153" s="50">
        <v>0</v>
      </c>
      <c r="J153" s="50">
        <f t="shared" si="2"/>
        <v>-22</v>
      </c>
      <c r="K153" s="47"/>
      <c r="L153" s="61"/>
    </row>
  </sheetData>
  <autoFilter ref="A1:L1">
    <sortState ref="A2:O153">
      <sortCondition ref="A1"/>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H Document" ma:contentTypeID="0x010100B9957A1BF2FBE8478EF96F1BD89AD4CA001A4BEB39BA621C46A4A98CB125A926E6" ma:contentTypeVersion="65" ma:contentTypeDescription="" ma:contentTypeScope="" ma:versionID="914da1ca09f92d1523af2e5f9aa8e581">
  <xsd:schema xmlns:xsd="http://www.w3.org/2001/XMLSchema" xmlns:xs="http://www.w3.org/2001/XMLSchema" xmlns:p="http://schemas.microsoft.com/office/2006/metadata/properties" xmlns:ns1="http://schemas.microsoft.com/sharepoint/v3" xmlns:ns2="1eee4ddb-a1f9-40b8-9282-d53ea582adeb" xmlns:ns4="http://schemas.microsoft.com/sharepoint/v4" targetNamespace="http://schemas.microsoft.com/office/2006/metadata/properties" ma:root="true" ma:fieldsID="c61f1569c0e43dd702e45b2eee245d3f" ns1:_="" ns2:_="" ns4:_="">
    <xsd:import namespace="http://schemas.microsoft.com/sharepoint/v3"/>
    <xsd:import namespace="1eee4ddb-a1f9-40b8-9282-d53ea582adeb"/>
    <xsd:import namespace="http://schemas.microsoft.com/sharepoint/v4"/>
    <xsd:element name="properties">
      <xsd:complexType>
        <xsd:sequence>
          <xsd:element name="documentManagement">
            <xsd:complexType>
              <xsd:all>
                <xsd:element ref="ns2:Alternative_x0020_or_x0020_sub_x0020_tiltle" minOccurs="0"/>
                <xsd:element ref="ns2:DocumentAuthor" minOccurs="0"/>
                <xsd:element ref="ns2:Document_x0020_Status" minOccurs="0"/>
                <xsd:element ref="ns2:Document_x0020_Description" minOccurs="0"/>
                <xsd:element ref="ns2:Reviewer" minOccurs="0"/>
                <xsd:element ref="ns2:Approver" minOccurs="0"/>
                <xsd:element ref="ns2:Related_x0020_Document_x0020_Link" minOccurs="0"/>
                <xsd:element ref="ns2:Related_x0020_Document" minOccurs="0"/>
                <xsd:element ref="ns2:External_x0020_File_x0020_Reference" minOccurs="0"/>
                <xsd:element ref="ns2:Retention_x0020_Trigger_x0020_Date" minOccurs="0"/>
                <xsd:element ref="ns2:TaxKeywordTaxHTField" minOccurs="0"/>
                <xsd:element ref="ns2:_dlc_DocId" minOccurs="0"/>
                <xsd:element ref="ns2:_dlc_DocIdUrl" minOccurs="0"/>
                <xsd:element ref="ns2:_dlc_DocIdPersistId" minOccurs="0"/>
                <xsd:element ref="ns2:e993c7ebdb0844bda77b49081e8191e4" minOccurs="0"/>
                <xsd:element ref="ns2:TaxCatchAll" minOccurs="0"/>
                <xsd:element ref="ns2:p5ac729c83584e2f99a2fbaff852a3d5" minOccurs="0"/>
                <xsd:element ref="ns2:a729509b32a34273afbf773e0c72336c" minOccurs="0"/>
                <xsd:element ref="ns2:i06e5c8e6a124e91a91eaec9d03479dc" minOccurs="0"/>
                <xsd:element ref="ns2:TaxCatchAllLabel" minOccurs="0"/>
                <xsd:element ref="ns2:kcf4eeeda3c84b5b986ab6be7add1d2a" minOccurs="0"/>
                <xsd:element ref="ns1:_dlc_Exempt" minOccurs="0"/>
                <xsd:element ref="ns1:_dlc_ExpireDateSaved" minOccurs="0"/>
                <xsd:element ref="ns1:_dlc_ExpireDat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5" nillable="true" ma:displayName="Exempt from Policy" ma:hidden="true" ma:internalName="_dlc_Exempt" ma:readOnly="true">
      <xsd:simpleType>
        <xsd:restriction base="dms:Unknown"/>
      </xsd:simpleType>
    </xsd:element>
    <xsd:element name="_dlc_ExpireDateSaved" ma:index="36" nillable="true" ma:displayName="Original Expiration Date" ma:hidden="true" ma:internalName="_dlc_ExpireDateSaved" ma:readOnly="true">
      <xsd:simpleType>
        <xsd:restriction base="dms:DateTime"/>
      </xsd:simpleType>
    </xsd:element>
    <xsd:element name="_dlc_ExpireDate" ma:index="3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ee4ddb-a1f9-40b8-9282-d53ea582adeb" elementFormDefault="qualified">
    <xsd:import namespace="http://schemas.microsoft.com/office/2006/documentManagement/types"/>
    <xsd:import namespace="http://schemas.microsoft.com/office/infopath/2007/PartnerControls"/>
    <xsd:element name="Alternative_x0020_or_x0020_sub_x0020_tiltle" ma:index="1" nillable="true" ma:displayName="Alternative or sub title" ma:internalName="Alternative_x0020_or_x0020_sub_x0020_tiltle">
      <xsd:simpleType>
        <xsd:restriction base="dms:Text">
          <xsd:maxLength value="255"/>
        </xsd:restriction>
      </xsd:simpleType>
    </xsd:element>
    <xsd:element name="DocumentAuthor" ma:index="3" nillable="true" ma:displayName="Additional Authors" ma:list="UserInfo" ma:SharePointGroup="0" ma:internalName="Document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Status" ma:index="5" nillable="true" ma:displayName="Document Status" ma:default="Shared" ma:format="Dropdown" ma:internalName="Document_x0020_Status" ma:readOnly="false">
      <xsd:simpleType>
        <xsd:restriction base="dms:Choice">
          <xsd:enumeration value="Shared"/>
          <xsd:enumeration value="In Review"/>
          <xsd:enumeration value="Awaiting Approval"/>
          <xsd:enumeration value="Approved"/>
          <xsd:enumeration value="Rejected"/>
        </xsd:restriction>
      </xsd:simpleType>
    </xsd:element>
    <xsd:element name="Document_x0020_Description" ma:index="8" nillable="true" ma:displayName="Document Description" ma:internalName="Document_x0020_Description">
      <xsd:simpleType>
        <xsd:restriction base="dms:Text">
          <xsd:maxLength value="255"/>
        </xsd:restriction>
      </xsd:simpleType>
    </xsd:element>
    <xsd:element name="Reviewer" ma:index="9" nillable="true" ma:displayName="Reviewers" ma:list="UserInfo" ma:SharePointGroup="0" ma:internalName="Review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er" ma:index="10" nillable="true" ma:displayName="Approvers" ma:list="UserInfo" ma:SharePointGroup="0" ma:internalName="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d_x0020_Document_x0020_Link" ma:index="11" nillable="true" ma:displayName="Related Document Link" ma:format="Hyperlink" ma:internalName="Related_x0020_Document_x0020_Link">
      <xsd:complexType>
        <xsd:complexContent>
          <xsd:extension base="dms:URL">
            <xsd:sequence>
              <xsd:element name="Url" type="dms:ValidUrl" minOccurs="0" nillable="true"/>
              <xsd:element name="Description" type="xsd:string" nillable="true"/>
            </xsd:sequence>
          </xsd:extension>
        </xsd:complexContent>
      </xsd:complexType>
    </xsd:element>
    <xsd:element name="Related_x0020_Document" ma:index="12" nillable="true" ma:displayName="Related Document" ma:internalName="Related_x0020_Document">
      <xsd:simpleType>
        <xsd:restriction base="dms:Text">
          <xsd:maxLength value="255"/>
        </xsd:restriction>
      </xsd:simpleType>
    </xsd:element>
    <xsd:element name="External_x0020_File_x0020_Reference" ma:index="14" nillable="true" ma:displayName="Registered Number" ma:internalName="External_x0020_File_x0020_Reference">
      <xsd:simpleType>
        <xsd:restriction base="dms:Text">
          <xsd:maxLength value="255"/>
        </xsd:restriction>
      </xsd:simpleType>
    </xsd:element>
    <xsd:element name="Retention_x0020_Trigger_x0020_Date" ma:index="15" nillable="true" ma:displayName="Retention Trigger Date" ma:format="DateOnly" ma:internalName="Retention_x0020_Trigger_x0020_Date">
      <xsd:simpleType>
        <xsd:restriction base="dms:DateTime"/>
      </xsd:simple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e993c7ebdb0844bda77b49081e8191e4" ma:index="23" nillable="true" ma:taxonomy="true" ma:internalName="e993c7ebdb0844bda77b49081e8191e4" ma:taxonomyFieldName="_cx_SecurityMarkings" ma:displayName="Classification" ma:default="" ma:fieldId="{e993c7eb-db08-44bd-a77b-49081e8191e4}" ma:sspId="92743a9e-59ef-4080-9313-9c8ffbdd1a8b" ma:termSetId="a9da5f56-ebc6-4d64-8a44-41072e1701b2"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ea5496a5-a8eb-4322-b0a5-395596748c3f}" ma:internalName="TaxCatchAll" ma:showField="CatchAllData"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p5ac729c83584e2f99a2fbaff852a3d5" ma:index="27" nillable="true" ma:taxonomy="true" ma:internalName="p5ac729c83584e2f99a2fbaff852a3d5" ma:taxonomyFieldName="Trigger_x0020_Date_x0020_Description" ma:displayName="Trigger Date Description" ma:default="" ma:fieldId="{95ac729c-8358-4e2f-99a2-fbaff852a3d5}" ma:sspId="92743a9e-59ef-4080-9313-9c8ffbdd1a8b" ma:termSetId="67a11b7d-ab7d-4b4c-b26b-fa9cca66061c" ma:anchorId="00000000-0000-0000-0000-000000000000" ma:open="false" ma:isKeyword="false">
      <xsd:complexType>
        <xsd:sequence>
          <xsd:element ref="pc:Terms" minOccurs="0" maxOccurs="1"/>
        </xsd:sequence>
      </xsd:complexType>
    </xsd:element>
    <xsd:element name="a729509b32a34273afbf773e0c72336c" ma:index="28" nillable="true" ma:taxonomy="true" ma:internalName="a729509b32a34273afbf773e0c72336c" ma:taxonomyFieldName="Document_x0020_Type" ma:displayName="Document Type" ma:default="" ma:fieldId="{a729509b-32a3-4273-afbf-773e0c72336c}" ma:sspId="92743a9e-59ef-4080-9313-9c8ffbdd1a8b" ma:termSetId="b5534880-eda4-4ff7-954f-b315aee8a3a6" ma:anchorId="00000000-0000-0000-0000-000000000000" ma:open="false" ma:isKeyword="false">
      <xsd:complexType>
        <xsd:sequence>
          <xsd:element ref="pc:Terms" minOccurs="0" maxOccurs="1"/>
        </xsd:sequence>
      </xsd:complexType>
    </xsd:element>
    <xsd:element name="i06e5c8e6a124e91a91eaec9d03479dc" ma:index="29" nillable="true" ma:taxonomy="true" ma:internalName="i06e5c8e6a124e91a91eaec9d03479dc" ma:taxonomyFieldName="Record_x0020_Class" ma:displayName="Record Class" ma:readOnly="false" ma:default="" ma:fieldId="{206e5c8e-6a12-4e91-a91e-aec9d03479dc}" ma:sspId="92743a9e-59ef-4080-9313-9c8ffbdd1a8b" ma:termSetId="97570a61-5300-4cbe-92e6-1d764864d8f1" ma:anchorId="00000000-0000-0000-0000-000000000000" ma:open="false" ma:isKeyword="false">
      <xsd:complexType>
        <xsd:sequence>
          <xsd:element ref="pc:Terms" minOccurs="0" maxOccurs="1"/>
        </xsd:sequence>
      </xsd:complexType>
    </xsd:element>
    <xsd:element name="TaxCatchAllLabel" ma:index="30" nillable="true" ma:displayName="Taxonomy Catch All Column1" ma:description="" ma:hidden="true" ma:list="{ea5496a5-a8eb-4322-b0a5-395596748c3f}" ma:internalName="TaxCatchAllLabel" ma:readOnly="true" ma:showField="CatchAllDataLabel" ma:web="1eee4ddb-a1f9-40b8-9282-d53ea582adeb">
      <xsd:complexType>
        <xsd:complexContent>
          <xsd:extension base="dms:MultiChoiceLookup">
            <xsd:sequence>
              <xsd:element name="Value" type="dms:Lookup" maxOccurs="unbounded" minOccurs="0" nillable="true"/>
            </xsd:sequence>
          </xsd:extension>
        </xsd:complexContent>
      </xsd:complexType>
    </xsd:element>
    <xsd:element name="kcf4eeeda3c84b5b986ab6be7add1d2a" ma:index="31" nillable="true" ma:taxonomy="true" ma:internalName="kcf4eeeda3c84b5b986ab6be7add1d2a" ma:taxonomyFieldName="Document_x0020_Subject" ma:displayName="Document Subject" ma:default="" ma:fieldId="{4cf4eeed-a3c8-4b5b-986a-b6be7add1d2a}" ma:sspId="92743a9e-59ef-4080-9313-9c8ffbdd1a8b" ma:termSetId="4ef993e0-8a5b-4aa8-8f46-c709cbc36fc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9" ma:displayName="Author"/>
        <xsd:element ref="dcterms:created" minOccurs="0" maxOccurs="1"/>
        <xsd:element ref="dc:identifier" minOccurs="0" maxOccurs="1"/>
        <xsd:element name="contentType" minOccurs="0" maxOccurs="1" type="xsd:string" ma:index="2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5ac729c83584e2f99a2fbaff852a3d5 xmlns="1eee4ddb-a1f9-40b8-9282-d53ea582adeb">
      <Terms xmlns="http://schemas.microsoft.com/office/infopath/2007/PartnerControls"/>
    </p5ac729c83584e2f99a2fbaff852a3d5>
    <Alternative_x0020_or_x0020_sub_x0020_tiltle xmlns="1eee4ddb-a1f9-40b8-9282-d53ea582adeb" xsi:nil="true"/>
    <DocumentAuthor xmlns="1eee4ddb-a1f9-40b8-9282-d53ea582adeb">
      <UserInfo>
        <DisplayName/>
        <AccountId xsi:nil="true"/>
        <AccountType/>
      </UserInfo>
    </DocumentAuthor>
    <i06e5c8e6a124e91a91eaec9d03479dc xmlns="1eee4ddb-a1f9-40b8-9282-d53ea582adeb">
      <Terms xmlns="http://schemas.microsoft.com/office/infopath/2007/PartnerControls">
        <TermInfo xmlns="http://schemas.microsoft.com/office/infopath/2007/PartnerControls">
          <TermName xmlns="http://schemas.microsoft.com/office/infopath/2007/PartnerControls">Evidence and Analysis</TermName>
          <TermId xmlns="http://schemas.microsoft.com/office/infopath/2007/PartnerControls">e35cc1c6-0808-4c0f-b1ac-61358933eca1</TermId>
        </TermInfo>
      </Terms>
    </i06e5c8e6a124e91a91eaec9d03479dc>
    <External_x0020_File_x0020_Reference xmlns="1eee4ddb-a1f9-40b8-9282-d53ea582adeb" xsi:nil="true"/>
    <kcf4eeeda3c84b5b986ab6be7add1d2a xmlns="1eee4ddb-a1f9-40b8-9282-d53ea582adeb">
      <Terms xmlns="http://schemas.microsoft.com/office/infopath/2007/PartnerControls"/>
    </kcf4eeeda3c84b5b986ab6be7add1d2a>
    <Approver xmlns="1eee4ddb-a1f9-40b8-9282-d53ea582adeb">
      <UserInfo>
        <DisplayName/>
        <AccountId xsi:nil="true"/>
        <AccountType/>
      </UserInfo>
    </Approver>
    <TaxCatchAll xmlns="1eee4ddb-a1f9-40b8-9282-d53ea582adeb">
      <Value>39</Value>
    </TaxCatchAll>
    <IconOverlay xmlns="http://schemas.microsoft.com/sharepoint/v4" xsi:nil="true"/>
    <Reviewer xmlns="1eee4ddb-a1f9-40b8-9282-d53ea582adeb">
      <UserInfo>
        <DisplayName/>
        <AccountId xsi:nil="true"/>
        <AccountType/>
      </UserInfo>
    </Reviewer>
    <Related_x0020_Document_x0020_Link xmlns="1eee4ddb-a1f9-40b8-9282-d53ea582adeb">
      <Url xsi:nil="true"/>
      <Description xsi:nil="true"/>
    </Related_x0020_Document_x0020_Link>
    <Retention_x0020_Trigger_x0020_Date xmlns="1eee4ddb-a1f9-40b8-9282-d53ea582adeb" xsi:nil="true"/>
    <e993c7ebdb0844bda77b49081e8191e4 xmlns="1eee4ddb-a1f9-40b8-9282-d53ea582adeb">
      <Terms xmlns="http://schemas.microsoft.com/office/infopath/2007/PartnerControls"/>
    </e993c7ebdb0844bda77b49081e8191e4>
    <Related_x0020_Document xmlns="1eee4ddb-a1f9-40b8-9282-d53ea582adeb" xsi:nil="true"/>
    <Document_x0020_Status xmlns="1eee4ddb-a1f9-40b8-9282-d53ea582adeb">Shared</Document_x0020_Status>
    <TaxKeywordTaxHTField xmlns="1eee4ddb-a1f9-40b8-9282-d53ea582adeb">
      <Terms xmlns="http://schemas.microsoft.com/office/infopath/2007/PartnerControls"/>
    </TaxKeywordTaxHTField>
    <a729509b32a34273afbf773e0c72336c xmlns="1eee4ddb-a1f9-40b8-9282-d53ea582adeb">
      <Terms xmlns="http://schemas.microsoft.com/office/infopath/2007/PartnerControls"/>
    </a729509b32a34273afbf773e0c72336c>
    <Document_x0020_Description xmlns="1eee4ddb-a1f9-40b8-9282-d53ea582adeb" xsi:nil="true"/>
    <_dlc_ExpireDateSaved xmlns="http://schemas.microsoft.com/sharepoint/v3" xsi:nil="true"/>
    <_dlc_ExpireDate xmlns="http://schemas.microsoft.com/sharepoint/v3">2017-12-11T10:21:31+00:00</_dlc_ExpireDate>
    <_dlc_DocId xmlns="1eee4ddb-a1f9-40b8-9282-d53ea582adeb">AAFXSQ5MW4ZD-190-636130</_dlc_DocId>
    <_dlc_DocIdUrl xmlns="1eee4ddb-a1f9-40b8-9282-d53ea582adeb">
      <Url>http://iws.ims.gov.uk/sr/plande/_layouts/DocIdRedir.aspx?ID=AAFXSQ5MW4ZD-190-636130</Url>
      <Description>AAFXSQ5MW4ZD-190-636130</Description>
    </_dlc_DocIdUrl>
    <_dlc_Exempt xmlns="http://schemas.microsoft.com/sharepoint/v3">false</_dlc_Exempt>
    <_dlc_DocIdPersistId xmlns="1eee4ddb-a1f9-40b8-9282-d53ea582adeb">false</_dlc_DocIdPersist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3248458-5B05-4C8E-9914-30BB95972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ee4ddb-a1f9-40b8-9282-d53ea582ade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5524AE-7217-4AE5-A585-5C9C5E7CC522}">
  <ds:schemaRefs>
    <ds:schemaRef ds:uri="http://purl.org/dc/dcmitype/"/>
    <ds:schemaRef ds:uri="http://purl.org/dc/elements/1.1/"/>
    <ds:schemaRef ds:uri="http://schemas.microsoft.com/sharepoint/v4"/>
    <ds:schemaRef ds:uri="1eee4ddb-a1f9-40b8-9282-d53ea582adeb"/>
    <ds:schemaRef ds:uri="http://schemas.microsoft.com/office/infopath/2007/PartnerControls"/>
    <ds:schemaRef ds:uri="http://purl.org/dc/terms/"/>
    <ds:schemaRef ds:uri="http://schemas.microsoft.com/sharepoint/v3"/>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4AF395D8-0B6D-4078-90CB-4C967D258FD0}">
  <ds:schemaRefs>
    <ds:schemaRef ds:uri="http://schemas.microsoft.com/sharepoint/v3/contenttype/forms"/>
  </ds:schemaRefs>
</ds:datastoreItem>
</file>

<file path=customXml/itemProps4.xml><?xml version="1.0" encoding="utf-8"?>
<ds:datastoreItem xmlns:ds="http://schemas.openxmlformats.org/officeDocument/2006/customXml" ds:itemID="{A60413DB-7987-41D6-84FA-A76B0A8ACC80}">
  <ds:schemaRefs>
    <ds:schemaRef ds:uri="http://schemas.microsoft.com/office/2006/metadata/customXsn"/>
  </ds:schemaRefs>
</ds:datastoreItem>
</file>

<file path=customXml/itemProps5.xml><?xml version="1.0" encoding="utf-8"?>
<ds:datastoreItem xmlns:ds="http://schemas.openxmlformats.org/officeDocument/2006/customXml" ds:itemID="{21A2779F-3D17-4562-931B-3C4A8232686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Explanation and results</vt:lpstr>
      <vt:lpstr>LA level data</vt:lpstr>
      <vt:lpstr>Allocations 11.12.14</vt:lpstr>
      <vt:lpstr>MFF</vt:lpstr>
      <vt:lpstr>List of adjustments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Kirby, Alison</dc:creator>
  <cp:lastModifiedBy>Mattison, Emily</cp:lastModifiedBy>
  <dcterms:created xsi:type="dcterms:W3CDTF">2014-11-25T14:20:15Z</dcterms:created>
  <dcterms:modified xsi:type="dcterms:W3CDTF">2015-10-02T09:04:21Z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0x010100B9957A1BF2FBE8478EF96F1BD89AD4CA001A4BEB39BA621C46A4A98CB125A926E6</vt:lpwstr>
  </property>
  <property fmtid="{D5CDD505-2E9C-101B-9397-08002B2CF9AE}" pid="3" name="TaxKeyword">
    <vt:lpwstr/>
  </property>
  <property fmtid="{D5CDD505-2E9C-101B-9397-08002B2CF9AE}" pid="4" name="Document_x0020_Type">
    <vt:lpwstr/>
  </property>
  <property fmtid="{D5CDD505-2E9C-101B-9397-08002B2CF9AE}" pid="5" name="Record_x0020_Class">
    <vt:lpwstr>39;#Evidence and Analysis|e35cc1c6-0808-4c0f-b1ac-61358933eca1</vt:lpwstr>
  </property>
  <property fmtid="{D5CDD505-2E9C-101B-9397-08002B2CF9AE}" pid="6" name="Trigger_x0020_Date_x0020_Description">
    <vt:lpwstr/>
  </property>
  <property fmtid="{D5CDD505-2E9C-101B-9397-08002B2CF9AE}" pid="7" name="Document_x0020_Subject">
    <vt:lpwstr/>
  </property>
  <property fmtid="{D5CDD505-2E9C-101B-9397-08002B2CF9AE}" pid="8" name="Record Class">
    <vt:lpwstr>39;#Evidence and Analysis|e35cc1c6-0808-4c0f-b1ac-61358933eca1</vt:lpwstr>
  </property>
  <property fmtid="{D5CDD505-2E9C-101B-9397-08002B2CF9AE}" pid="9" name="_dlc_policyId">
    <vt:lpwstr>/sr/plande/Evidence and Analysis</vt:lpwstr>
  </property>
  <property fmtid="{D5CDD505-2E9C-101B-9397-08002B2CF9AE}" pid="10"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11" name="_dlc_DocIdItemGuid">
    <vt:lpwstr>1ddc1f10-7b00-47de-98a3-8e493bdfe025</vt:lpwstr>
  </property>
  <property fmtid="{D5CDD505-2E9C-101B-9397-08002B2CF9AE}" pid="12" name="_cx_SecurityMarkings">
    <vt:lpwstr/>
  </property>
  <property fmtid="{D5CDD505-2E9C-101B-9397-08002B2CF9AE}" pid="13" name="dlc_EmailMailbox">
    <vt:lpwstr/>
  </property>
  <property fmtid="{D5CDD505-2E9C-101B-9397-08002B2CF9AE}" pid="14" name="dlc_EmailBCC">
    <vt:lpwstr/>
  </property>
  <property fmtid="{D5CDD505-2E9C-101B-9397-08002B2CF9AE}" pid="15" name="ol_Department">
    <vt:lpwstr/>
  </property>
  <property fmtid="{D5CDD505-2E9C-101B-9397-08002B2CF9AE}" pid="16" name="WorkState">
    <vt:lpwstr/>
  </property>
  <property fmtid="{D5CDD505-2E9C-101B-9397-08002B2CF9AE}" pid="17" name="WorkCountry">
    <vt:lpwstr/>
  </property>
  <property fmtid="{D5CDD505-2E9C-101B-9397-08002B2CF9AE}" pid="18" name="xd_ProgID">
    <vt:lpwstr/>
  </property>
  <property fmtid="{D5CDD505-2E9C-101B-9397-08002B2CF9AE}" pid="19" name="Paper File Location">
    <vt:lpwstr/>
  </property>
  <property fmtid="{D5CDD505-2E9C-101B-9397-08002B2CF9AE}" pid="20" name="Folder Owner">
    <vt:lpwstr/>
  </property>
  <property fmtid="{D5CDD505-2E9C-101B-9397-08002B2CF9AE}" pid="21" name="Location">
    <vt:lpwstr/>
  </property>
  <property fmtid="{D5CDD505-2E9C-101B-9397-08002B2CF9AE}" pid="22" name="dlc_EmailSubject">
    <vt:lpwstr/>
  </property>
  <property fmtid="{D5CDD505-2E9C-101B-9397-08002B2CF9AE}" pid="23" name="dlc_EmailTo">
    <vt:lpwstr/>
  </property>
  <property fmtid="{D5CDD505-2E9C-101B-9397-08002B2CF9AE}" pid="24" name="WorkAddress">
    <vt:lpwstr/>
  </property>
  <property fmtid="{D5CDD505-2E9C-101B-9397-08002B2CF9AE}" pid="25" name="WorkCity">
    <vt:lpwstr/>
  </property>
  <property fmtid="{D5CDD505-2E9C-101B-9397-08002B2CF9AE}" pid="26" name="cx_originalversion">
    <vt:lpwstr>2.0</vt:lpwstr>
  </property>
  <property fmtid="{D5CDD505-2E9C-101B-9397-08002B2CF9AE}" pid="27" name="TemplateUrl">
    <vt:lpwstr/>
  </property>
  <property fmtid="{D5CDD505-2E9C-101B-9397-08002B2CF9AE}" pid="28" name="Folder Status">
    <vt:lpwstr/>
  </property>
  <property fmtid="{D5CDD505-2E9C-101B-9397-08002B2CF9AE}" pid="29" name="Folder Manager">
    <vt:lpwstr/>
  </property>
  <property fmtid="{D5CDD505-2E9C-101B-9397-08002B2CF9AE}" pid="30" name="WorkZip">
    <vt:lpwstr/>
  </property>
  <property fmtid="{D5CDD505-2E9C-101B-9397-08002B2CF9AE}" pid="31" name="To (Extended)">
    <vt:lpwstr/>
  </property>
  <property fmtid="{D5CDD505-2E9C-101B-9397-08002B2CF9AE}" pid="32" name="Volume">
    <vt:lpwstr/>
  </property>
  <property fmtid="{D5CDD505-2E9C-101B-9397-08002B2CF9AE}" pid="33" name="FolderOwner">
    <vt:lpwstr/>
  </property>
  <property fmtid="{D5CDD505-2E9C-101B-9397-08002B2CF9AE}" pid="34" name="From (Extended)">
    <vt:lpwstr/>
  </property>
  <property fmtid="{D5CDD505-2E9C-101B-9397-08002B2CF9AE}" pid="35" name="dlc_EmailFrom">
    <vt:lpwstr/>
  </property>
  <property fmtid="{D5CDD505-2E9C-101B-9397-08002B2CF9AE}" pid="36" name="Subject (Extended)">
    <vt:lpwstr/>
  </property>
  <property fmtid="{D5CDD505-2E9C-101B-9397-08002B2CF9AE}" pid="37" name="Office">
    <vt:lpwstr/>
  </property>
  <property fmtid="{D5CDD505-2E9C-101B-9397-08002B2CF9AE}" pid="38" name="URL">
    <vt:lpwstr/>
  </property>
  <property fmtid="{D5CDD505-2E9C-101B-9397-08002B2CF9AE}" pid="39" name="MEDS Prefix">
    <vt:lpwstr/>
  </property>
  <property fmtid="{D5CDD505-2E9C-101B-9397-08002B2CF9AE}" pid="40" name="xd_Signature">
    <vt:bool>false</vt:bool>
  </property>
  <property fmtid="{D5CDD505-2E9C-101B-9397-08002B2CF9AE}" pid="41" name="dlc_EmailCC">
    <vt:lpwstr/>
  </property>
  <property fmtid="{D5CDD505-2E9C-101B-9397-08002B2CF9AE}" pid="42" name="CX_RelocationTimestamp">
    <vt:lpwstr>2014-12-01T14:01:53Z</vt:lpwstr>
  </property>
  <property fmtid="{D5CDD505-2E9C-101B-9397-08002B2CF9AE}" pid="43" name="CX_RelocationUser">
    <vt:lpwstr>Kirby, Alison</vt:lpwstr>
  </property>
  <property fmtid="{D5CDD505-2E9C-101B-9397-08002B2CF9AE}" pid="44" name="CX_RelocationOperation">
    <vt:lpwstr>Copy</vt:lpwstr>
  </property>
  <property fmtid="{D5CDD505-2E9C-101B-9397-08002B2CF9AE}" pid="45" name="CX_RelocationReason">
    <vt:lpwstr>New folder created</vt:lpwstr>
  </property>
  <property fmtid="{D5CDD505-2E9C-101B-9397-08002B2CF9AE}" pid="46" name="Trigger Date Description">
    <vt:lpwstr/>
  </property>
  <property fmtid="{D5CDD505-2E9C-101B-9397-08002B2CF9AE}" pid="47" name="Document Subject">
    <vt:lpwstr/>
  </property>
  <property fmtid="{D5CDD505-2E9C-101B-9397-08002B2CF9AE}" pid="48" name="Document Type">
    <vt:lpwstr/>
  </property>
</Properties>
</file>