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068" yWindow="48" windowWidth="10092" windowHeight="8700" tabRatio="811"/>
  </bookViews>
  <sheets>
    <sheet name="Contents" sheetId="2" r:id="rId1"/>
    <sheet name="Table 1" sheetId="1" r:id="rId2"/>
    <sheet name="Table 2" sheetId="3" r:id="rId3"/>
    <sheet name="Table 3" sheetId="4" r:id="rId4"/>
    <sheet name="Table 4" sheetId="5" r:id="rId5"/>
    <sheet name="Table 5" sheetId="6" r:id="rId6"/>
    <sheet name="Table 6" sheetId="7" r:id="rId7"/>
    <sheet name="Notes" sheetId="8" r:id="rId8"/>
  </sheets>
  <definedNames>
    <definedName name="_xlnm.Print_Area" localSheetId="0">Contents!$A$1:$N$28</definedName>
    <definedName name="_xlnm.Print_Area" localSheetId="7">Notes!$B$1:$O$83</definedName>
    <definedName name="_xlnm.Print_Area" localSheetId="1">'Table 1'!$B$2:$N$46</definedName>
    <definedName name="_xlnm.Print_Area" localSheetId="2">'Table 2'!$B$2:$Q$32</definedName>
    <definedName name="_xlnm.Print_Titles" localSheetId="3">'Table 3'!$B:$C</definedName>
    <definedName name="_xlnm.Print_Titles" localSheetId="4">'Table 4'!$B:$C</definedName>
    <definedName name="_xlnm.Print_Titles" localSheetId="5">'Table 5'!$B:$C</definedName>
    <definedName name="_xlnm.Print_Titles" localSheetId="6">'Table 6'!$B:$C</definedName>
  </definedNames>
  <calcPr calcId="145621"/>
</workbook>
</file>

<file path=xl/calcChain.xml><?xml version="1.0" encoding="utf-8"?>
<calcChain xmlns="http://schemas.openxmlformats.org/spreadsheetml/2006/main">
  <c r="AV22" i="7" l="1"/>
  <c r="AV24" i="7" s="1"/>
  <c r="AV23" i="7"/>
  <c r="AV25" i="7"/>
  <c r="AV26" i="7"/>
  <c r="AV27" i="7"/>
  <c r="AV28" i="7"/>
  <c r="AV29" i="7"/>
  <c r="AV30" i="7"/>
  <c r="AV31" i="7"/>
  <c r="AV32" i="7"/>
  <c r="AV33" i="7"/>
  <c r="AV7" i="7"/>
  <c r="AV9" i="7" s="1"/>
  <c r="AV8" i="7"/>
  <c r="AV10" i="7"/>
  <c r="G27" i="3" s="1"/>
  <c r="AV11" i="7"/>
  <c r="AV12" i="7"/>
  <c r="AV13" i="7"/>
  <c r="AV15" i="7"/>
  <c r="AV16" i="7"/>
  <c r="AV17" i="7"/>
  <c r="AV18" i="7"/>
  <c r="AV7" i="6"/>
  <c r="AV8" i="6"/>
  <c r="AV9" i="6"/>
  <c r="AV10" i="6"/>
  <c r="AV11" i="6"/>
  <c r="AV13" i="6" s="1"/>
  <c r="AV12" i="6"/>
  <c r="AV16" i="6"/>
  <c r="AV17" i="6"/>
  <c r="AV18" i="6"/>
  <c r="AV19" i="6"/>
  <c r="AV20" i="6"/>
  <c r="AV21" i="6"/>
  <c r="AV22" i="6" l="1"/>
  <c r="AV34" i="7"/>
  <c r="AV19" i="7"/>
  <c r="AV14" i="7"/>
  <c r="AU7" i="7"/>
  <c r="AU9" i="7" s="1"/>
  <c r="AU8" i="7"/>
  <c r="AU10" i="7"/>
  <c r="AU11" i="7"/>
  <c r="AU12" i="7"/>
  <c r="AU13" i="7"/>
  <c r="AU15" i="7"/>
  <c r="AU16" i="7"/>
  <c r="AU17" i="7"/>
  <c r="AU18" i="7"/>
  <c r="AU22" i="7"/>
  <c r="AU24" i="7" s="1"/>
  <c r="AU23" i="7"/>
  <c r="AU25" i="7"/>
  <c r="AU29" i="7" s="1"/>
  <c r="AU26" i="7"/>
  <c r="AU27" i="7"/>
  <c r="AU28" i="7"/>
  <c r="AU30" i="7"/>
  <c r="AU31" i="7"/>
  <c r="AU32" i="7"/>
  <c r="AU33" i="7"/>
  <c r="AU34" i="7"/>
  <c r="AU7" i="6"/>
  <c r="AU8" i="6"/>
  <c r="AU9" i="6"/>
  <c r="AU10" i="6"/>
  <c r="AU11" i="6"/>
  <c r="AU12" i="6"/>
  <c r="AU16" i="6"/>
  <c r="AU22" i="6" s="1"/>
  <c r="AU17" i="6"/>
  <c r="AU18" i="6"/>
  <c r="AU19" i="6"/>
  <c r="AU20" i="6"/>
  <c r="AU21" i="6"/>
  <c r="AU19" i="7" l="1"/>
  <c r="AU14" i="7"/>
  <c r="AU13" i="6"/>
  <c r="J10" i="6"/>
  <c r="E8" i="7"/>
  <c r="D12" i="7"/>
  <c r="D8" i="7"/>
  <c r="AT7" i="7" l="1"/>
  <c r="AT9" i="7" s="1"/>
  <c r="AT8" i="7"/>
  <c r="AT10" i="7"/>
  <c r="AT11" i="7"/>
  <c r="AT12" i="7"/>
  <c r="AT13" i="7"/>
  <c r="AT15" i="7"/>
  <c r="AT16" i="7"/>
  <c r="AT17" i="7"/>
  <c r="AT18" i="7"/>
  <c r="AT22" i="7"/>
  <c r="AT24" i="7" s="1"/>
  <c r="AT23" i="7"/>
  <c r="AT25" i="7"/>
  <c r="AT26" i="7"/>
  <c r="AT27" i="7"/>
  <c r="AT28" i="7"/>
  <c r="AT30" i="7"/>
  <c r="AT31" i="7"/>
  <c r="AT32" i="7"/>
  <c r="AT33" i="7"/>
  <c r="AT7" i="6"/>
  <c r="D40" i="1" s="1"/>
  <c r="AT8" i="6"/>
  <c r="G40" i="1" s="1"/>
  <c r="AT9" i="6"/>
  <c r="J40" i="1" s="1"/>
  <c r="AT10" i="6"/>
  <c r="AT11" i="6"/>
  <c r="M40" i="1" s="1"/>
  <c r="AT12" i="6"/>
  <c r="AT16" i="6"/>
  <c r="C40" i="1" s="1"/>
  <c r="AT17" i="6"/>
  <c r="F40" i="1" s="1"/>
  <c r="AT18" i="6"/>
  <c r="I40" i="1" s="1"/>
  <c r="AT19" i="6"/>
  <c r="AT20" i="6"/>
  <c r="L40" i="1" s="1"/>
  <c r="AT21" i="6"/>
  <c r="AT13" i="6" l="1"/>
  <c r="AT22" i="6"/>
  <c r="AT34" i="7"/>
  <c r="AT29" i="7"/>
  <c r="AT19" i="7"/>
  <c r="AT14" i="7"/>
  <c r="AS7" i="7"/>
  <c r="AS9" i="7" s="1"/>
  <c r="AS8" i="7"/>
  <c r="AS10" i="7"/>
  <c r="AS11" i="7"/>
  <c r="AS12" i="7"/>
  <c r="AS13" i="7"/>
  <c r="AS15" i="7"/>
  <c r="AS16" i="7"/>
  <c r="AS17" i="7"/>
  <c r="AS18" i="7"/>
  <c r="AS22" i="7"/>
  <c r="AS24" i="7" s="1"/>
  <c r="AS23" i="7"/>
  <c r="AS25" i="7"/>
  <c r="AS26" i="7"/>
  <c r="AS27" i="7"/>
  <c r="AS28" i="7"/>
  <c r="AS30" i="7"/>
  <c r="AS31" i="7"/>
  <c r="AS32" i="7"/>
  <c r="AS33" i="7"/>
  <c r="AS7" i="6"/>
  <c r="AS8" i="6"/>
  <c r="AS9" i="6"/>
  <c r="AS10" i="6"/>
  <c r="AS11" i="6"/>
  <c r="AS12" i="6"/>
  <c r="AS16" i="6"/>
  <c r="AS17" i="6"/>
  <c r="AS18" i="6"/>
  <c r="AS19" i="6"/>
  <c r="AS20" i="6"/>
  <c r="AS21" i="6"/>
  <c r="AR10" i="7"/>
  <c r="AQ10" i="7"/>
  <c r="AR8" i="6"/>
  <c r="AQ7" i="6"/>
  <c r="AR7" i="7"/>
  <c r="AR9" i="7" s="1"/>
  <c r="AR8" i="7"/>
  <c r="AR11" i="7"/>
  <c r="AR12" i="7"/>
  <c r="AR13" i="7"/>
  <c r="AR15" i="7"/>
  <c r="AR16" i="7"/>
  <c r="AR17" i="7"/>
  <c r="AR18" i="7"/>
  <c r="AR22" i="7"/>
  <c r="AR24" i="7" s="1"/>
  <c r="AR23" i="7"/>
  <c r="AR25" i="7"/>
  <c r="AR26" i="7"/>
  <c r="AR27" i="7"/>
  <c r="AR28" i="7"/>
  <c r="AR30" i="7"/>
  <c r="AR31" i="7"/>
  <c r="AR32" i="7"/>
  <c r="AR33" i="7"/>
  <c r="AR9" i="6"/>
  <c r="AR10" i="6"/>
  <c r="AR11" i="6"/>
  <c r="AR12" i="6"/>
  <c r="AR16" i="6"/>
  <c r="AR17" i="6"/>
  <c r="AR18" i="6"/>
  <c r="AR19" i="6"/>
  <c r="AR20" i="6"/>
  <c r="AR21" i="6"/>
  <c r="AQ7" i="7"/>
  <c r="AQ9" i="7" s="1"/>
  <c r="AQ8" i="7"/>
  <c r="AQ11" i="7"/>
  <c r="AQ12" i="7"/>
  <c r="AQ13" i="7"/>
  <c r="AQ15" i="7"/>
  <c r="AQ16" i="7"/>
  <c r="AQ17" i="7"/>
  <c r="AQ18" i="7"/>
  <c r="AQ22" i="7"/>
  <c r="AQ24" i="7" s="1"/>
  <c r="AQ23" i="7"/>
  <c r="AQ25" i="7"/>
  <c r="AQ26" i="7"/>
  <c r="AQ27" i="7"/>
  <c r="AQ28" i="7"/>
  <c r="AQ30" i="7"/>
  <c r="AQ31" i="7"/>
  <c r="AQ32" i="7"/>
  <c r="AQ33" i="7"/>
  <c r="AQ8" i="6"/>
  <c r="AQ9" i="6"/>
  <c r="AQ10" i="6"/>
  <c r="AQ11" i="6"/>
  <c r="AQ12" i="6"/>
  <c r="AQ16" i="6"/>
  <c r="AQ17" i="6"/>
  <c r="AQ18" i="6"/>
  <c r="AQ19" i="6"/>
  <c r="AQ20" i="6"/>
  <c r="AQ21" i="6"/>
  <c r="AP7" i="7"/>
  <c r="AP9" i="7" s="1"/>
  <c r="AP8" i="7"/>
  <c r="AP10" i="7"/>
  <c r="AP11" i="7"/>
  <c r="AP12" i="7"/>
  <c r="AP13" i="7"/>
  <c r="AP15" i="7"/>
  <c r="AP16" i="7"/>
  <c r="AP17" i="7"/>
  <c r="AP18" i="7"/>
  <c r="AP22" i="7"/>
  <c r="AP24" i="7" s="1"/>
  <c r="AP23" i="7"/>
  <c r="AP25" i="7"/>
  <c r="AP26" i="7"/>
  <c r="AP27" i="7"/>
  <c r="AP28" i="7"/>
  <c r="AP30" i="7"/>
  <c r="AP31" i="7"/>
  <c r="AP32" i="7"/>
  <c r="AP33" i="7"/>
  <c r="AP7" i="6"/>
  <c r="AP8" i="6"/>
  <c r="AP9" i="6"/>
  <c r="AP10" i="6"/>
  <c r="AP11" i="6"/>
  <c r="AP12" i="6"/>
  <c r="AP16" i="6"/>
  <c r="AP17" i="6"/>
  <c r="AP18" i="6"/>
  <c r="AP19" i="6"/>
  <c r="AP20" i="6"/>
  <c r="AP21" i="6"/>
  <c r="AO7" i="7"/>
  <c r="AO9" i="7" s="1"/>
  <c r="AO8" i="7"/>
  <c r="AO10" i="7"/>
  <c r="AO11" i="7"/>
  <c r="AO12" i="7"/>
  <c r="AO13" i="7"/>
  <c r="AO15" i="7"/>
  <c r="AO16" i="7"/>
  <c r="AO17" i="7"/>
  <c r="AO18" i="7"/>
  <c r="AO22" i="7"/>
  <c r="AO24" i="7" s="1"/>
  <c r="AO23" i="7"/>
  <c r="AO25" i="7"/>
  <c r="AO26" i="7"/>
  <c r="AO27" i="7"/>
  <c r="AO28" i="7"/>
  <c r="AO30" i="7"/>
  <c r="AO31" i="7"/>
  <c r="AO32" i="7"/>
  <c r="AO33" i="7"/>
  <c r="AO7" i="6"/>
  <c r="AO8" i="6"/>
  <c r="AO9" i="6"/>
  <c r="AO10" i="6"/>
  <c r="AO11" i="6"/>
  <c r="AO12" i="6"/>
  <c r="AO16" i="6"/>
  <c r="AO17" i="6"/>
  <c r="AO18" i="6"/>
  <c r="AO19" i="6"/>
  <c r="AO20" i="6"/>
  <c r="AO21" i="6"/>
  <c r="AN7" i="7"/>
  <c r="AN9" i="7" s="1"/>
  <c r="AN8" i="7"/>
  <c r="AN10" i="7"/>
  <c r="AN11" i="7"/>
  <c r="AN12" i="7"/>
  <c r="AN13" i="7"/>
  <c r="AN15" i="7"/>
  <c r="AN16" i="7"/>
  <c r="AN17" i="7"/>
  <c r="AN18" i="7"/>
  <c r="AN22" i="7"/>
  <c r="AN24" i="7" s="1"/>
  <c r="AN23" i="7"/>
  <c r="AN25" i="7"/>
  <c r="AN26" i="7"/>
  <c r="AN27" i="7"/>
  <c r="AN28" i="7"/>
  <c r="AN30" i="7"/>
  <c r="AN31" i="7"/>
  <c r="AN32" i="7"/>
  <c r="AN34" i="7" s="1"/>
  <c r="AN33" i="7"/>
  <c r="AN7" i="6"/>
  <c r="AN8" i="6"/>
  <c r="AN9" i="6"/>
  <c r="AN10" i="6"/>
  <c r="AN11" i="6"/>
  <c r="AN12" i="6"/>
  <c r="AN16" i="6"/>
  <c r="AN17" i="6"/>
  <c r="AN18" i="6"/>
  <c r="I38" i="1"/>
  <c r="AN19" i="6"/>
  <c r="AN20" i="6"/>
  <c r="AN21" i="6"/>
  <c r="AM9" i="6"/>
  <c r="AL9" i="6"/>
  <c r="AK9" i="6"/>
  <c r="AM22" i="7"/>
  <c r="AM24" i="7" s="1"/>
  <c r="AM23" i="7"/>
  <c r="AM25" i="7"/>
  <c r="AM26" i="7"/>
  <c r="AM27" i="7"/>
  <c r="AM28" i="7"/>
  <c r="AM30" i="7"/>
  <c r="AM31" i="7"/>
  <c r="AM32" i="7"/>
  <c r="AM33" i="7"/>
  <c r="AM7" i="7"/>
  <c r="AM9" i="7" s="1"/>
  <c r="AM8" i="7"/>
  <c r="AM10" i="7"/>
  <c r="AM11" i="7"/>
  <c r="AM12" i="7"/>
  <c r="AM13" i="7"/>
  <c r="AM15" i="7"/>
  <c r="AM16" i="7"/>
  <c r="AM17" i="7"/>
  <c r="AM18" i="7"/>
  <c r="AM16" i="6"/>
  <c r="AM17" i="6"/>
  <c r="AM18" i="6"/>
  <c r="AM19" i="6"/>
  <c r="AM20" i="6"/>
  <c r="AM21" i="6"/>
  <c r="AM7" i="6"/>
  <c r="AM8" i="6"/>
  <c r="AM10" i="6"/>
  <c r="AM11" i="6"/>
  <c r="AM12" i="6"/>
  <c r="AL23" i="7"/>
  <c r="E30" i="7"/>
  <c r="F30" i="7"/>
  <c r="G30" i="7"/>
  <c r="H30" i="7"/>
  <c r="I30" i="7"/>
  <c r="J30" i="7"/>
  <c r="K30" i="7"/>
  <c r="L30" i="7"/>
  <c r="M30" i="7"/>
  <c r="N30" i="7"/>
  <c r="O30" i="7"/>
  <c r="P30" i="7"/>
  <c r="Q30" i="7"/>
  <c r="R30" i="7"/>
  <c r="S30" i="7"/>
  <c r="T30" i="7"/>
  <c r="U30" i="7"/>
  <c r="V30" i="7"/>
  <c r="W30" i="7"/>
  <c r="X30" i="7"/>
  <c r="Y30" i="7"/>
  <c r="Z30" i="7"/>
  <c r="AA30" i="7"/>
  <c r="AB30" i="7"/>
  <c r="AC30" i="7"/>
  <c r="AD30" i="7"/>
  <c r="AE30" i="7"/>
  <c r="AF30" i="7"/>
  <c r="AG30" i="7"/>
  <c r="AH30" i="7"/>
  <c r="AI30" i="7"/>
  <c r="AJ30" i="7"/>
  <c r="AK30" i="7"/>
  <c r="AL30" i="7"/>
  <c r="AL34" i="7" s="1"/>
  <c r="E31" i="7"/>
  <c r="F31" i="7"/>
  <c r="G31" i="7"/>
  <c r="H31" i="7"/>
  <c r="I31" i="7"/>
  <c r="J31" i="7"/>
  <c r="K31" i="7"/>
  <c r="L31" i="7"/>
  <c r="M31" i="7"/>
  <c r="N31" i="7"/>
  <c r="O31" i="7"/>
  <c r="P31" i="7"/>
  <c r="Q31" i="7"/>
  <c r="R31" i="7"/>
  <c r="S31" i="7"/>
  <c r="T31" i="7"/>
  <c r="U31" i="7"/>
  <c r="V31" i="7"/>
  <c r="W31" i="7"/>
  <c r="X31" i="7"/>
  <c r="Y31" i="7"/>
  <c r="Z31" i="7"/>
  <c r="AA31" i="7"/>
  <c r="AB31" i="7"/>
  <c r="AC31" i="7"/>
  <c r="AD31" i="7"/>
  <c r="AE31" i="7"/>
  <c r="AF31" i="7"/>
  <c r="AG31" i="7"/>
  <c r="AH31" i="7"/>
  <c r="AI31" i="7"/>
  <c r="AJ31" i="7"/>
  <c r="AK31" i="7"/>
  <c r="AL31" i="7"/>
  <c r="E32" i="7"/>
  <c r="F32" i="7"/>
  <c r="G32" i="7"/>
  <c r="H32" i="7"/>
  <c r="I32" i="7"/>
  <c r="I34" i="7" s="1"/>
  <c r="J32" i="7"/>
  <c r="K32" i="7"/>
  <c r="L32" i="7"/>
  <c r="M32" i="7"/>
  <c r="N32" i="7"/>
  <c r="O32" i="7"/>
  <c r="P32" i="7"/>
  <c r="P34" i="7" s="1"/>
  <c r="Q32" i="7"/>
  <c r="R32" i="7"/>
  <c r="R34" i="7" s="1"/>
  <c r="S32" i="7"/>
  <c r="T32" i="7"/>
  <c r="T34" i="7" s="1"/>
  <c r="U32" i="7"/>
  <c r="V32" i="7"/>
  <c r="W32" i="7"/>
  <c r="X32" i="7"/>
  <c r="Y32" i="7"/>
  <c r="Z32" i="7"/>
  <c r="O24" i="3" s="1"/>
  <c r="AA32" i="7"/>
  <c r="AB32" i="7"/>
  <c r="AC32" i="7"/>
  <c r="AD32" i="7"/>
  <c r="AE32" i="7"/>
  <c r="AF32" i="7"/>
  <c r="AF34" i="7" s="1"/>
  <c r="AG32" i="7"/>
  <c r="AH32" i="7"/>
  <c r="AI32" i="7"/>
  <c r="AJ32" i="7"/>
  <c r="AK32" i="7"/>
  <c r="AL32" i="7"/>
  <c r="E33" i="7"/>
  <c r="F33" i="7"/>
  <c r="G33" i="7"/>
  <c r="H33" i="7"/>
  <c r="I33" i="7"/>
  <c r="J33" i="7"/>
  <c r="K33" i="7"/>
  <c r="L33" i="7"/>
  <c r="M33" i="7"/>
  <c r="N33" i="7"/>
  <c r="O33" i="7"/>
  <c r="P33" i="7"/>
  <c r="Q33" i="7"/>
  <c r="R33" i="7"/>
  <c r="S33" i="7"/>
  <c r="T33" i="7"/>
  <c r="U33" i="7"/>
  <c r="V33" i="7"/>
  <c r="W33" i="7"/>
  <c r="X33" i="7"/>
  <c r="Y33" i="7"/>
  <c r="Z33" i="7"/>
  <c r="AA33" i="7"/>
  <c r="AB33" i="7"/>
  <c r="AC33" i="7"/>
  <c r="AD33" i="7"/>
  <c r="AE33" i="7"/>
  <c r="AF33" i="7"/>
  <c r="AG33" i="7"/>
  <c r="AH33" i="7"/>
  <c r="AI33" i="7"/>
  <c r="AJ33" i="7"/>
  <c r="AK33" i="7"/>
  <c r="AL33" i="7"/>
  <c r="D33" i="7"/>
  <c r="D32" i="7"/>
  <c r="D31" i="7"/>
  <c r="D30" i="7"/>
  <c r="D34" i="7" s="1"/>
  <c r="E25" i="7"/>
  <c r="F25" i="7"/>
  <c r="G25" i="7"/>
  <c r="H25" i="7"/>
  <c r="I25" i="7"/>
  <c r="J25" i="7"/>
  <c r="K25" i="7"/>
  <c r="L25" i="7"/>
  <c r="L29" i="7" s="1"/>
  <c r="M25" i="7"/>
  <c r="N25" i="7"/>
  <c r="O25" i="7"/>
  <c r="P25" i="7"/>
  <c r="P29" i="7" s="1"/>
  <c r="Q25" i="7"/>
  <c r="R25" i="7"/>
  <c r="S25" i="7"/>
  <c r="T25" i="7"/>
  <c r="U25" i="7"/>
  <c r="V25" i="7"/>
  <c r="W25" i="7"/>
  <c r="X25" i="7"/>
  <c r="Y25" i="7"/>
  <c r="Z25" i="7"/>
  <c r="AA25" i="7"/>
  <c r="AB25" i="7"/>
  <c r="AC25" i="7"/>
  <c r="AD25" i="7"/>
  <c r="AE25" i="7"/>
  <c r="AF25" i="7"/>
  <c r="AG25" i="7"/>
  <c r="AH25" i="7"/>
  <c r="AI25" i="7"/>
  <c r="AJ25" i="7"/>
  <c r="AK25" i="7"/>
  <c r="AL25" i="7"/>
  <c r="E26" i="7"/>
  <c r="F26" i="7"/>
  <c r="G26" i="7"/>
  <c r="H26" i="7"/>
  <c r="I26" i="7"/>
  <c r="J26" i="7"/>
  <c r="K26" i="7"/>
  <c r="L26" i="7"/>
  <c r="M26" i="7"/>
  <c r="N26" i="7"/>
  <c r="O26" i="7"/>
  <c r="P26" i="7"/>
  <c r="Q26" i="7"/>
  <c r="R26" i="7"/>
  <c r="S26" i="7"/>
  <c r="T26" i="7"/>
  <c r="U26" i="7"/>
  <c r="V26" i="7"/>
  <c r="W26" i="7"/>
  <c r="X26" i="7"/>
  <c r="Y26" i="7"/>
  <c r="Z26" i="7"/>
  <c r="AA26" i="7"/>
  <c r="AB26" i="7"/>
  <c r="AC26" i="7"/>
  <c r="AD26" i="7"/>
  <c r="AE26" i="7"/>
  <c r="AF26" i="7"/>
  <c r="AG26" i="7"/>
  <c r="AH26" i="7"/>
  <c r="AI26" i="7"/>
  <c r="AJ26" i="7"/>
  <c r="AK26" i="7"/>
  <c r="AL26" i="7"/>
  <c r="E27" i="7"/>
  <c r="E29" i="7" s="1"/>
  <c r="F27" i="7"/>
  <c r="G27" i="7"/>
  <c r="H27" i="7"/>
  <c r="I27" i="7"/>
  <c r="J27" i="7"/>
  <c r="K27" i="7"/>
  <c r="L27" i="7"/>
  <c r="M27" i="7"/>
  <c r="I23" i="3" s="1"/>
  <c r="N27" i="7"/>
  <c r="O27" i="7"/>
  <c r="P27" i="7"/>
  <c r="Q27" i="7"/>
  <c r="R27" i="7"/>
  <c r="S27" i="7"/>
  <c r="T27" i="7"/>
  <c r="U27" i="7"/>
  <c r="V27" i="7"/>
  <c r="W27" i="7"/>
  <c r="X27" i="7"/>
  <c r="Y27" i="7"/>
  <c r="Z27" i="7"/>
  <c r="AA27" i="7"/>
  <c r="AB27" i="7"/>
  <c r="AC27" i="7"/>
  <c r="AD27" i="7"/>
  <c r="AE27" i="7"/>
  <c r="AF27" i="7"/>
  <c r="AG27" i="7"/>
  <c r="AH27" i="7"/>
  <c r="AI27" i="7"/>
  <c r="AJ27" i="7"/>
  <c r="AK27" i="7"/>
  <c r="AL27" i="7"/>
  <c r="E28" i="7"/>
  <c r="F28" i="7"/>
  <c r="G28" i="7"/>
  <c r="H28" i="7"/>
  <c r="I28" i="7"/>
  <c r="J28" i="7"/>
  <c r="K28" i="7"/>
  <c r="L28" i="7"/>
  <c r="M28" i="7"/>
  <c r="N28" i="7"/>
  <c r="O28" i="7"/>
  <c r="P28" i="7"/>
  <c r="Q28" i="7"/>
  <c r="R28" i="7"/>
  <c r="S28" i="7"/>
  <c r="T28" i="7"/>
  <c r="U28" i="7"/>
  <c r="V28" i="7"/>
  <c r="W28" i="7"/>
  <c r="X28" i="7"/>
  <c r="Y28" i="7"/>
  <c r="Z28" i="7"/>
  <c r="AA28" i="7"/>
  <c r="AB28" i="7"/>
  <c r="AC28" i="7"/>
  <c r="AD28" i="7"/>
  <c r="AE28" i="7"/>
  <c r="AF28" i="7"/>
  <c r="AG28" i="7"/>
  <c r="AH28" i="7"/>
  <c r="AI28" i="7"/>
  <c r="AJ28" i="7"/>
  <c r="AK28" i="7"/>
  <c r="AL28" i="7"/>
  <c r="D28" i="7"/>
  <c r="D27" i="7"/>
  <c r="D26" i="7"/>
  <c r="D25" i="7"/>
  <c r="D29" i="7" s="1"/>
  <c r="E22" i="7"/>
  <c r="E24" i="7" s="1"/>
  <c r="F22" i="7"/>
  <c r="F24" i="7" s="1"/>
  <c r="G22" i="7"/>
  <c r="G24" i="7" s="1"/>
  <c r="H22" i="7"/>
  <c r="H24" i="7" s="1"/>
  <c r="I22" i="7"/>
  <c r="I24" i="7" s="1"/>
  <c r="J22" i="7"/>
  <c r="J24" i="7" s="1"/>
  <c r="K22" i="7"/>
  <c r="K24" i="7" s="1"/>
  <c r="L22" i="7"/>
  <c r="L24" i="7" s="1"/>
  <c r="M22" i="7"/>
  <c r="M24" i="7" s="1"/>
  <c r="N22" i="7"/>
  <c r="N24" i="7" s="1"/>
  <c r="O22" i="7"/>
  <c r="O24" i="7" s="1"/>
  <c r="P22" i="7"/>
  <c r="P24" i="7" s="1"/>
  <c r="Q22" i="7"/>
  <c r="Q24" i="7" s="1"/>
  <c r="R22" i="7"/>
  <c r="R24" i="7" s="1"/>
  <c r="S22" i="7"/>
  <c r="S24" i="7" s="1"/>
  <c r="T22" i="7"/>
  <c r="T24" i="7" s="1"/>
  <c r="U22" i="7"/>
  <c r="U24" i="7" s="1"/>
  <c r="V22" i="7"/>
  <c r="V24" i="7" s="1"/>
  <c r="W22" i="7"/>
  <c r="W24" i="7" s="1"/>
  <c r="X22" i="7"/>
  <c r="X24" i="7" s="1"/>
  <c r="Y22" i="7"/>
  <c r="Y24" i="7" s="1"/>
  <c r="Z22" i="7"/>
  <c r="Z24" i="7" s="1"/>
  <c r="AA22" i="7"/>
  <c r="AA24" i="7" s="1"/>
  <c r="AB22" i="7"/>
  <c r="AB24" i="7" s="1"/>
  <c r="AC22" i="7"/>
  <c r="AC24" i="7" s="1"/>
  <c r="AD22" i="7"/>
  <c r="AD24" i="7" s="1"/>
  <c r="AE22" i="7"/>
  <c r="AE24" i="7" s="1"/>
  <c r="AF22" i="7"/>
  <c r="AF24" i="7" s="1"/>
  <c r="AG22" i="7"/>
  <c r="AG24" i="7" s="1"/>
  <c r="AH22" i="7"/>
  <c r="AH24" i="7" s="1"/>
  <c r="AI22" i="7"/>
  <c r="AI24" i="7" s="1"/>
  <c r="AJ22" i="7"/>
  <c r="AJ24" i="7" s="1"/>
  <c r="AK22" i="7"/>
  <c r="AK24" i="7" s="1"/>
  <c r="AL22" i="7"/>
  <c r="AL24" i="7" s="1"/>
  <c r="E23" i="7"/>
  <c r="F23" i="7"/>
  <c r="G23" i="7"/>
  <c r="H23" i="7"/>
  <c r="I23" i="7"/>
  <c r="J23" i="7"/>
  <c r="K23" i="7"/>
  <c r="L23" i="7"/>
  <c r="M23" i="7"/>
  <c r="N23" i="7"/>
  <c r="O23" i="7"/>
  <c r="P23" i="7"/>
  <c r="Q23" i="7"/>
  <c r="R23" i="7"/>
  <c r="S23" i="7"/>
  <c r="T23" i="7"/>
  <c r="U23" i="7"/>
  <c r="V23" i="7"/>
  <c r="W23" i="7"/>
  <c r="X23" i="7"/>
  <c r="Y23" i="7"/>
  <c r="Z23" i="7"/>
  <c r="AA23" i="7"/>
  <c r="AB23" i="7"/>
  <c r="AC23" i="7"/>
  <c r="AD23" i="7"/>
  <c r="AE23" i="7"/>
  <c r="AF23" i="7"/>
  <c r="AG23" i="7"/>
  <c r="AH23" i="7"/>
  <c r="AI23" i="7"/>
  <c r="AJ23" i="7"/>
  <c r="AK23" i="7"/>
  <c r="D23" i="7"/>
  <c r="D22" i="7"/>
  <c r="D24" i="7" s="1"/>
  <c r="E15" i="7"/>
  <c r="F15" i="7"/>
  <c r="G15" i="7"/>
  <c r="H15" i="7"/>
  <c r="I15" i="7"/>
  <c r="J15" i="7"/>
  <c r="K15" i="7"/>
  <c r="L15" i="7"/>
  <c r="M15" i="7"/>
  <c r="N15" i="7"/>
  <c r="O15" i="7"/>
  <c r="P15" i="7"/>
  <c r="Q15" i="7"/>
  <c r="R15" i="7"/>
  <c r="S15" i="7"/>
  <c r="T15" i="7"/>
  <c r="U15" i="7"/>
  <c r="V15" i="7"/>
  <c r="W15" i="7"/>
  <c r="X15" i="7"/>
  <c r="Y15" i="7"/>
  <c r="Z15" i="7"/>
  <c r="AA15" i="7"/>
  <c r="AB15" i="7"/>
  <c r="AC15" i="7"/>
  <c r="AD15" i="7"/>
  <c r="AE15" i="7"/>
  <c r="AF15" i="7"/>
  <c r="AG15" i="7"/>
  <c r="AH15" i="7"/>
  <c r="AI15" i="7"/>
  <c r="AJ15" i="7"/>
  <c r="AK15" i="7"/>
  <c r="AL15" i="7"/>
  <c r="E16" i="7"/>
  <c r="F16" i="7"/>
  <c r="G16" i="7"/>
  <c r="H16" i="7"/>
  <c r="I16" i="7"/>
  <c r="J16" i="7"/>
  <c r="K16" i="7"/>
  <c r="L16" i="7"/>
  <c r="M16" i="7"/>
  <c r="N16" i="7"/>
  <c r="O16" i="7"/>
  <c r="P16" i="7"/>
  <c r="Q16" i="7"/>
  <c r="R16" i="7"/>
  <c r="S16" i="7"/>
  <c r="T16" i="7"/>
  <c r="U16" i="7"/>
  <c r="V16" i="7"/>
  <c r="W16" i="7"/>
  <c r="X16" i="7"/>
  <c r="Y16" i="7"/>
  <c r="Z16" i="7"/>
  <c r="AA16" i="7"/>
  <c r="AB16" i="7"/>
  <c r="AC16" i="7"/>
  <c r="AD16" i="7"/>
  <c r="AE16" i="7"/>
  <c r="AF16" i="7"/>
  <c r="AG16" i="7"/>
  <c r="AH16" i="7"/>
  <c r="AI16" i="7"/>
  <c r="AJ16" i="7"/>
  <c r="AK16" i="7"/>
  <c r="AL16" i="7"/>
  <c r="E17" i="7"/>
  <c r="F17" i="7"/>
  <c r="G17" i="7"/>
  <c r="H17" i="7"/>
  <c r="I17" i="7"/>
  <c r="J17" i="7"/>
  <c r="J19" i="7" s="1"/>
  <c r="K17" i="7"/>
  <c r="L17" i="7"/>
  <c r="M17" i="7"/>
  <c r="N17" i="7"/>
  <c r="O17" i="7"/>
  <c r="P17" i="7"/>
  <c r="Q17" i="7"/>
  <c r="R17" i="7"/>
  <c r="S17" i="7"/>
  <c r="T17" i="7"/>
  <c r="U17" i="7"/>
  <c r="V17" i="7"/>
  <c r="W17" i="7"/>
  <c r="X17" i="7"/>
  <c r="Y17" i="7"/>
  <c r="Z17" i="7"/>
  <c r="AA17" i="7"/>
  <c r="AB17" i="7"/>
  <c r="AC17" i="7"/>
  <c r="AD17" i="7"/>
  <c r="AD19" i="7" s="1"/>
  <c r="AE17" i="7"/>
  <c r="AE19" i="7"/>
  <c r="AF17" i="7"/>
  <c r="AG17" i="7"/>
  <c r="AH17" i="7"/>
  <c r="AI17" i="7"/>
  <c r="AJ17" i="7"/>
  <c r="AK17" i="7"/>
  <c r="AL17" i="7"/>
  <c r="E18" i="7"/>
  <c r="F18" i="7"/>
  <c r="G18" i="7"/>
  <c r="H18" i="7"/>
  <c r="I18" i="7"/>
  <c r="J18" i="7"/>
  <c r="K18" i="7"/>
  <c r="L18" i="7"/>
  <c r="M18" i="7"/>
  <c r="N18" i="7"/>
  <c r="O18" i="7"/>
  <c r="P18" i="7"/>
  <c r="Q18" i="7"/>
  <c r="R18" i="7"/>
  <c r="S18" i="7"/>
  <c r="T18" i="7"/>
  <c r="U18" i="7"/>
  <c r="V18" i="7"/>
  <c r="W18" i="7"/>
  <c r="X18" i="7"/>
  <c r="Y18" i="7"/>
  <c r="Z18" i="7"/>
  <c r="AA18" i="7"/>
  <c r="AB18" i="7"/>
  <c r="AC18" i="7"/>
  <c r="AD18" i="7"/>
  <c r="AE18" i="7"/>
  <c r="AF18" i="7"/>
  <c r="AG18" i="7"/>
  <c r="AH18" i="7"/>
  <c r="AI18" i="7"/>
  <c r="AJ18" i="7"/>
  <c r="AK18" i="7"/>
  <c r="AL18" i="7"/>
  <c r="D18" i="7"/>
  <c r="D17" i="7"/>
  <c r="D16" i="7"/>
  <c r="D15" i="7"/>
  <c r="E12" i="7"/>
  <c r="F12" i="7"/>
  <c r="G12" i="7"/>
  <c r="H12" i="7"/>
  <c r="I12" i="7"/>
  <c r="J12" i="7"/>
  <c r="K12" i="7"/>
  <c r="L12" i="7"/>
  <c r="M12" i="7"/>
  <c r="N12" i="7"/>
  <c r="O12" i="7"/>
  <c r="P12" i="7"/>
  <c r="Q12" i="7"/>
  <c r="R12" i="7"/>
  <c r="S12" i="7"/>
  <c r="T12" i="7"/>
  <c r="U12" i="7"/>
  <c r="V12" i="7"/>
  <c r="W12" i="7"/>
  <c r="X12" i="7"/>
  <c r="Y12" i="7"/>
  <c r="Z12" i="7"/>
  <c r="AA12" i="7"/>
  <c r="AB12" i="7"/>
  <c r="AC12" i="7"/>
  <c r="AD12" i="7"/>
  <c r="AE12" i="7"/>
  <c r="AF12" i="7"/>
  <c r="AG12" i="7"/>
  <c r="AH12" i="7"/>
  <c r="AI12" i="7"/>
  <c r="AJ12" i="7"/>
  <c r="AK12" i="7"/>
  <c r="AL12" i="7"/>
  <c r="E13" i="7"/>
  <c r="F13" i="7"/>
  <c r="G13" i="7"/>
  <c r="H13" i="7"/>
  <c r="I13" i="7"/>
  <c r="J13" i="7"/>
  <c r="K13" i="7"/>
  <c r="L13" i="7"/>
  <c r="M13" i="7"/>
  <c r="N13" i="7"/>
  <c r="O13" i="7"/>
  <c r="P13" i="7"/>
  <c r="Q13" i="7"/>
  <c r="R13" i="7"/>
  <c r="S13" i="7"/>
  <c r="T13" i="7"/>
  <c r="U13" i="7"/>
  <c r="V13" i="7"/>
  <c r="W13" i="7"/>
  <c r="X13" i="7"/>
  <c r="Y13" i="7"/>
  <c r="Z13" i="7"/>
  <c r="AA13" i="7"/>
  <c r="AB13" i="7"/>
  <c r="AC13" i="7"/>
  <c r="AD13" i="7"/>
  <c r="AE13" i="7"/>
  <c r="AF13" i="7"/>
  <c r="AG13" i="7"/>
  <c r="AH13" i="7"/>
  <c r="AI13" i="7"/>
  <c r="AJ13" i="7"/>
  <c r="AK13" i="7"/>
  <c r="AL13" i="7"/>
  <c r="D13" i="7"/>
  <c r="E10" i="7"/>
  <c r="F10" i="7"/>
  <c r="G10" i="7"/>
  <c r="H10" i="7"/>
  <c r="I10" i="7"/>
  <c r="J10" i="7"/>
  <c r="K10" i="7"/>
  <c r="L10" i="7"/>
  <c r="M10" i="7"/>
  <c r="N10" i="7"/>
  <c r="O10" i="7"/>
  <c r="P10" i="7"/>
  <c r="P14" i="7" s="1"/>
  <c r="Q10" i="7"/>
  <c r="R10" i="7"/>
  <c r="S10" i="7"/>
  <c r="T10" i="7"/>
  <c r="T14" i="7" s="1"/>
  <c r="U10" i="7"/>
  <c r="V10" i="7"/>
  <c r="V14" i="7" s="1"/>
  <c r="W10" i="7"/>
  <c r="X10" i="7"/>
  <c r="Y10" i="7"/>
  <c r="Z10" i="7"/>
  <c r="AA10" i="7"/>
  <c r="AB10" i="7"/>
  <c r="AC10" i="7"/>
  <c r="AD10" i="7"/>
  <c r="AE10" i="7"/>
  <c r="AF10" i="7"/>
  <c r="AG10" i="7"/>
  <c r="AH10" i="7"/>
  <c r="AI10" i="7"/>
  <c r="AJ10" i="7"/>
  <c r="AK10" i="7"/>
  <c r="AL10" i="7"/>
  <c r="AL14" i="7" s="1"/>
  <c r="E11" i="7"/>
  <c r="F11" i="7"/>
  <c r="G11" i="7"/>
  <c r="H11" i="7"/>
  <c r="I11" i="7"/>
  <c r="J11" i="7"/>
  <c r="K11" i="7"/>
  <c r="L11" i="7"/>
  <c r="M11" i="7"/>
  <c r="N11" i="7"/>
  <c r="O11" i="7"/>
  <c r="P11" i="7"/>
  <c r="Q11" i="7"/>
  <c r="R11" i="7"/>
  <c r="S11" i="7"/>
  <c r="T11" i="7"/>
  <c r="U11" i="7"/>
  <c r="V11" i="7"/>
  <c r="W11" i="7"/>
  <c r="X11" i="7"/>
  <c r="Y11" i="7"/>
  <c r="Z11" i="7"/>
  <c r="AA11" i="7"/>
  <c r="AB11" i="7"/>
  <c r="AC11" i="7"/>
  <c r="AD11" i="7"/>
  <c r="AE11" i="7"/>
  <c r="AF11" i="7"/>
  <c r="AG11" i="7"/>
  <c r="AH11" i="7"/>
  <c r="AI11" i="7"/>
  <c r="AJ11" i="7"/>
  <c r="AK11" i="7"/>
  <c r="AL11" i="7"/>
  <c r="D11" i="7"/>
  <c r="D10" i="7"/>
  <c r="D14" i="7" s="1"/>
  <c r="E7" i="7"/>
  <c r="E9" i="7" s="1"/>
  <c r="F7" i="7"/>
  <c r="F9" i="7"/>
  <c r="G7" i="7"/>
  <c r="G9" i="7" s="1"/>
  <c r="H7" i="7"/>
  <c r="H9" i="7" s="1"/>
  <c r="I7" i="7"/>
  <c r="I9" i="7" s="1"/>
  <c r="J7" i="7"/>
  <c r="J9" i="7"/>
  <c r="K7" i="7"/>
  <c r="K9" i="7" s="1"/>
  <c r="L7" i="7"/>
  <c r="L9" i="7" s="1"/>
  <c r="M7" i="7"/>
  <c r="M9" i="7" s="1"/>
  <c r="N7" i="7"/>
  <c r="N9" i="7" s="1"/>
  <c r="O7" i="7"/>
  <c r="O9" i="7" s="1"/>
  <c r="P7" i="7"/>
  <c r="P9" i="7" s="1"/>
  <c r="Q7" i="7"/>
  <c r="Q9" i="7" s="1"/>
  <c r="R7" i="7"/>
  <c r="R9" i="7" s="1"/>
  <c r="S7" i="7"/>
  <c r="S9" i="7"/>
  <c r="T7" i="7"/>
  <c r="T9" i="7" s="1"/>
  <c r="U7" i="7"/>
  <c r="U9" i="7" s="1"/>
  <c r="V7" i="7"/>
  <c r="V9" i="7" s="1"/>
  <c r="W7" i="7"/>
  <c r="W9" i="7" s="1"/>
  <c r="X7" i="7"/>
  <c r="X9" i="7" s="1"/>
  <c r="Y7" i="7"/>
  <c r="Y9" i="7" s="1"/>
  <c r="Z7" i="7"/>
  <c r="Z9" i="7"/>
  <c r="AA7" i="7"/>
  <c r="AA9" i="7" s="1"/>
  <c r="AB7" i="7"/>
  <c r="AB9" i="7" s="1"/>
  <c r="AC7" i="7"/>
  <c r="AC9" i="7" s="1"/>
  <c r="AD7" i="7"/>
  <c r="AD9" i="7" s="1"/>
  <c r="AE7" i="7"/>
  <c r="AE9" i="7"/>
  <c r="AF7" i="7"/>
  <c r="AF9" i="7" s="1"/>
  <c r="AG7" i="7"/>
  <c r="AG9" i="7" s="1"/>
  <c r="AH7" i="7"/>
  <c r="AH9" i="7" s="1"/>
  <c r="AI7" i="7"/>
  <c r="AI9" i="7" s="1"/>
  <c r="AJ7" i="7"/>
  <c r="AJ9" i="7" s="1"/>
  <c r="AK7" i="7"/>
  <c r="AK9" i="7" s="1"/>
  <c r="AL7" i="7"/>
  <c r="AL9" i="7"/>
  <c r="F8" i="7"/>
  <c r="G8" i="7"/>
  <c r="H8" i="7"/>
  <c r="I8" i="7"/>
  <c r="J8" i="7"/>
  <c r="K8" i="7"/>
  <c r="L8" i="7"/>
  <c r="M8" i="7"/>
  <c r="N8" i="7"/>
  <c r="O8" i="7"/>
  <c r="P8" i="7"/>
  <c r="Q8" i="7"/>
  <c r="R8" i="7"/>
  <c r="S8" i="7"/>
  <c r="T8" i="7"/>
  <c r="U8" i="7"/>
  <c r="V8" i="7"/>
  <c r="W8" i="7"/>
  <c r="X8" i="7"/>
  <c r="Y8" i="7"/>
  <c r="Z8" i="7"/>
  <c r="AA8" i="7"/>
  <c r="AB8" i="7"/>
  <c r="AC8" i="7"/>
  <c r="AD8" i="7"/>
  <c r="AE8" i="7"/>
  <c r="AF8" i="7"/>
  <c r="AG8" i="7"/>
  <c r="AH8" i="7"/>
  <c r="AI8" i="7"/>
  <c r="AJ8" i="7"/>
  <c r="AK8" i="7"/>
  <c r="AL8" i="7"/>
  <c r="D7" i="7"/>
  <c r="D9" i="7" s="1"/>
  <c r="AL17" i="6"/>
  <c r="AL16" i="6"/>
  <c r="AK17" i="6"/>
  <c r="AK16" i="6"/>
  <c r="AL8" i="6"/>
  <c r="AL7" i="6"/>
  <c r="AL10" i="6"/>
  <c r="AL11" i="6"/>
  <c r="AL12" i="6"/>
  <c r="AL18" i="6"/>
  <c r="AL19" i="6"/>
  <c r="AL20" i="6"/>
  <c r="AL21" i="6"/>
  <c r="AK21" i="6"/>
  <c r="AK20" i="6"/>
  <c r="AK18" i="6"/>
  <c r="E18" i="6"/>
  <c r="F18" i="6"/>
  <c r="G18" i="6"/>
  <c r="H18" i="6"/>
  <c r="I18" i="6"/>
  <c r="J18" i="6"/>
  <c r="K18" i="6"/>
  <c r="L18" i="6"/>
  <c r="M18" i="6"/>
  <c r="N18" i="6"/>
  <c r="O18" i="6"/>
  <c r="P18" i="6"/>
  <c r="Q18" i="6"/>
  <c r="R18" i="6"/>
  <c r="S18" i="6"/>
  <c r="T18" i="6"/>
  <c r="U18" i="6"/>
  <c r="V18" i="6"/>
  <c r="W18" i="6"/>
  <c r="X18" i="6"/>
  <c r="Y18" i="6"/>
  <c r="Z18" i="6"/>
  <c r="AA18" i="6"/>
  <c r="AB18" i="6"/>
  <c r="AC18" i="6"/>
  <c r="AD18" i="6"/>
  <c r="AE18" i="6"/>
  <c r="AF18" i="6"/>
  <c r="AG18" i="6"/>
  <c r="AH18" i="6"/>
  <c r="AI18" i="6"/>
  <c r="AJ18" i="6"/>
  <c r="E19" i="6"/>
  <c r="F19" i="6"/>
  <c r="G19" i="6"/>
  <c r="H19" i="6"/>
  <c r="I19" i="6"/>
  <c r="J19" i="6"/>
  <c r="K19" i="6"/>
  <c r="L19" i="6"/>
  <c r="M19" i="6"/>
  <c r="N19" i="6"/>
  <c r="O19" i="6"/>
  <c r="P19" i="6"/>
  <c r="Q19" i="6"/>
  <c r="R19" i="6"/>
  <c r="S19" i="6"/>
  <c r="T19" i="6"/>
  <c r="U19" i="6"/>
  <c r="V19" i="6"/>
  <c r="W19" i="6"/>
  <c r="X19" i="6"/>
  <c r="Y19" i="6"/>
  <c r="Z19" i="6"/>
  <c r="AA19" i="6"/>
  <c r="AB19" i="6"/>
  <c r="AC19" i="6"/>
  <c r="AD19" i="6"/>
  <c r="AE19" i="6"/>
  <c r="AF19" i="6"/>
  <c r="AG19" i="6"/>
  <c r="AH19" i="6"/>
  <c r="AI19" i="6"/>
  <c r="AJ19" i="6"/>
  <c r="D19" i="6"/>
  <c r="D18" i="6"/>
  <c r="AK19" i="6"/>
  <c r="E16" i="6"/>
  <c r="F16" i="6"/>
  <c r="G16" i="6"/>
  <c r="H16" i="6"/>
  <c r="I16" i="6"/>
  <c r="J16" i="6"/>
  <c r="K16" i="6"/>
  <c r="L16" i="6"/>
  <c r="M16" i="6"/>
  <c r="N16" i="6"/>
  <c r="O16" i="6"/>
  <c r="P16" i="6"/>
  <c r="Q16" i="6"/>
  <c r="R16" i="6"/>
  <c r="S16" i="6"/>
  <c r="T16" i="6"/>
  <c r="U16" i="6"/>
  <c r="V16" i="6"/>
  <c r="W16" i="6"/>
  <c r="X16" i="6"/>
  <c r="Y16" i="6"/>
  <c r="Z16" i="6"/>
  <c r="AA16" i="6"/>
  <c r="AB16" i="6"/>
  <c r="AC16" i="6"/>
  <c r="AD16" i="6"/>
  <c r="AE16" i="6"/>
  <c r="AF16" i="6"/>
  <c r="AG16" i="6"/>
  <c r="AH16" i="6"/>
  <c r="AI16" i="6"/>
  <c r="AJ16" i="6"/>
  <c r="E17" i="6"/>
  <c r="F17" i="6"/>
  <c r="G17" i="6"/>
  <c r="H17" i="6"/>
  <c r="I17" i="6"/>
  <c r="J17" i="6"/>
  <c r="K17" i="6"/>
  <c r="L17" i="6"/>
  <c r="M17" i="6"/>
  <c r="N17" i="6"/>
  <c r="O17" i="6"/>
  <c r="P17" i="6"/>
  <c r="Q17" i="6"/>
  <c r="R17" i="6"/>
  <c r="S17" i="6"/>
  <c r="T17" i="6"/>
  <c r="U17" i="6"/>
  <c r="V17" i="6"/>
  <c r="W17" i="6"/>
  <c r="X17" i="6"/>
  <c r="Y17" i="6"/>
  <c r="Z17" i="6"/>
  <c r="AA17" i="6"/>
  <c r="AB17" i="6"/>
  <c r="AC17" i="6"/>
  <c r="AD17" i="6"/>
  <c r="AE17" i="6"/>
  <c r="AF17" i="6"/>
  <c r="AG17" i="6"/>
  <c r="AH17" i="6"/>
  <c r="AI17" i="6"/>
  <c r="AJ17" i="6"/>
  <c r="D16" i="6"/>
  <c r="D17" i="6"/>
  <c r="AK12" i="6"/>
  <c r="AK11" i="6"/>
  <c r="AK10" i="6"/>
  <c r="AJ10" i="6"/>
  <c r="AI10" i="6"/>
  <c r="AH10" i="6"/>
  <c r="AG10" i="6"/>
  <c r="AF10" i="6"/>
  <c r="AE10" i="6"/>
  <c r="AD10" i="6"/>
  <c r="AC10" i="6"/>
  <c r="AB10" i="6"/>
  <c r="AA10" i="6"/>
  <c r="Z10" i="6"/>
  <c r="Y10" i="6"/>
  <c r="X10" i="6"/>
  <c r="W10" i="6"/>
  <c r="V10" i="6"/>
  <c r="U10" i="6"/>
  <c r="T10" i="6"/>
  <c r="S10" i="6"/>
  <c r="R10" i="6"/>
  <c r="Q10" i="6"/>
  <c r="P10" i="6"/>
  <c r="O10" i="6"/>
  <c r="N10" i="6"/>
  <c r="M10" i="6"/>
  <c r="L10" i="6"/>
  <c r="K10" i="6"/>
  <c r="I10" i="6"/>
  <c r="H10" i="6"/>
  <c r="G10" i="6"/>
  <c r="F10" i="6"/>
  <c r="E10" i="6"/>
  <c r="D10" i="6"/>
  <c r="AJ9" i="6"/>
  <c r="AI9" i="6"/>
  <c r="AH9" i="6"/>
  <c r="AG9" i="6"/>
  <c r="AF9" i="6"/>
  <c r="AE9" i="6"/>
  <c r="AD9" i="6"/>
  <c r="AC9" i="6"/>
  <c r="AB9" i="6"/>
  <c r="AA9" i="6"/>
  <c r="Z9" i="6"/>
  <c r="Y9" i="6"/>
  <c r="X9" i="6"/>
  <c r="W9" i="6"/>
  <c r="V9" i="6"/>
  <c r="U9" i="6"/>
  <c r="T9" i="6"/>
  <c r="S9" i="6"/>
  <c r="R9" i="6"/>
  <c r="Q9" i="6"/>
  <c r="P9" i="6"/>
  <c r="J30" i="1" s="1"/>
  <c r="O9" i="6"/>
  <c r="N9" i="6"/>
  <c r="M9" i="6"/>
  <c r="L9" i="6"/>
  <c r="K9" i="6"/>
  <c r="J9" i="6"/>
  <c r="I9" i="6"/>
  <c r="H9" i="6"/>
  <c r="G9" i="6"/>
  <c r="F9" i="6"/>
  <c r="E9" i="6"/>
  <c r="D9" i="6"/>
  <c r="AK8" i="6"/>
  <c r="AJ8" i="6"/>
  <c r="AI8" i="6"/>
  <c r="AH8" i="6"/>
  <c r="AG8" i="6"/>
  <c r="AF8" i="6"/>
  <c r="AE8" i="6"/>
  <c r="AD8" i="6"/>
  <c r="AC8" i="6"/>
  <c r="AB8" i="6"/>
  <c r="AA8" i="6"/>
  <c r="Z8" i="6"/>
  <c r="Y8" i="6"/>
  <c r="X8" i="6"/>
  <c r="W8" i="6"/>
  <c r="V8" i="6"/>
  <c r="U8" i="6"/>
  <c r="T8" i="6"/>
  <c r="S8" i="6"/>
  <c r="R8" i="6"/>
  <c r="Q8" i="6"/>
  <c r="P8" i="6"/>
  <c r="O8" i="6"/>
  <c r="N8" i="6"/>
  <c r="M8" i="6"/>
  <c r="L8" i="6"/>
  <c r="K8" i="6"/>
  <c r="J8" i="6"/>
  <c r="I8" i="6"/>
  <c r="H8" i="6"/>
  <c r="G8" i="6"/>
  <c r="F8" i="6"/>
  <c r="E8" i="6"/>
  <c r="D8" i="6"/>
  <c r="AK7" i="6"/>
  <c r="AJ7" i="6"/>
  <c r="AI7" i="6"/>
  <c r="AH7" i="6"/>
  <c r="AG7" i="6"/>
  <c r="AF7" i="6"/>
  <c r="AE7" i="6"/>
  <c r="AD7" i="6"/>
  <c r="AC7" i="6"/>
  <c r="AB7" i="6"/>
  <c r="AA7" i="6"/>
  <c r="Z7" i="6"/>
  <c r="Y7" i="6"/>
  <c r="X7" i="6"/>
  <c r="W7" i="6"/>
  <c r="V7" i="6"/>
  <c r="U7" i="6"/>
  <c r="T7" i="6"/>
  <c r="S7" i="6"/>
  <c r="R7" i="6"/>
  <c r="Q7" i="6"/>
  <c r="P7" i="6"/>
  <c r="O7" i="6"/>
  <c r="N7" i="6"/>
  <c r="M7" i="6"/>
  <c r="L7" i="6"/>
  <c r="K7" i="6"/>
  <c r="J7" i="6"/>
  <c r="I7" i="6"/>
  <c r="H7" i="6"/>
  <c r="G7" i="6"/>
  <c r="F7" i="6"/>
  <c r="E7" i="6"/>
  <c r="D7" i="6"/>
  <c r="G34" i="7"/>
  <c r="X34" i="7"/>
  <c r="AD34" i="7"/>
  <c r="I28" i="1"/>
  <c r="E34" i="7"/>
  <c r="O34" i="7"/>
  <c r="W34" i="7"/>
  <c r="AR7" i="6"/>
  <c r="AQ14" i="7"/>
  <c r="AR29" i="7" l="1"/>
  <c r="AO14" i="7"/>
  <c r="AR19" i="7"/>
  <c r="M37" i="1"/>
  <c r="D27" i="3"/>
  <c r="J27" i="3"/>
  <c r="P27" i="3"/>
  <c r="AG19" i="7"/>
  <c r="J29" i="1"/>
  <c r="AI14" i="7"/>
  <c r="AE14" i="7"/>
  <c r="D19" i="7"/>
  <c r="AL19" i="7"/>
  <c r="AH19" i="7"/>
  <c r="Z19" i="7"/>
  <c r="V19" i="7"/>
  <c r="AQ19" i="7"/>
  <c r="C38" i="1"/>
  <c r="W22" i="6"/>
  <c r="L13" i="6"/>
  <c r="C29" i="1"/>
  <c r="AR22" i="6"/>
  <c r="N22" i="6"/>
  <c r="D13" i="6"/>
  <c r="H13" i="6"/>
  <c r="C37" i="1"/>
  <c r="F38" i="1"/>
  <c r="O23" i="3"/>
  <c r="Z34" i="7"/>
  <c r="N34" i="7"/>
  <c r="J34" i="7"/>
  <c r="F34" i="7"/>
  <c r="M22" i="6"/>
  <c r="I35" i="1"/>
  <c r="I31" i="1"/>
  <c r="I27" i="1"/>
  <c r="L27" i="3"/>
  <c r="AC34" i="7"/>
  <c r="L24" i="3"/>
  <c r="U34" i="7"/>
  <c r="M34" i="7"/>
  <c r="L34" i="7"/>
  <c r="AA22" i="6"/>
  <c r="I36" i="1"/>
  <c r="I33" i="1"/>
  <c r="I24" i="3"/>
  <c r="AE29" i="7"/>
  <c r="AI34" i="7"/>
  <c r="AE34" i="7"/>
  <c r="AA34" i="7"/>
  <c r="K34" i="7"/>
  <c r="AO29" i="7"/>
  <c r="AP34" i="7"/>
  <c r="AG34" i="7"/>
  <c r="I25" i="3"/>
  <c r="AH22" i="6"/>
  <c r="L37" i="1"/>
  <c r="AK22" i="6"/>
  <c r="C23" i="3"/>
  <c r="Z29" i="7"/>
  <c r="J29" i="7"/>
  <c r="F29" i="7"/>
  <c r="Q34" i="7"/>
  <c r="AJ34" i="7"/>
  <c r="AB34" i="7"/>
  <c r="AM34" i="7"/>
  <c r="AO34" i="7"/>
  <c r="L39" i="1"/>
  <c r="I34" i="1"/>
  <c r="I32" i="1"/>
  <c r="S34" i="7"/>
  <c r="H34" i="7"/>
  <c r="AQ34" i="7"/>
  <c r="AQ29" i="7"/>
  <c r="AJ22" i="6"/>
  <c r="I30" i="1"/>
  <c r="I26" i="1"/>
  <c r="AB29" i="7"/>
  <c r="X29" i="7"/>
  <c r="H29" i="7"/>
  <c r="O25" i="3"/>
  <c r="AH34" i="7"/>
  <c r="L25" i="3"/>
  <c r="V34" i="7"/>
  <c r="L23" i="3"/>
  <c r="I39" i="1"/>
  <c r="C25" i="3"/>
  <c r="C24" i="3"/>
  <c r="AG29" i="7"/>
  <c r="AC29" i="7"/>
  <c r="V29" i="7"/>
  <c r="R29" i="7"/>
  <c r="N29" i="7"/>
  <c r="Y34" i="7"/>
  <c r="AI22" i="6"/>
  <c r="AE22" i="6"/>
  <c r="I29" i="1"/>
  <c r="AJ29" i="7"/>
  <c r="AF29" i="7"/>
  <c r="Y29" i="7"/>
  <c r="U29" i="7"/>
  <c r="Q29" i="7"/>
  <c r="M29" i="7"/>
  <c r="I29" i="7"/>
  <c r="L26" i="3"/>
  <c r="C27" i="3"/>
  <c r="I26" i="3"/>
  <c r="I27" i="3"/>
  <c r="AI29" i="7"/>
  <c r="T29" i="7"/>
  <c r="AK34" i="7"/>
  <c r="O27" i="3"/>
  <c r="AS34" i="7"/>
  <c r="AS29" i="7"/>
  <c r="I37" i="1"/>
  <c r="AL29" i="7"/>
  <c r="AH29" i="7"/>
  <c r="AD29" i="7"/>
  <c r="AA29" i="7"/>
  <c r="W29" i="7"/>
  <c r="S29" i="7"/>
  <c r="K29" i="7"/>
  <c r="G29" i="7"/>
  <c r="AM29" i="7"/>
  <c r="L38" i="1"/>
  <c r="AP22" i="6"/>
  <c r="AR34" i="7"/>
  <c r="H19" i="7"/>
  <c r="J27" i="1"/>
  <c r="J31" i="1"/>
  <c r="J34" i="1"/>
  <c r="AJ19" i="7"/>
  <c r="W19" i="7"/>
  <c r="O19" i="7"/>
  <c r="S13" i="6"/>
  <c r="W13" i="6"/>
  <c r="J28" i="1"/>
  <c r="J33" i="1"/>
  <c r="R19" i="7"/>
  <c r="P13" i="6"/>
  <c r="U14" i="7"/>
  <c r="Q14" i="7"/>
  <c r="M14" i="7"/>
  <c r="I14" i="7"/>
  <c r="M27" i="3"/>
  <c r="F34" i="1"/>
  <c r="C34" i="1"/>
  <c r="X22" i="6"/>
  <c r="C27" i="1"/>
  <c r="F37" i="1"/>
  <c r="F27" i="3"/>
  <c r="C39" i="1"/>
  <c r="AJ14" i="7"/>
  <c r="R13" i="6"/>
  <c r="AH13" i="6"/>
  <c r="D26" i="1"/>
  <c r="D35" i="1"/>
  <c r="G35" i="1"/>
  <c r="G38" i="1"/>
  <c r="D29" i="1"/>
  <c r="AJ13" i="6"/>
  <c r="N19" i="7"/>
  <c r="L14" i="7"/>
  <c r="F14" i="7"/>
  <c r="C26" i="3"/>
  <c r="O26" i="3"/>
  <c r="AK29" i="7"/>
  <c r="AN29" i="7"/>
  <c r="AP29" i="7"/>
  <c r="Y19" i="7"/>
  <c r="K19" i="7"/>
  <c r="AF19" i="7"/>
  <c r="AB19" i="7"/>
  <c r="X19" i="7"/>
  <c r="U19" i="7"/>
  <c r="E19" i="7"/>
  <c r="AO19" i="7"/>
  <c r="M39" i="1"/>
  <c r="T13" i="6"/>
  <c r="J35" i="1"/>
  <c r="J36" i="1"/>
  <c r="AB14" i="7"/>
  <c r="X14" i="7"/>
  <c r="J26" i="3"/>
  <c r="AG14" i="7"/>
  <c r="J23" i="3"/>
  <c r="G19" i="7"/>
  <c r="AI19" i="7"/>
  <c r="AN19" i="7"/>
  <c r="D26" i="3"/>
  <c r="D24" i="3"/>
  <c r="D25" i="3"/>
  <c r="Q19" i="7"/>
  <c r="I19" i="7"/>
  <c r="T19" i="7"/>
  <c r="L19" i="7"/>
  <c r="P24" i="3"/>
  <c r="J26" i="1"/>
  <c r="AF14" i="7"/>
  <c r="Y14" i="7"/>
  <c r="AD14" i="7"/>
  <c r="J24" i="3"/>
  <c r="P23" i="3"/>
  <c r="AC19" i="7"/>
  <c r="F19" i="7"/>
  <c r="M38" i="1"/>
  <c r="AP13" i="6"/>
  <c r="AP19" i="7"/>
  <c r="D23" i="3"/>
  <c r="J25" i="3"/>
  <c r="M23" i="3"/>
  <c r="P19" i="7"/>
  <c r="J38" i="1"/>
  <c r="M19" i="7"/>
  <c r="X13" i="6"/>
  <c r="J32" i="1"/>
  <c r="AC14" i="7"/>
  <c r="H14" i="7"/>
  <c r="E14" i="7"/>
  <c r="W14" i="7"/>
  <c r="AA19" i="7"/>
  <c r="M26" i="3"/>
  <c r="M24" i="3"/>
  <c r="S19" i="7"/>
  <c r="AM19" i="7"/>
  <c r="AM14" i="7"/>
  <c r="J37" i="1"/>
  <c r="J39" i="1"/>
  <c r="AS19" i="7"/>
  <c r="AS14" i="7"/>
  <c r="P25" i="3"/>
  <c r="AH14" i="7"/>
  <c r="P26" i="3"/>
  <c r="AC13" i="6"/>
  <c r="M25" i="3"/>
  <c r="AK19" i="7"/>
  <c r="Z13" i="6"/>
  <c r="AD13" i="6"/>
  <c r="AA14" i="7"/>
  <c r="N14" i="7"/>
  <c r="J14" i="7"/>
  <c r="G14" i="7"/>
  <c r="AM13" i="6"/>
  <c r="AP14" i="7"/>
  <c r="G24" i="3"/>
  <c r="G26" i="3"/>
  <c r="S14" i="7"/>
  <c r="K13" i="6"/>
  <c r="R14" i="7"/>
  <c r="O14" i="7"/>
  <c r="K14" i="7"/>
  <c r="AN14" i="7"/>
  <c r="AQ13" i="6"/>
  <c r="AR14" i="7"/>
  <c r="F29" i="1"/>
  <c r="AN22" i="6"/>
  <c r="Z22" i="6"/>
  <c r="R22" i="6"/>
  <c r="F22" i="6"/>
  <c r="F27" i="1"/>
  <c r="F26" i="1"/>
  <c r="AG22" i="6"/>
  <c r="AC22" i="6"/>
  <c r="U22" i="6"/>
  <c r="AS13" i="6"/>
  <c r="AA13" i="6"/>
  <c r="G34" i="1"/>
  <c r="Q13" i="6"/>
  <c r="U13" i="6"/>
  <c r="G33" i="1"/>
  <c r="E13" i="6"/>
  <c r="D30" i="1"/>
  <c r="D31" i="1"/>
  <c r="D32" i="1"/>
  <c r="D33" i="1"/>
  <c r="AG13" i="6"/>
  <c r="G26" i="1"/>
  <c r="G29" i="1"/>
  <c r="Z14" i="7"/>
  <c r="D38" i="1"/>
  <c r="G30" i="1"/>
  <c r="C30" i="1"/>
  <c r="M13" i="6"/>
  <c r="F28" i="1"/>
  <c r="AF22" i="6"/>
  <c r="G13" i="6"/>
  <c r="J13" i="6"/>
  <c r="D36" i="1"/>
  <c r="G27" i="1"/>
  <c r="O13" i="6"/>
  <c r="G32" i="1"/>
  <c r="D22" i="6"/>
  <c r="F36" i="1"/>
  <c r="F31" i="1"/>
  <c r="G22" i="6"/>
  <c r="C32" i="1"/>
  <c r="C31" i="1"/>
  <c r="L22" i="6"/>
  <c r="C26" i="1"/>
  <c r="F39" i="1"/>
  <c r="G39" i="1"/>
  <c r="AS22" i="6"/>
  <c r="F13" i="6"/>
  <c r="D37" i="1"/>
  <c r="G36" i="1"/>
  <c r="F35" i="1"/>
  <c r="F30" i="1"/>
  <c r="C33" i="1"/>
  <c r="Q22" i="6"/>
  <c r="AL13" i="6"/>
  <c r="AK13" i="6"/>
  <c r="AO13" i="6"/>
  <c r="D39" i="1"/>
  <c r="AN13" i="6"/>
  <c r="AE13" i="6"/>
  <c r="Y13" i="6"/>
  <c r="D34" i="1"/>
  <c r="AF13" i="6"/>
  <c r="AI13" i="6"/>
  <c r="I13" i="6"/>
  <c r="G28" i="1"/>
  <c r="V22" i="6"/>
  <c r="J22" i="6"/>
  <c r="AD22" i="6"/>
  <c r="S22" i="6"/>
  <c r="O22" i="6"/>
  <c r="C28" i="1"/>
  <c r="H22" i="6"/>
  <c r="E22" i="6"/>
  <c r="F23" i="3"/>
  <c r="AM22" i="6"/>
  <c r="AQ22" i="6"/>
  <c r="F32" i="1"/>
  <c r="G23" i="3"/>
  <c r="AB22" i="6"/>
  <c r="AK14" i="7"/>
  <c r="N13" i="6"/>
  <c r="V13" i="6"/>
  <c r="D28" i="1"/>
  <c r="G37" i="1"/>
  <c r="T22" i="6"/>
  <c r="G25" i="3"/>
  <c r="P22" i="6"/>
  <c r="F33" i="1"/>
  <c r="Y22" i="6"/>
  <c r="O29" i="7"/>
  <c r="AR13" i="6"/>
  <c r="D27" i="1"/>
  <c r="AB13" i="6"/>
  <c r="G31" i="1"/>
  <c r="C36" i="1"/>
  <c r="AL22" i="6"/>
  <c r="F26" i="3"/>
  <c r="F25" i="3"/>
  <c r="F24" i="3"/>
  <c r="I22" i="6"/>
  <c r="AO22" i="6"/>
  <c r="C35" i="1"/>
  <c r="K22" i="6"/>
</calcChain>
</file>

<file path=xl/sharedStrings.xml><?xml version="1.0" encoding="utf-8"?>
<sst xmlns="http://schemas.openxmlformats.org/spreadsheetml/2006/main" count="771" uniqueCount="268">
  <si>
    <t>Tariff band</t>
  </si>
  <si>
    <t>Number of installations</t>
  </si>
  <si>
    <t>Deployment period</t>
  </si>
  <si>
    <t>1 May - 31 Jul 2012</t>
  </si>
  <si>
    <t>1 Nov 2012 - 31 Jan 2013</t>
  </si>
  <si>
    <t>1 Feb - 31 Mar 2013</t>
  </si>
  <si>
    <t>1 Apr - 30 Jun 2013</t>
  </si>
  <si>
    <t>1 Jul - 30 Sep 2013</t>
  </si>
  <si>
    <t>1 Oct - 31 Dec 2013</t>
  </si>
  <si>
    <t>Degression</t>
  </si>
  <si>
    <t>3.5% (mandatory)</t>
  </si>
  <si>
    <t>none</t>
  </si>
  <si>
    <t>3.5% (contingent)</t>
  </si>
  <si>
    <t>Jan - Mar 2014</t>
  </si>
  <si>
    <t>Apr - Jun 2014</t>
  </si>
  <si>
    <t>Jul - Sep 2014</t>
  </si>
  <si>
    <t>Oct - Dec 2014</t>
  </si>
  <si>
    <t>Point 2</t>
  </si>
  <si>
    <t>Point 3</t>
  </si>
  <si>
    <t>Point 4</t>
  </si>
  <si>
    <t>Point 5</t>
  </si>
  <si>
    <t xml:space="preserve">Degression </t>
  </si>
  <si>
    <t>Point 1</t>
  </si>
  <si>
    <t>up to 100,000</t>
  </si>
  <si>
    <t>Deployment in period (kW)</t>
  </si>
  <si>
    <t>100,000 - 200,000</t>
  </si>
  <si>
    <t>200,000 - 250,000</t>
  </si>
  <si>
    <t>250,000 - 300,000</t>
  </si>
  <si>
    <t>over 300,000</t>
  </si>
  <si>
    <t>up to 50,000</t>
  </si>
  <si>
    <t>50,000 - 100,000</t>
  </si>
  <si>
    <t>100,000 - 150,000</t>
  </si>
  <si>
    <t>150,000 - 200,000</t>
  </si>
  <si>
    <t>over 200,000</t>
  </si>
  <si>
    <t>up to 32,500</t>
  </si>
  <si>
    <t>65,000 - 97,500</t>
  </si>
  <si>
    <t>32,500 - 65,000</t>
  </si>
  <si>
    <t>97,500 - 130,000</t>
  </si>
  <si>
    <t>over 130,000</t>
  </si>
  <si>
    <t>up to 17,500</t>
  </si>
  <si>
    <t>17,500 - 35,000</t>
  </si>
  <si>
    <t>35,000 - 52,500</t>
  </si>
  <si>
    <t>52,500 - 70,000</t>
  </si>
  <si>
    <t>over 70,000</t>
  </si>
  <si>
    <t>Contents</t>
  </si>
  <si>
    <t>Monthly MCS and ROOFIT Pipeline Statistics</t>
  </si>
  <si>
    <t>Solar PV degression: Capacity thresholds and degression history</t>
  </si>
  <si>
    <t>Hydro, wind, and AD degression: Capacity thresholds and degression history</t>
  </si>
  <si>
    <t>April</t>
  </si>
  <si>
    <t>May</t>
  </si>
  <si>
    <t>June</t>
  </si>
  <si>
    <t>July</t>
  </si>
  <si>
    <t>August</t>
  </si>
  <si>
    <t>September</t>
  </si>
  <si>
    <t>October</t>
  </si>
  <si>
    <t>November</t>
  </si>
  <si>
    <t>December</t>
  </si>
  <si>
    <t>January</t>
  </si>
  <si>
    <t>February</t>
  </si>
  <si>
    <t>March</t>
  </si>
  <si>
    <t>Installed Capacity (kW)</t>
  </si>
  <si>
    <t>Photovoltaic</t>
  </si>
  <si>
    <t>Total</t>
  </si>
  <si>
    <t xml:space="preserve">Wind </t>
  </si>
  <si>
    <t>MicroCHP</t>
  </si>
  <si>
    <t>Notes:</t>
  </si>
  <si>
    <t>3. Installations on the MCS are grouped into months based on their 'date of first registration' and are shown as a count for each month, not as a cumulative total.</t>
  </si>
  <si>
    <t>4. Not all of these installations will necessarily have been confirmed on the CFR.</t>
  </si>
  <si>
    <t>5. Extensions to existing installations are counted as new installations.</t>
  </si>
  <si>
    <t>2015</t>
  </si>
  <si>
    <t xml:space="preserve">January </t>
  </si>
  <si>
    <t xml:space="preserve">      Of which, is pre-accredited</t>
  </si>
  <si>
    <t>-</t>
  </si>
  <si>
    <t>Standalone</t>
  </si>
  <si>
    <t>Hydro</t>
  </si>
  <si>
    <t>AD</t>
  </si>
  <si>
    <t>2. The installed capacity figures for this table refers to Total Installed Capacity (TIC) that have been accredited under the ROOFIT scheme.</t>
  </si>
  <si>
    <t>3. Does not include applications that have not yet received accreditation.</t>
  </si>
  <si>
    <t>5. The eligibility dates for these installations may be earlier than the date of ROOFIT accreditation.</t>
  </si>
  <si>
    <t>6. Extensions to existing installations are counted as new installations.</t>
  </si>
  <si>
    <t>7. Extensions are not eligible to receive preliminary accreditation.</t>
  </si>
  <si>
    <t>8. Installations that have been pre-accredited, are grouped by the month in which they were granted pre-accreditation.</t>
  </si>
  <si>
    <t>standalones</t>
  </si>
  <si>
    <t>Number of Installations</t>
  </si>
  <si>
    <t>Number and total capacity of installations registered on the MCS in each month, by month of registration</t>
  </si>
  <si>
    <t>Number and total capacity of installations registered on the ROOFIT in each month, by month of registration</t>
  </si>
  <si>
    <t>Table 3. Number and total capacity of installations registered on the MCS in each month, by month of registration</t>
  </si>
  <si>
    <t>Installed capacity (kW)</t>
  </si>
  <si>
    <r>
      <rPr>
        <vertAlign val="superscript"/>
        <sz val="9"/>
        <color indexed="8"/>
        <rFont val="Arial"/>
        <family val="2"/>
      </rPr>
      <t>2.</t>
    </r>
    <r>
      <rPr>
        <sz val="9"/>
        <color indexed="8"/>
        <rFont val="Arial"/>
        <family val="2"/>
      </rPr>
      <t xml:space="preserve"> The Government's response to the Phase 2a consultation (https://www.gov.uk/government/consultations/solar-pv-cost-controls-comprehensive-review-phase-2a) includes an under-deployment mechanism, which will allow for degression to be skipped in the event that deployment is lower than a specified floor threshold. Degression can only be skipped for two successive degressions, so there will be a minimum of 3.5% (mandatory) degression every 9 months to incentivise on-going reductions in installation costs.</t>
    </r>
  </si>
  <si>
    <t>Solar PV degression summary: Number and total capacity of installations registered in each month, by month of registration</t>
  </si>
  <si>
    <t>Hydro, wind, and AD degression summary: Number and total capacity of installations registered in each month, by month of registration</t>
  </si>
  <si>
    <t>All</t>
  </si>
  <si>
    <t>Wind</t>
  </si>
  <si>
    <t xml:space="preserve">      Of which, pre-accredited</t>
  </si>
  <si>
    <t>Table 4. Number and total capacity of installations registered on the ROOFIT in each month, by month of registration</t>
  </si>
  <si>
    <t>These are the deployment statistics that are used in determining the tariffs for the next period via the degression mechanism.</t>
  </si>
  <si>
    <t xml:space="preserve">Degression is essentially a periodic reduction in tariffs, the size of which being dependent on the amount of deployment in the preceding period. </t>
  </si>
  <si>
    <t>More detail on degressions can be found in the following documents;</t>
  </si>
  <si>
    <t xml:space="preserve">Phase 2A: Solar cost control </t>
  </si>
  <si>
    <t>Phase 2B: Tariffs for non-PV technologies and scheme administration issues</t>
  </si>
  <si>
    <t>table are extracted from the MCS database by Gemserv on the first working day of the month and are provided to DECC in the first week of the month. The data are</t>
  </si>
  <si>
    <t xml:space="preserve">shown as an in-month total for each month, rather than a cumulative total for installations since the scheme began to the end of the month.  Of the installations </t>
  </si>
  <si>
    <t>Similarly to the MCS table, these statistics are presented as in-months totals rather than cumulative totals. Of the installations presented in this table, some will have</t>
  </si>
  <si>
    <t>table separately to the other tariff bands. For new installations, we use the raw capacity figure to allocate the installation to a size band (e.g. 50-100kW). However,</t>
  </si>
  <si>
    <t>this is not possible to do for extensions, especially as frequently they are less than 50kW capacity, and hence why they are treated separately in the table.</t>
  </si>
  <si>
    <t>http://www.ofgem.gov.uk/Sustainability/Environment/fits/tariff-tables/Pages/index.aspx</t>
  </si>
  <si>
    <t>Summary – Non PV only</t>
  </si>
  <si>
    <t xml:space="preserve">   (assuming the source of power used by it to generate electricity was available to it without interruption) less the amount of electricity that is consumed by the plant.</t>
  </si>
  <si>
    <t xml:space="preserve">   systems, also called hydropower systems or just hydro systems, can produce enough electricity for lighting and electrical appliances in an average home.</t>
  </si>
  <si>
    <r>
      <rPr>
        <b/>
        <sz val="9"/>
        <color indexed="8"/>
        <rFont val="Arial"/>
        <family val="2"/>
      </rPr>
      <t>Anaerobic digestion:</t>
    </r>
    <r>
      <rPr>
        <sz val="9"/>
        <color indexed="8"/>
        <rFont val="Arial"/>
        <family val="2"/>
      </rPr>
      <t xml:space="preserve"> Anaerobic digestion is a series of processes in which microorganisms break down biodegradable material, in the absence of oxygen, into</t>
    </r>
  </si>
  <si>
    <r>
      <rPr>
        <b/>
        <sz val="9"/>
        <color indexed="8"/>
        <rFont val="Arial"/>
        <family val="2"/>
      </rPr>
      <t>Declared Net Capacity (DNC):</t>
    </r>
    <r>
      <rPr>
        <sz val="9"/>
        <color indexed="8"/>
        <rFont val="Arial"/>
        <family val="2"/>
      </rPr>
      <t xml:space="preserve"> The maximum capacity at which the installation can be operated for a sustained period</t>
    </r>
  </si>
  <si>
    <r>
      <rPr>
        <b/>
        <sz val="9"/>
        <color indexed="8"/>
        <rFont val="Arial"/>
        <family val="2"/>
      </rPr>
      <t>Hydro:</t>
    </r>
    <r>
      <rPr>
        <sz val="9"/>
        <color indexed="8"/>
        <rFont val="Arial"/>
        <family val="2"/>
      </rPr>
      <t xml:space="preserve"> The use of running water to generate electricity, whether it's a small stream or a larger river. Small or micro hydroelectricity </t>
    </r>
  </si>
  <si>
    <r>
      <t>2</t>
    </r>
    <r>
      <rPr>
        <sz val="9"/>
        <color indexed="10"/>
        <rFont val="Arial"/>
        <family val="2"/>
      </rPr>
      <t>.</t>
    </r>
    <r>
      <rPr>
        <sz val="9"/>
        <color indexed="8"/>
        <rFont val="Arial"/>
        <family val="2"/>
      </rPr>
      <t xml:space="preserve"> The installed capacity figures for this table refers to Declared Net Capacity (DNC), since this is what is recorded on the MCS database.</t>
    </r>
  </si>
  <si>
    <r>
      <t xml:space="preserve">6. Further information on these statistics are available in the 'Feed-in Tariff Statistics User Guide' published on the Feed-in Tariff Statistics webpage: </t>
    </r>
    <r>
      <rPr>
        <u/>
        <sz val="9"/>
        <color indexed="12"/>
        <rFont val="Arial"/>
        <family val="2"/>
      </rPr>
      <t>https://www.gov.uk/government/publications/feed-in-tariff-statistics-user-guide-data-sources-and-methodologies</t>
    </r>
    <r>
      <rPr>
        <sz val="9"/>
        <color indexed="8"/>
        <rFont val="Arial"/>
        <family val="2"/>
      </rPr>
      <t xml:space="preserve"> </t>
    </r>
  </si>
  <si>
    <t>Notes</t>
  </si>
  <si>
    <t>Table 5. Solar PV degression summary: Number and total capacity of installations registered in each month, by month of registration</t>
  </si>
  <si>
    <t>Table 1</t>
  </si>
  <si>
    <t>Table 2</t>
  </si>
  <si>
    <t>Table 3</t>
  </si>
  <si>
    <t>Table 4</t>
  </si>
  <si>
    <t>Table 5</t>
  </si>
  <si>
    <t>Table 6</t>
  </si>
  <si>
    <t>Background information and glossary</t>
  </si>
  <si>
    <t>Glossary</t>
  </si>
  <si>
    <r>
      <t xml:space="preserve">   biogas (a mixture of carbon dioxide (CO</t>
    </r>
    <r>
      <rPr>
        <vertAlign val="subscript"/>
        <sz val="9"/>
        <color indexed="8"/>
        <rFont val="Arial"/>
        <family val="2"/>
      </rPr>
      <t>2</t>
    </r>
    <r>
      <rPr>
        <sz val="9"/>
        <color indexed="8"/>
        <rFont val="Arial"/>
        <family val="2"/>
      </rPr>
      <t>) and methane).  The biogas can then be used to generate heat and electricity.</t>
    </r>
  </si>
  <si>
    <t>Table 6. Hydro, wind, and AD degression summary: Number and total capacity of installations registered in each month, by month of registration</t>
  </si>
  <si>
    <t>Hydro (all capacities)</t>
  </si>
  <si>
    <t>up to 12,500</t>
  </si>
  <si>
    <t>12,500 - 25,000</t>
  </si>
  <si>
    <t>25,000 - 50,100</t>
  </si>
  <si>
    <t>over 50,100</t>
  </si>
  <si>
    <t>up to 3,300</t>
  </si>
  <si>
    <t>3,300 - 6,500</t>
  </si>
  <si>
    <t>6,500 - 13,100</t>
  </si>
  <si>
    <t>over 13,100</t>
  </si>
  <si>
    <t>up to 36,700</t>
  </si>
  <si>
    <t>36,700 - 73,400</t>
  </si>
  <si>
    <t>over 73,400</t>
  </si>
  <si>
    <t>up to 2,300</t>
  </si>
  <si>
    <t>2,300 - 4,500</t>
  </si>
  <si>
    <t>4,500 - 9,000</t>
  </si>
  <si>
    <t>over 9,000</t>
  </si>
  <si>
    <t>up to 19,200</t>
  </si>
  <si>
    <t>19,200 - 38,400</t>
  </si>
  <si>
    <t>38,400 - 76,900</t>
  </si>
  <si>
    <t>over 76,900</t>
  </si>
  <si>
    <t>1 Jan - 31 Dec 2013</t>
  </si>
  <si>
    <t>1 Jan - 30 Jun 2014</t>
  </si>
  <si>
    <t>1 Jan - 31 Dec 2014</t>
  </si>
  <si>
    <r>
      <t>5% / none</t>
    </r>
    <r>
      <rPr>
        <vertAlign val="superscript"/>
        <sz val="9"/>
        <color indexed="8"/>
        <rFont val="Arial"/>
        <family val="2"/>
      </rPr>
      <t>1</t>
    </r>
  </si>
  <si>
    <t>For more information, see page 18 of the Government response to the Phase 2b consultation (https://www.gov.uk/government/consultations/tariffs-for-non-pv-technologies-comprehensive-review-phase-2b).</t>
  </si>
  <si>
    <r>
      <t>none</t>
    </r>
    <r>
      <rPr>
        <vertAlign val="superscript"/>
        <sz val="9"/>
        <color indexed="8"/>
        <rFont val="Arial"/>
        <family val="2"/>
      </rPr>
      <t>2</t>
    </r>
  </si>
  <si>
    <t>Publication URN: 15D/135</t>
  </si>
  <si>
    <t>Table 1B. Solar PV degression: Capacity thresholds and associated rates of degression (from Jul-Sep 2015 degression period)</t>
  </si>
  <si>
    <t>Hydro, wind, and AD degression summary</t>
  </si>
  <si>
    <t>Solar photovoltaic 0-10 kW</t>
  </si>
  <si>
    <t>Solar photovoltaic 10-50 kW</t>
  </si>
  <si>
    <t>Solar photovoltaic over 50 kW</t>
  </si>
  <si>
    <t>Solar photovoltaic over 50 kW 
(up to Dec 2014: including stand-alones)</t>
  </si>
  <si>
    <t>Solar photovoltaic standalones</t>
  </si>
  <si>
    <t>Solar photovoltaic over 50 kW and standalones</t>
  </si>
  <si>
    <t>Wind up to 100 kW</t>
  </si>
  <si>
    <t>Wind over 100 kW</t>
  </si>
  <si>
    <t>AD  up to 500 kW</t>
  </si>
  <si>
    <t>AD over 500 kW</t>
  </si>
  <si>
    <r>
      <rPr>
        <vertAlign val="superscript"/>
        <sz val="9"/>
        <color indexed="8"/>
        <rFont val="Arial"/>
        <family val="2"/>
      </rPr>
      <t>1.</t>
    </r>
    <r>
      <rPr>
        <sz val="9"/>
        <color indexed="8"/>
        <rFont val="Arial"/>
        <family val="2"/>
      </rPr>
      <t xml:space="preserve"> The tariff for &gt;2-5 MW hydro installations was set at the RO equivalent level, and total deployment in 2013 did not exceed the minimum (25 MW) to trigger a 10% degression, so a 5% degression affected only hydro installations up to 2 MW. </t>
    </r>
  </si>
  <si>
    <t>&lt;=4 kW</t>
  </si>
  <si>
    <t>4-10 kW</t>
  </si>
  <si>
    <t>10-50 kW</t>
  </si>
  <si>
    <t>&lt;=1.5 kW</t>
  </si>
  <si>
    <t>1.5-15 kW</t>
  </si>
  <si>
    <t>15-50 kW</t>
  </si>
  <si>
    <t>50-100 kW</t>
  </si>
  <si>
    <t>100-150 kW</t>
  </si>
  <si>
    <t>150-250 kW</t>
  </si>
  <si>
    <t>&lt;=15 kW</t>
  </si>
  <si>
    <t>15-100 kW</t>
  </si>
  <si>
    <t>100-500 kW</t>
  </si>
  <si>
    <t>&lt;=250 kW</t>
  </si>
  <si>
    <t>250-500 kW</t>
  </si>
  <si>
    <t>250 kW- 5 MW</t>
  </si>
  <si>
    <t>500-2 MW</t>
  </si>
  <si>
    <t>2 MW-5 MW</t>
  </si>
  <si>
    <t>500 kW-1.5 MW</t>
  </si>
  <si>
    <t>1.5-5 MW</t>
  </si>
  <si>
    <t>500 kW-5 MW</t>
  </si>
  <si>
    <t>9. Preliminary accreditation with tariff guarantees for all ROOFIT technologies i.e. all hydro and AD, wind with total installed capacity of &gt;=50 kW) and for community PV projects with a total installed capacity &lt;=50 kW.</t>
  </si>
  <si>
    <t xml:space="preserve">10. Further information on these statistics are available in the 'Feed-in Tariff Statistics User Guide' published on the Feed-in Tariff Statistics webpage  </t>
  </si>
  <si>
    <t>&gt;0-10 kW</t>
  </si>
  <si>
    <t>&gt;10-50 kW</t>
  </si>
  <si>
    <r>
      <rPr>
        <vertAlign val="superscript"/>
        <sz val="9"/>
        <color indexed="8"/>
        <rFont val="Arial"/>
        <family val="2"/>
      </rPr>
      <t xml:space="preserve">1. </t>
    </r>
    <r>
      <rPr>
        <sz val="9"/>
        <color indexed="8"/>
        <rFont val="Arial"/>
        <family val="2"/>
      </rPr>
      <t xml:space="preserve">Until January 2015, &gt;50 kW and standalone installations were reported in this table as an aggregate number. See also Footnote 1 in Table 1, and the Notes tab. </t>
    </r>
  </si>
  <si>
    <t>&lt;=100 kW</t>
  </si>
  <si>
    <t>&lt;=500 kW</t>
  </si>
  <si>
    <t>Jan - Mar 2015</t>
  </si>
  <si>
    <r>
      <t>&gt;50 kW non-standalones</t>
    </r>
    <r>
      <rPr>
        <vertAlign val="superscript"/>
        <sz val="9"/>
        <color indexed="8"/>
        <rFont val="Arial"/>
        <family val="2"/>
      </rPr>
      <t>1</t>
    </r>
  </si>
  <si>
    <r>
      <rPr>
        <vertAlign val="superscript"/>
        <sz val="9"/>
        <color indexed="8"/>
        <rFont val="Arial"/>
        <family val="2"/>
      </rPr>
      <t>2.</t>
    </r>
    <r>
      <rPr>
        <sz val="9"/>
        <color indexed="8"/>
        <rFont val="Arial"/>
        <family val="2"/>
      </rPr>
      <t xml:space="preserve"> The tariff for &gt;500 kW AD installations was set at the RO equivalent level, and total deployment in 2013 did not exceed the minimum (38.4 MW) to trigger a 10% degression.</t>
    </r>
  </si>
  <si>
    <t>https://www.gov.uk/government/publications/feed-in-tariff-statistics-user-guide-data-sources-and-methodologies</t>
  </si>
  <si>
    <t>Table 2A. Six-monthly hydro, wind, and AD degression: Capacity thresholds and associated rates of degression</t>
  </si>
  <si>
    <t>Table 2B. Annual hydro, wind, and AD degression: Capacity thresholds and associated rates of degression</t>
  </si>
  <si>
    <t>up to 16,500</t>
  </si>
  <si>
    <t>16,500 - 33,100</t>
  </si>
  <si>
    <t>over 33,100</t>
  </si>
  <si>
    <t>up to 4,300</t>
  </si>
  <si>
    <t>4,300 - 8,600</t>
  </si>
  <si>
    <t>over 8,600</t>
  </si>
  <si>
    <t>up to 24,200</t>
  </si>
  <si>
    <t>24,200 - 48,500</t>
  </si>
  <si>
    <t>over 48,500</t>
  </si>
  <si>
    <t>up to 3,000</t>
  </si>
  <si>
    <t>3,000 - 5,900</t>
  </si>
  <si>
    <t>over 5,900</t>
  </si>
  <si>
    <t>up to 25,400</t>
  </si>
  <si>
    <t>25,400 - 50,700</t>
  </si>
  <si>
    <t>over 50,700</t>
  </si>
  <si>
    <t>&gt;100-5,000 kW</t>
  </si>
  <si>
    <t>&gt;500-5,000 kW</t>
  </si>
  <si>
    <t>Apr - Jun 2015</t>
  </si>
  <si>
    <t>1 Jan - 30 Jun 2015</t>
  </si>
  <si>
    <t>28% (contingent)</t>
  </si>
  <si>
    <t>1 Aug - 31 Oct 2012</t>
  </si>
  <si>
    <r>
      <rPr>
        <vertAlign val="superscript"/>
        <sz val="9"/>
        <color indexed="8"/>
        <rFont val="Arial"/>
        <family val="2"/>
      </rPr>
      <t>1.</t>
    </r>
    <r>
      <rPr>
        <sz val="9"/>
        <color indexed="8"/>
        <rFont val="Arial"/>
        <family val="2"/>
      </rPr>
      <t xml:space="preserve"> Starting with the July to September 2015 degression period, standalone solar PV installations over 50 kW and non-standalones have degressed separately, and deployment in these two categories is measured against different capacity thresholds (see Table 1B). For more details, see the Notes tab. </t>
    </r>
  </si>
  <si>
    <t>presented in this table, some will have been confirmed on the Central FITs Register (CFR) but others will not.</t>
  </si>
  <si>
    <t>This table contains the number and capacity (TIC) of installations on the ROOFIT database according to the month of their accreditation date. The data used to</t>
  </si>
  <si>
    <t>been confirmed on the Central FITs Register (CFR) but others will not. Extensions to existing installations are counted as separate installations and are presented in the</t>
  </si>
  <si>
    <t>This table brings together the solar PV MCS and ROOFIT data into the size bands used for degression. Once a quarter, based on the statistics in this table, Ofgem will</t>
  </si>
  <si>
    <t xml:space="preserve">publish the FITs PV tariffs for the next period at: </t>
  </si>
  <si>
    <t>This table brings together the non-PV MCS and ROOFIT data into the size bands used for degression.</t>
  </si>
  <si>
    <t xml:space="preserve">With enquiries concerning these tables, email fitstatistics@decc.gov.uk or contact Ellen Migo on 0300 068 6718. </t>
  </si>
  <si>
    <r>
      <rPr>
        <b/>
        <sz val="9"/>
        <color indexed="8"/>
        <rFont val="Arial"/>
        <family val="2"/>
      </rPr>
      <t xml:space="preserve">Accreditation date: </t>
    </r>
    <r>
      <rPr>
        <sz val="9"/>
        <color indexed="8"/>
        <rFont val="Arial"/>
        <family val="2"/>
      </rPr>
      <t>The date that an installation receives accreditation (applies particularly to those installations that come through the ROOFIT process).</t>
    </r>
  </si>
  <si>
    <t>Jul - Sep 2015</t>
  </si>
  <si>
    <r>
      <t>3.5% (mandatory)</t>
    </r>
    <r>
      <rPr>
        <vertAlign val="superscript"/>
        <sz val="9"/>
        <color theme="1"/>
        <rFont val="Arial"/>
        <family val="2"/>
      </rPr>
      <t>a</t>
    </r>
  </si>
  <si>
    <r>
      <rPr>
        <vertAlign val="superscript"/>
        <sz val="9"/>
        <color indexed="8"/>
        <rFont val="Arial"/>
        <family val="2"/>
      </rPr>
      <t>a.</t>
    </r>
    <r>
      <rPr>
        <sz val="9"/>
        <color indexed="8"/>
        <rFont val="Arial"/>
        <family val="2"/>
      </rPr>
      <t xml:space="preserve"> The Government's response to the Phase 2a consultation (https://www.gov.uk/government/consultations/solar-pv-cost-controls-comprehensive-review-phase-2a) includes a mechanism to ensure that tariffs for larger installations cannot be higher than the tariffs for smaller installations. As a result, since contingent degression has been triggered for the 0-10 kW tariff band, it has now also been automatically triggered for the 10-50 kW band for this period.</t>
    </r>
  </si>
  <si>
    <t>.</t>
  </si>
  <si>
    <t>1. Data are sourced from the Microgeneration Certificate Scheme (MCS) database maintained by Gemserv and extracted on 15th December 2015.</t>
  </si>
  <si>
    <t>1. Data are sourced from Ofgem and extracted on 4th December 2015.</t>
  </si>
  <si>
    <t>7% (contingent)</t>
  </si>
  <si>
    <t>1 Jan - 31 Dec 2015</t>
  </si>
  <si>
    <t>Oct - Dec 2015</t>
  </si>
  <si>
    <r>
      <t>Table 1A. Solar PV degression: Capacity thresholds and associated rates of degression (up to Jul-Sep 2015 degression period)</t>
    </r>
    <r>
      <rPr>
        <b/>
        <vertAlign val="superscript"/>
        <sz val="12"/>
        <color indexed="8"/>
        <rFont val="Arial"/>
        <family val="2"/>
      </rPr>
      <t>1</t>
    </r>
  </si>
  <si>
    <r>
      <t>Table 1C. Solar PV degression: Capacity deployed and degressions applied</t>
    </r>
    <r>
      <rPr>
        <b/>
        <vertAlign val="superscript"/>
        <sz val="12"/>
        <color indexed="8"/>
        <rFont val="Arial"/>
        <family val="2"/>
      </rPr>
      <t>2</t>
    </r>
    <r>
      <rPr>
        <b/>
        <sz val="12"/>
        <color indexed="8"/>
        <rFont val="Arial"/>
        <family val="2"/>
      </rPr>
      <t xml:space="preserve"> in previous periods</t>
    </r>
  </si>
  <si>
    <r>
      <t>Table 2B. Hydro, wind, and AD degression: Capacity deployed and degressions applied</t>
    </r>
    <r>
      <rPr>
        <b/>
        <sz val="12"/>
        <color indexed="8"/>
        <rFont val="Arial"/>
        <family val="2"/>
      </rPr>
      <t xml:space="preserve"> in previous periods</t>
    </r>
  </si>
  <si>
    <t xml:space="preserve">This table contains the number and capacity (DNC) of installations less than or equal to 50kW on the MCS database according to capacity size band and the month of their date </t>
  </si>
  <si>
    <t>of first registration, i.e. the date the installation was first registered on the database (and not the date of commission as for the weekly statistics). The data used to compile this</t>
  </si>
  <si>
    <t xml:space="preserve">compile this table are extracted by Ofgem on the first working day of the month. Only the installations that have been accredited (preliminary and fully) are included, i.e. those </t>
  </si>
  <si>
    <t>installations on the database that have applied for accreditation but have not yet received it are excluded.</t>
  </si>
  <si>
    <r>
      <rPr>
        <b/>
        <sz val="9"/>
        <color indexed="8"/>
        <rFont val="Arial"/>
        <family val="2"/>
      </rPr>
      <t>MCS:</t>
    </r>
    <r>
      <rPr>
        <sz val="9"/>
        <color indexed="8"/>
        <rFont val="Arial"/>
        <family val="2"/>
      </rPr>
      <t xml:space="preserve"> Wind and PV installations below 50kW capacity and all Micro CHP installations (less than 2kW) must apply for accreditation with the Microgeneration Certification Scheme </t>
    </r>
  </si>
  <si>
    <t xml:space="preserve">    (MCS) before becoming eligible to join the FITs scheme.</t>
  </si>
  <si>
    <r>
      <rPr>
        <b/>
        <sz val="9"/>
        <rFont val="Arial"/>
        <family val="2"/>
      </rPr>
      <t>Pre-accreditation date:</t>
    </r>
    <r>
      <rPr>
        <sz val="9"/>
        <rFont val="Arial"/>
        <family val="2"/>
      </rPr>
      <t xml:space="preserve"> An installation that has secured planning consent and a grid connection for their site, but has not been built yet can apply for pre-accreditation. A</t>
    </r>
  </si>
  <si>
    <t xml:space="preserve">    pre-accreditation date allows that installation to received the tariff based on the this date as opposed to the later date when the installation is up and running.</t>
  </si>
  <si>
    <r>
      <rPr>
        <b/>
        <sz val="9"/>
        <color indexed="8"/>
        <rFont val="Arial"/>
        <family val="2"/>
      </rPr>
      <t xml:space="preserve">Micro-CHP: </t>
    </r>
    <r>
      <rPr>
        <sz val="9"/>
        <color indexed="8"/>
        <rFont val="Arial"/>
        <family val="2"/>
      </rPr>
      <t xml:space="preserve">'Micro-CHP' stands for micro combined heat and power. This technology generates heat and electricity simultaneously, from the same energy source, in individual </t>
    </r>
  </si>
  <si>
    <t xml:space="preserve">   homes or buildings. The main output of a micro-CHP system is heat, with some electricity generation (at a typical ratio of about 6:1 for domestic appliances). A typical domestic </t>
  </si>
  <si>
    <t xml:space="preserve">   system will generate up to 1kW of electricity once warmed up: the amount of electricity generated over a year depends on how long the system is able to run. Under the FITs </t>
  </si>
  <si>
    <t xml:space="preserve">   scheme, only  domestic scale microCHP (i.e. those with a capacity of 2kW or less) are supported. Currently there is a pilot scheme to support up to 30,000 installations, with </t>
  </si>
  <si>
    <t xml:space="preserve">   a review to start when the 12,000th installation is completed.</t>
  </si>
  <si>
    <r>
      <rPr>
        <b/>
        <sz val="9"/>
        <color indexed="8"/>
        <rFont val="Arial"/>
        <family val="2"/>
      </rPr>
      <t>Ofgem:</t>
    </r>
    <r>
      <rPr>
        <sz val="9"/>
        <color indexed="8"/>
        <rFont val="Arial"/>
        <family val="2"/>
      </rPr>
      <t xml:space="preserve"> The role of the Office of the Gas and Electricity Markets (Ofgem) is to protect energy consumers by promoting competition and regulating the monopoly companies </t>
    </r>
  </si>
  <si>
    <t xml:space="preserve">   which run the gas and electricity networks. They are also responsible for the administration of the Feed-in Tariff scheme and the Renewables Obligation.</t>
  </si>
  <si>
    <r>
      <rPr>
        <b/>
        <sz val="9"/>
        <color indexed="8"/>
        <rFont val="Arial"/>
        <family val="2"/>
      </rPr>
      <t>ROOFIT:</t>
    </r>
    <r>
      <rPr>
        <sz val="9"/>
        <color indexed="8"/>
        <rFont val="Arial"/>
        <family val="2"/>
      </rPr>
      <t xml:space="preserve"> Wind and PV installations above 50kW capacity and all hydro and AD installations must apply for accreditation as part of Ofgem's ROOFIT process before becoming </t>
    </r>
  </si>
  <si>
    <t xml:space="preserve">   eligible to join the FITs scheme.</t>
  </si>
  <si>
    <r>
      <rPr>
        <b/>
        <sz val="9"/>
        <color indexed="8"/>
        <rFont val="Arial"/>
        <family val="2"/>
      </rPr>
      <t>Solar Photovoltaics (PV):</t>
    </r>
    <r>
      <rPr>
        <sz val="9"/>
        <color indexed="8"/>
        <rFont val="Arial"/>
        <family val="2"/>
      </rPr>
      <t xml:space="preserve"> Solar panel electricity systems, also known as solar photovoltaics (PV), capture the sun's energy using photovoltaic cells. The cells convert the </t>
    </r>
  </si>
  <si>
    <t xml:space="preserve">   sunlight into electricity, which can be used to run appliances and lighting.</t>
  </si>
  <si>
    <r>
      <t xml:space="preserve">Standalone solar PV installation: </t>
    </r>
    <r>
      <rPr>
        <sz val="9"/>
        <color indexed="8"/>
        <rFont val="Arial"/>
        <family val="2"/>
      </rPr>
      <t xml:space="preserve">A standalone solar PV installation (as opposed to a building-mounted installation) is one that is not attached to a building and not wired to </t>
    </r>
  </si>
  <si>
    <t xml:space="preserve">   provide electricity to an occupied building. As of 1 April 2015, the "&gt;50 kW and stand-alones" tariff band was split into "&gt;50 kW non-stand-alones" and "standalones", with </t>
  </si>
  <si>
    <t xml:space="preserve">   separate degression thresholds. More information is available in Part B of the Government consultation document: </t>
  </si>
  <si>
    <t xml:space="preserve">   https://www.gov.uk/government/uploads/system/uploads/attachment_data/file/360280/Government_response_RO-FIT_changes_to_Solar_PV_-_FINAL_2014-10-02.pdf. </t>
  </si>
  <si>
    <r>
      <rPr>
        <b/>
        <sz val="9"/>
        <color indexed="8"/>
        <rFont val="Arial"/>
        <family val="2"/>
      </rPr>
      <t>Total Installed Capacity (TIC):</t>
    </r>
    <r>
      <rPr>
        <sz val="9"/>
        <color indexed="8"/>
        <rFont val="Arial"/>
        <family val="2"/>
      </rPr>
      <t xml:space="preserve"> The maximum capacity at which an installation could be operated for a sustained period (assuming the source of power used by it to generate </t>
    </r>
  </si>
  <si>
    <t xml:space="preserve">   electricity was available to it without interruption). </t>
  </si>
  <si>
    <r>
      <rPr>
        <b/>
        <sz val="9"/>
        <color indexed="8"/>
        <rFont val="Arial"/>
        <family val="2"/>
      </rPr>
      <t>Wind turbines:</t>
    </r>
    <r>
      <rPr>
        <sz val="9"/>
        <color indexed="8"/>
        <rFont val="Arial"/>
        <family val="2"/>
      </rPr>
      <t xml:space="preserve"> Wind turbines harness the power of the wind and use it to generate electricity. A typical system in an exposed site could generate power for lights and electrical </t>
    </r>
  </si>
  <si>
    <t xml:space="preserve">   appliances.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</si>
</sst>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43" formatCode="_-* #,##0.00_-;\-* #,##0.00_-;_-* &quot;-&quot;??_-;_-@_-"/>
    <numFmt numFmtId="164" formatCode="#,##0_ ;\-#,##0\ "/>
    <numFmt numFmtId="165" formatCode="0.0"/>
    <numFmt numFmtId="166" formatCode="0.0%"/>
    <numFmt numFmtId="167" formatCode="[$-F800]dddd\,\ mmmm\ dd\,\ yyyy"/>
    <numFmt numFmtId="168" formatCode="_-* #,##0_-;\-* #,##0_-;_-* &quot;-&quot;??_-;_-@_-"/>
    <numFmt numFmtId="169" formatCode="mmmm\ yyyy"/>
  </numFmts>
  <fonts count="42" x14ac:knownFonts="1">
    <font>
      <sz val="11"/>
      <color theme="1"/>
      <name val="Calibri"/>
      <family val="2"/>
      <scheme val="minor"/>
    </font>
    <font>
      <sz val="9"/>
      <color indexed="8"/>
      <name val="Arial"/>
      <family val="2"/>
    </font>
    <font>
      <b/>
      <sz val="9"/>
      <color indexed="8"/>
      <name val="Arial"/>
      <family val="2"/>
    </font>
    <font>
      <vertAlign val="superscript"/>
      <sz val="9"/>
      <color indexed="8"/>
      <name val="Arial"/>
      <family val="2"/>
    </font>
    <font>
      <sz val="12"/>
      <name val="Arial"/>
      <family val="2"/>
    </font>
    <font>
      <b/>
      <sz val="20"/>
      <name val="Arial"/>
      <family val="2"/>
    </font>
    <font>
      <sz val="10"/>
      <name val="Arial"/>
      <family val="2"/>
    </font>
    <font>
      <b/>
      <sz val="12"/>
      <name val="Arial"/>
      <family val="2"/>
    </font>
    <font>
      <b/>
      <sz val="22"/>
      <name val="Arial"/>
      <family val="2"/>
    </font>
    <font>
      <u/>
      <sz val="10"/>
      <color indexed="8"/>
      <name val="Arial"/>
      <family val="2"/>
    </font>
    <font>
      <sz val="9"/>
      <name val="Arial"/>
      <family val="2"/>
    </font>
    <font>
      <sz val="9"/>
      <color indexed="10"/>
      <name val="Arial"/>
      <family val="2"/>
    </font>
    <font>
      <u/>
      <sz val="9"/>
      <color indexed="12"/>
      <name val="Arial"/>
      <family val="2"/>
    </font>
    <font>
      <i/>
      <sz val="9"/>
      <color indexed="8"/>
      <name val="Arial"/>
      <family val="2"/>
    </font>
    <font>
      <b/>
      <sz val="9"/>
      <name val="Arial"/>
      <family val="2"/>
    </font>
    <font>
      <i/>
      <sz val="9"/>
      <name val="Arial"/>
      <family val="2"/>
    </font>
    <font>
      <b/>
      <sz val="15"/>
      <name val="Arial"/>
      <family val="2"/>
    </font>
    <font>
      <vertAlign val="subscript"/>
      <sz val="9"/>
      <color indexed="8"/>
      <name val="Arial"/>
      <family val="2"/>
    </font>
    <font>
      <sz val="11"/>
      <color theme="1"/>
      <name val="Calibri"/>
      <family val="2"/>
      <scheme val="minor"/>
    </font>
    <font>
      <sz val="10"/>
      <color theme="1"/>
      <name val="Arial"/>
      <family val="2"/>
    </font>
    <font>
      <u/>
      <sz val="11"/>
      <color theme="10"/>
      <name val="Calibri"/>
      <family val="2"/>
      <scheme val="minor"/>
    </font>
    <font>
      <u/>
      <sz val="12"/>
      <color theme="10"/>
      <name val="Arial"/>
      <family val="2"/>
    </font>
    <font>
      <u/>
      <sz val="10"/>
      <color theme="10"/>
      <name val="Arial"/>
      <family val="2"/>
    </font>
    <font>
      <sz val="9"/>
      <color theme="1"/>
      <name val="Arial"/>
      <family val="2"/>
    </font>
    <font>
      <b/>
      <sz val="9"/>
      <color theme="1"/>
      <name val="Arial"/>
      <family val="2"/>
    </font>
    <font>
      <b/>
      <sz val="15"/>
      <color theme="1"/>
      <name val="Times New Roman"/>
      <family val="1"/>
    </font>
    <font>
      <sz val="11"/>
      <color theme="1"/>
      <name val="Arial"/>
      <family val="2"/>
    </font>
    <font>
      <b/>
      <sz val="15"/>
      <color theme="1"/>
      <name val="Arial"/>
      <family val="2"/>
    </font>
    <font>
      <b/>
      <sz val="9"/>
      <color rgb="FF000000"/>
      <name val="Arial"/>
      <family val="2"/>
    </font>
    <font>
      <u/>
      <sz val="9"/>
      <color theme="10"/>
      <name val="Arial"/>
      <family val="2"/>
    </font>
    <font>
      <sz val="9"/>
      <color rgb="FFFF0000"/>
      <name val="Arial"/>
      <family val="2"/>
    </font>
    <font>
      <b/>
      <u/>
      <sz val="9"/>
      <color theme="1"/>
      <name val="Calibri"/>
      <family val="2"/>
      <scheme val="minor"/>
    </font>
    <font>
      <i/>
      <sz val="9"/>
      <color theme="1"/>
      <name val="Arial"/>
      <family val="2"/>
    </font>
    <font>
      <sz val="9"/>
      <color theme="0" tint="-0.499984740745262"/>
      <name val="Arial"/>
      <family val="2"/>
    </font>
    <font>
      <i/>
      <sz val="9"/>
      <color rgb="FF000000"/>
      <name val="Arial"/>
      <family val="2"/>
    </font>
    <font>
      <b/>
      <sz val="12"/>
      <color theme="1"/>
      <name val="Arial"/>
      <family val="2"/>
    </font>
    <font>
      <vertAlign val="superscript"/>
      <sz val="9"/>
      <color theme="1"/>
      <name val="Arial"/>
      <family val="2"/>
    </font>
    <font>
      <b/>
      <i/>
      <sz val="9"/>
      <color indexed="8"/>
      <name val="Arial"/>
      <family val="2"/>
    </font>
    <font>
      <sz val="10"/>
      <name val="Wingdings"/>
      <charset val="2"/>
    </font>
    <font>
      <b/>
      <vertAlign val="superscript"/>
      <sz val="12"/>
      <color indexed="8"/>
      <name val="Arial"/>
      <family val="2"/>
    </font>
    <font>
      <b/>
      <sz val="12"/>
      <color indexed="8"/>
      <name val="Arial"/>
      <family val="2"/>
    </font>
    <font>
      <sz val="12"/>
      <color theme="1"/>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rgb="FFFFFFFF"/>
        <bgColor rgb="FF000000"/>
      </patternFill>
    </fill>
    <fill>
      <patternFill patternType="solid">
        <fgColor theme="0" tint="-0.14999847407452621"/>
        <bgColor indexed="64"/>
      </patternFill>
    </fill>
  </fills>
  <borders count="23">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double">
        <color indexed="64"/>
      </top>
      <bottom/>
      <diagonal/>
    </border>
    <border>
      <left style="thin">
        <color indexed="64"/>
      </left>
      <right style="thin">
        <color indexed="64"/>
      </right>
      <top/>
      <bottom style="double">
        <color indexed="64"/>
      </bottom>
      <diagonal/>
    </border>
  </borders>
  <cellStyleXfs count="13">
    <xf numFmtId="0" fontId="0" fillId="0" borderId="0"/>
    <xf numFmtId="43" fontId="18" fillId="0" borderId="0" applyFont="0" applyFill="0" applyBorder="0" applyAlignment="0" applyProtection="0"/>
    <xf numFmtId="167" fontId="6" fillId="0" borderId="0" applyNumberFormat="0" applyFill="0" applyBorder="0" applyAlignment="0" applyProtection="0"/>
    <xf numFmtId="167" fontId="6" fillId="0" borderId="0" applyNumberFormat="0" applyFill="0" applyBorder="0" applyAlignment="0" applyProtection="0"/>
    <xf numFmtId="43" fontId="19"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alignment vertical="top"/>
      <protection locked="0"/>
    </xf>
    <xf numFmtId="167" fontId="22" fillId="0" borderId="0" applyNumberFormat="0" applyFill="0" applyBorder="0" applyAlignment="0" applyProtection="0">
      <alignment vertical="top"/>
      <protection locked="0"/>
    </xf>
    <xf numFmtId="0" fontId="4" fillId="0" borderId="0"/>
    <xf numFmtId="167" fontId="6" fillId="0" borderId="0" applyNumberFormat="0" applyFill="0" applyBorder="0" applyAlignment="0" applyProtection="0"/>
    <xf numFmtId="167" fontId="19" fillId="0" borderId="0"/>
    <xf numFmtId="0" fontId="18" fillId="0" borderId="0"/>
    <xf numFmtId="9" fontId="18" fillId="0" borderId="0" applyFont="0" applyFill="0" applyBorder="0" applyAlignment="0" applyProtection="0"/>
  </cellStyleXfs>
  <cellXfs count="465">
    <xf numFmtId="0" fontId="0" fillId="0" borderId="0" xfId="0"/>
    <xf numFmtId="0" fontId="23" fillId="3" borderId="0" xfId="0" applyFont="1" applyFill="1" applyBorder="1"/>
    <xf numFmtId="0" fontId="23" fillId="3" borderId="0" xfId="0" applyFont="1" applyFill="1" applyBorder="1" applyAlignment="1">
      <alignment horizontal="center"/>
    </xf>
    <xf numFmtId="49" fontId="23" fillId="3" borderId="0" xfId="0" applyNumberFormat="1" applyFont="1" applyFill="1" applyBorder="1"/>
    <xf numFmtId="0" fontId="24" fillId="3" borderId="0" xfId="0" applyFont="1" applyFill="1" applyBorder="1" applyAlignment="1">
      <alignment horizontal="left" vertical="top"/>
    </xf>
    <xf numFmtId="0" fontId="24" fillId="3" borderId="0" xfId="0" applyFont="1" applyFill="1" applyBorder="1" applyAlignment="1">
      <alignment horizontal="center" vertical="center" wrapText="1"/>
    </xf>
    <xf numFmtId="0" fontId="23" fillId="3" borderId="0" xfId="0" applyFont="1" applyFill="1" applyBorder="1" applyAlignment="1">
      <alignment wrapText="1"/>
    </xf>
    <xf numFmtId="0" fontId="23" fillId="3" borderId="0" xfId="0" applyFont="1" applyFill="1" applyBorder="1" applyAlignment="1">
      <alignment horizontal="center" vertical="center" wrapText="1"/>
    </xf>
    <xf numFmtId="0" fontId="23" fillId="4" borderId="1" xfId="0" applyFont="1" applyFill="1" applyBorder="1" applyAlignment="1">
      <alignment wrapText="1"/>
    </xf>
    <xf numFmtId="0" fontId="24" fillId="4" borderId="0" xfId="0" applyFont="1" applyFill="1" applyBorder="1" applyAlignment="1">
      <alignment horizontal="center" vertical="center" wrapText="1"/>
    </xf>
    <xf numFmtId="0" fontId="24" fillId="4" borderId="2" xfId="0" applyFont="1" applyFill="1" applyBorder="1" applyAlignment="1">
      <alignment horizontal="center" vertical="center" wrapText="1"/>
    </xf>
    <xf numFmtId="0" fontId="24" fillId="4" borderId="1" xfId="0" applyFont="1" applyFill="1" applyBorder="1" applyAlignment="1">
      <alignment horizontal="center" vertical="center" wrapText="1"/>
    </xf>
    <xf numFmtId="3" fontId="23" fillId="3" borderId="0" xfId="0" applyNumberFormat="1" applyFont="1" applyFill="1" applyBorder="1" applyAlignment="1">
      <alignment horizontal="right" vertical="center" wrapText="1"/>
    </xf>
    <xf numFmtId="166" fontId="23" fillId="3" borderId="2" xfId="12" applyNumberFormat="1" applyFont="1" applyFill="1" applyBorder="1" applyAlignment="1">
      <alignment horizontal="center" vertical="center" wrapText="1"/>
    </xf>
    <xf numFmtId="0" fontId="23" fillId="3" borderId="0" xfId="0" applyFont="1" applyFill="1" applyBorder="1" applyAlignment="1">
      <alignment vertical="center" wrapText="1"/>
    </xf>
    <xf numFmtId="0" fontId="23" fillId="3" borderId="0" xfId="0" applyFont="1" applyFill="1" applyBorder="1" applyAlignment="1">
      <alignment horizontal="right" vertical="center" wrapText="1"/>
    </xf>
    <xf numFmtId="9" fontId="23" fillId="3" borderId="2" xfId="12" applyNumberFormat="1" applyFont="1" applyFill="1" applyBorder="1" applyAlignment="1">
      <alignment horizontal="center" vertical="center" wrapText="1"/>
    </xf>
    <xf numFmtId="0" fontId="23" fillId="3" borderId="3" xfId="0" applyFont="1" applyFill="1" applyBorder="1" applyAlignment="1">
      <alignment horizontal="right" vertical="center" wrapText="1"/>
    </xf>
    <xf numFmtId="9" fontId="23" fillId="3" borderId="4" xfId="12" applyNumberFormat="1" applyFont="1" applyFill="1" applyBorder="1" applyAlignment="1">
      <alignment horizontal="center" vertical="center" wrapText="1"/>
    </xf>
    <xf numFmtId="9" fontId="23" fillId="3" borderId="0" xfId="12" applyNumberFormat="1" applyFont="1" applyFill="1" applyBorder="1" applyAlignment="1">
      <alignment horizontal="center" vertical="center" wrapText="1"/>
    </xf>
    <xf numFmtId="0" fontId="24" fillId="5" borderId="5"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3" xfId="0" applyFont="1" applyFill="1" applyBorder="1" applyAlignment="1">
      <alignment horizontal="center" vertical="center" wrapText="1"/>
    </xf>
    <xf numFmtId="49" fontId="24" fillId="4" borderId="3" xfId="0" applyNumberFormat="1" applyFont="1" applyFill="1" applyBorder="1" applyAlignment="1">
      <alignment horizontal="center" vertical="center" wrapText="1"/>
    </xf>
    <xf numFmtId="49" fontId="24" fillId="4" borderId="4" xfId="0" applyNumberFormat="1" applyFont="1" applyFill="1" applyBorder="1" applyAlignment="1">
      <alignment horizontal="center" vertical="center" wrapText="1"/>
    </xf>
    <xf numFmtId="0" fontId="23" fillId="3" borderId="0" xfId="0" applyFont="1" applyFill="1" applyBorder="1" applyAlignment="1">
      <alignment vertical="center"/>
    </xf>
    <xf numFmtId="0" fontId="23" fillId="3" borderId="7" xfId="0" applyFont="1" applyFill="1" applyBorder="1" applyAlignment="1">
      <alignment horizontal="right" vertical="center" wrapText="1"/>
    </xf>
    <xf numFmtId="164" fontId="23" fillId="3" borderId="1" xfId="1" applyNumberFormat="1" applyFont="1" applyFill="1" applyBorder="1" applyAlignment="1">
      <alignment horizontal="center" vertical="center" wrapText="1"/>
    </xf>
    <xf numFmtId="164" fontId="23" fillId="3" borderId="0" xfId="1" applyNumberFormat="1" applyFont="1" applyFill="1" applyBorder="1" applyAlignment="1">
      <alignment horizontal="center" vertical="center" wrapText="1"/>
    </xf>
    <xf numFmtId="49" fontId="23" fillId="3" borderId="0" xfId="0" applyNumberFormat="1" applyFont="1" applyFill="1" applyBorder="1" applyAlignment="1">
      <alignment vertical="center" wrapText="1"/>
    </xf>
    <xf numFmtId="165" fontId="23" fillId="3" borderId="0" xfId="0" applyNumberFormat="1" applyFont="1" applyFill="1" applyBorder="1" applyAlignment="1">
      <alignment vertical="center" wrapText="1"/>
    </xf>
    <xf numFmtId="16" fontId="23" fillId="3" borderId="7" xfId="0" applyNumberFormat="1" applyFont="1" applyFill="1" applyBorder="1" applyAlignment="1">
      <alignment horizontal="right" vertical="center"/>
    </xf>
    <xf numFmtId="165" fontId="23" fillId="3" borderId="0" xfId="0" applyNumberFormat="1" applyFont="1" applyFill="1" applyBorder="1" applyAlignment="1">
      <alignment vertical="center"/>
    </xf>
    <xf numFmtId="0" fontId="23" fillId="3" borderId="7" xfId="0" applyFont="1" applyFill="1" applyBorder="1" applyAlignment="1">
      <alignment horizontal="right" vertical="center"/>
    </xf>
    <xf numFmtId="0" fontId="25" fillId="3" borderId="0" xfId="0" applyFont="1" applyFill="1" applyBorder="1" applyAlignment="1">
      <alignment horizontal="left" vertical="top"/>
    </xf>
    <xf numFmtId="165" fontId="23" fillId="3" borderId="9" xfId="0" applyNumberFormat="1" applyFont="1" applyFill="1" applyBorder="1" applyAlignment="1">
      <alignment vertical="center" wrapText="1"/>
    </xf>
    <xf numFmtId="165" fontId="23" fillId="3" borderId="2" xfId="0" applyNumberFormat="1" applyFont="1" applyFill="1" applyBorder="1" applyAlignment="1">
      <alignment vertical="center" wrapText="1"/>
    </xf>
    <xf numFmtId="49" fontId="23" fillId="3" borderId="2" xfId="0" applyNumberFormat="1" applyFont="1" applyFill="1" applyBorder="1" applyAlignment="1">
      <alignment vertical="center" wrapText="1"/>
    </xf>
    <xf numFmtId="0" fontId="23" fillId="3" borderId="1" xfId="0" applyFont="1" applyFill="1" applyBorder="1" applyAlignment="1">
      <alignment horizontal="center" vertical="center" wrapText="1"/>
    </xf>
    <xf numFmtId="0" fontId="23" fillId="3" borderId="6" xfId="0" applyFont="1" applyFill="1" applyBorder="1" applyAlignment="1">
      <alignment horizontal="center" vertical="center" wrapText="1"/>
    </xf>
    <xf numFmtId="165" fontId="23" fillId="3" borderId="2" xfId="0" applyNumberFormat="1" applyFont="1" applyFill="1" applyBorder="1" applyAlignment="1">
      <alignment vertical="center"/>
    </xf>
    <xf numFmtId="0" fontId="24" fillId="4" borderId="8" xfId="0" applyFont="1" applyFill="1" applyBorder="1" applyAlignment="1">
      <alignment horizontal="center" vertical="center"/>
    </xf>
    <xf numFmtId="0" fontId="4" fillId="3" borderId="0" xfId="8" applyFont="1" applyFill="1"/>
    <xf numFmtId="0" fontId="6" fillId="3" borderId="0" xfId="8" applyFont="1" applyFill="1"/>
    <xf numFmtId="0" fontId="7" fillId="3" borderId="0" xfId="8" applyFont="1" applyFill="1"/>
    <xf numFmtId="0" fontId="8" fillId="2" borderId="0" xfId="10" applyNumberFormat="1" applyFont="1" applyFill="1" applyBorder="1" applyAlignment="1">
      <alignment vertical="center"/>
    </xf>
    <xf numFmtId="167" fontId="19" fillId="2" borderId="0" xfId="10" applyFill="1"/>
    <xf numFmtId="167" fontId="2" fillId="2" borderId="10" xfId="10" applyFont="1" applyFill="1" applyBorder="1"/>
    <xf numFmtId="167" fontId="19" fillId="2" borderId="0" xfId="10" applyFill="1" applyBorder="1"/>
    <xf numFmtId="3" fontId="19" fillId="2" borderId="0" xfId="10" applyNumberFormat="1" applyFill="1"/>
    <xf numFmtId="0" fontId="19" fillId="2" borderId="0" xfId="10" applyNumberFormat="1" applyFill="1"/>
    <xf numFmtId="167" fontId="19" fillId="3" borderId="0" xfId="10" applyFill="1" applyBorder="1"/>
    <xf numFmtId="167" fontId="9" fillId="2" borderId="0" xfId="10" applyFont="1" applyFill="1"/>
    <xf numFmtId="0" fontId="22" fillId="2" borderId="0" xfId="7" applyNumberFormat="1" applyFill="1" applyAlignment="1" applyProtection="1"/>
    <xf numFmtId="0" fontId="6" fillId="2" borderId="0" xfId="10" applyNumberFormat="1" applyFont="1" applyFill="1" applyBorder="1" applyAlignment="1">
      <alignment vertical="top"/>
    </xf>
    <xf numFmtId="0" fontId="6" fillId="2" borderId="0" xfId="10" applyNumberFormat="1" applyFont="1" applyFill="1"/>
    <xf numFmtId="0" fontId="6" fillId="2" borderId="0" xfId="10" applyNumberFormat="1" applyFont="1" applyFill="1" applyBorder="1"/>
    <xf numFmtId="167" fontId="19" fillId="2" borderId="0" xfId="10" applyFont="1" applyFill="1"/>
    <xf numFmtId="167" fontId="19" fillId="2" borderId="0" xfId="10" applyFont="1" applyFill="1" applyBorder="1"/>
    <xf numFmtId="3" fontId="19" fillId="2" borderId="0" xfId="10" applyNumberFormat="1" applyFont="1" applyFill="1"/>
    <xf numFmtId="0" fontId="7" fillId="2" borderId="0" xfId="10" applyNumberFormat="1" applyFont="1" applyFill="1" applyBorder="1" applyAlignment="1">
      <alignment horizontal="left" wrapText="1"/>
    </xf>
    <xf numFmtId="0" fontId="26" fillId="3" borderId="0" xfId="0" applyFont="1" applyFill="1"/>
    <xf numFmtId="167" fontId="23" fillId="2" borderId="0" xfId="10" applyFont="1" applyFill="1"/>
    <xf numFmtId="41" fontId="1" fillId="2" borderId="0" xfId="10" applyNumberFormat="1" applyFont="1" applyFill="1" applyBorder="1" applyAlignment="1">
      <alignment horizontal="right" vertical="center"/>
    </xf>
    <xf numFmtId="3" fontId="1" fillId="2" borderId="0" xfId="10" applyNumberFormat="1" applyFont="1" applyFill="1" applyBorder="1" applyAlignment="1">
      <alignment horizontal="right" vertical="center"/>
    </xf>
    <xf numFmtId="3" fontId="23" fillId="2" borderId="0" xfId="10" applyNumberFormat="1" applyFont="1" applyFill="1"/>
    <xf numFmtId="41" fontId="2" fillId="2" borderId="6" xfId="10" applyNumberFormat="1" applyFont="1" applyFill="1" applyBorder="1" applyAlignment="1">
      <alignment horizontal="right" vertical="center"/>
    </xf>
    <xf numFmtId="41" fontId="2" fillId="2" borderId="3" xfId="10" applyNumberFormat="1" applyFont="1" applyFill="1" applyBorder="1" applyAlignment="1">
      <alignment horizontal="right" vertical="center"/>
    </xf>
    <xf numFmtId="3" fontId="2" fillId="2" borderId="3" xfId="10" applyNumberFormat="1" applyFont="1" applyFill="1" applyBorder="1" applyAlignment="1">
      <alignment horizontal="right" vertical="center"/>
    </xf>
    <xf numFmtId="3" fontId="24" fillId="2" borderId="3" xfId="10" applyNumberFormat="1" applyFont="1" applyFill="1" applyBorder="1"/>
    <xf numFmtId="41" fontId="2" fillId="2" borderId="0" xfId="10" applyNumberFormat="1" applyFont="1" applyFill="1" applyBorder="1" applyAlignment="1">
      <alignment horizontal="right" vertical="center"/>
    </xf>
    <xf numFmtId="3" fontId="2" fillId="2" borderId="0" xfId="10" applyNumberFormat="1" applyFont="1" applyFill="1" applyBorder="1" applyAlignment="1">
      <alignment horizontal="right" vertical="center"/>
    </xf>
    <xf numFmtId="167" fontId="23" fillId="2" borderId="11" xfId="10" applyFont="1" applyFill="1" applyBorder="1"/>
    <xf numFmtId="0" fontId="23" fillId="2" borderId="0" xfId="10" applyNumberFormat="1" applyFont="1" applyFill="1"/>
    <xf numFmtId="167" fontId="23" fillId="3" borderId="0" xfId="10" applyFont="1" applyFill="1" applyBorder="1"/>
    <xf numFmtId="49" fontId="23" fillId="3" borderId="0" xfId="10" applyNumberFormat="1" applyFont="1" applyFill="1" applyAlignment="1">
      <alignment horizontal="left"/>
    </xf>
    <xf numFmtId="167" fontId="23" fillId="2" borderId="0" xfId="10" applyNumberFormat="1" applyFont="1" applyFill="1" applyBorder="1"/>
    <xf numFmtId="49" fontId="23" fillId="2" borderId="0" xfId="10" applyNumberFormat="1" applyFont="1" applyFill="1" applyBorder="1" applyAlignment="1">
      <alignment horizontal="center" vertical="center"/>
    </xf>
    <xf numFmtId="167" fontId="23" fillId="2" borderId="0" xfId="10" applyFont="1" applyFill="1" applyBorder="1" applyAlignment="1">
      <alignment horizontal="center" vertical="center"/>
    </xf>
    <xf numFmtId="167" fontId="23" fillId="2" borderId="0" xfId="10" applyFont="1" applyFill="1" applyBorder="1" applyAlignment="1">
      <alignment horizontal="center"/>
    </xf>
    <xf numFmtId="167" fontId="23" fillId="2" borderId="2" xfId="10" applyNumberFormat="1" applyFont="1" applyFill="1" applyBorder="1" applyAlignment="1">
      <alignment horizontal="right"/>
    </xf>
    <xf numFmtId="0" fontId="23" fillId="2" borderId="0" xfId="10" applyNumberFormat="1" applyFont="1" applyFill="1" applyBorder="1"/>
    <xf numFmtId="3" fontId="23" fillId="2" borderId="0" xfId="10" applyNumberFormat="1" applyFont="1" applyFill="1" applyBorder="1"/>
    <xf numFmtId="167" fontId="23" fillId="2" borderId="0" xfId="10" applyFont="1" applyFill="1" applyBorder="1"/>
    <xf numFmtId="0" fontId="23" fillId="2" borderId="3" xfId="10" applyNumberFormat="1" applyFont="1" applyFill="1" applyBorder="1"/>
    <xf numFmtId="41" fontId="1" fillId="2" borderId="3" xfId="10" applyNumberFormat="1" applyFont="1" applyFill="1" applyBorder="1" applyAlignment="1">
      <alignment horizontal="right" vertical="center"/>
    </xf>
    <xf numFmtId="3" fontId="23" fillId="2" borderId="3" xfId="10" applyNumberFormat="1" applyFont="1" applyFill="1" applyBorder="1"/>
    <xf numFmtId="167" fontId="23" fillId="2" borderId="3" xfId="10" applyFont="1" applyFill="1" applyBorder="1"/>
    <xf numFmtId="167" fontId="2" fillId="2" borderId="12" xfId="10" applyNumberFormat="1" applyFont="1" applyFill="1" applyBorder="1" applyAlignment="1">
      <alignment horizontal="center" vertical="center"/>
    </xf>
    <xf numFmtId="3" fontId="2" fillId="2" borderId="12" xfId="10" applyNumberFormat="1" applyFont="1" applyFill="1" applyBorder="1" applyAlignment="1">
      <alignment horizontal="right" vertical="center"/>
    </xf>
    <xf numFmtId="3" fontId="24" fillId="2" borderId="12" xfId="10" applyNumberFormat="1" applyFont="1" applyFill="1" applyBorder="1"/>
    <xf numFmtId="3" fontId="24" fillId="2" borderId="15" xfId="10" applyNumberFormat="1" applyFont="1" applyFill="1" applyBorder="1"/>
    <xf numFmtId="0" fontId="24" fillId="2" borderId="3" xfId="10" applyNumberFormat="1" applyFont="1" applyFill="1" applyBorder="1" applyAlignment="1">
      <alignment horizontal="right" vertical="center"/>
    </xf>
    <xf numFmtId="0" fontId="24" fillId="2" borderId="0" xfId="10" applyNumberFormat="1" applyFont="1" applyFill="1" applyBorder="1" applyAlignment="1">
      <alignment horizontal="center"/>
    </xf>
    <xf numFmtId="167" fontId="23" fillId="2" borderId="3" xfId="10" applyNumberFormat="1" applyFont="1" applyFill="1" applyBorder="1"/>
    <xf numFmtId="167" fontId="24" fillId="2" borderId="4" xfId="10" applyNumberFormat="1" applyFont="1" applyFill="1" applyBorder="1" applyAlignment="1">
      <alignment horizontal="right" vertical="center"/>
    </xf>
    <xf numFmtId="49" fontId="23" fillId="2" borderId="3" xfId="10" applyNumberFormat="1" applyFont="1" applyFill="1" applyBorder="1" applyAlignment="1">
      <alignment horizontal="center" vertical="center"/>
    </xf>
    <xf numFmtId="167" fontId="23" fillId="2" borderId="3" xfId="10" applyFont="1" applyFill="1" applyBorder="1" applyAlignment="1">
      <alignment horizontal="center" vertical="center"/>
    </xf>
    <xf numFmtId="167" fontId="23" fillId="2" borderId="3" xfId="10" applyFont="1" applyFill="1" applyBorder="1" applyAlignment="1">
      <alignment horizontal="center"/>
    </xf>
    <xf numFmtId="167" fontId="23" fillId="2" borderId="4" xfId="10" applyFont="1" applyFill="1" applyBorder="1" applyAlignment="1">
      <alignment horizontal="center" vertical="center"/>
    </xf>
    <xf numFmtId="167" fontId="23" fillId="2" borderId="4" xfId="10" applyFont="1" applyFill="1" applyBorder="1" applyAlignment="1">
      <alignment horizontal="center"/>
    </xf>
    <xf numFmtId="167" fontId="23" fillId="2" borderId="1" xfId="10" applyFont="1" applyFill="1" applyBorder="1" applyAlignment="1">
      <alignment horizontal="center"/>
    </xf>
    <xf numFmtId="0" fontId="27" fillId="3" borderId="0" xfId="0" applyFont="1" applyFill="1" applyBorder="1" applyAlignment="1">
      <alignment horizontal="left" vertical="center"/>
    </xf>
    <xf numFmtId="167" fontId="19" fillId="3" borderId="0" xfId="10" applyFill="1" applyBorder="1" applyAlignment="1">
      <alignment horizontal="left" vertical="center"/>
    </xf>
    <xf numFmtId="0" fontId="24" fillId="3" borderId="0" xfId="0" applyFont="1" applyFill="1" applyBorder="1" applyAlignment="1">
      <alignment horizontal="left" vertical="center"/>
    </xf>
    <xf numFmtId="167" fontId="23" fillId="3" borderId="0" xfId="10" applyFont="1" applyFill="1" applyBorder="1" applyAlignment="1">
      <alignment horizontal="left" vertical="center"/>
    </xf>
    <xf numFmtId="167" fontId="23" fillId="3" borderId="2" xfId="10" applyFont="1" applyFill="1" applyBorder="1"/>
    <xf numFmtId="167" fontId="23" fillId="2" borderId="2" xfId="10" applyNumberFormat="1" applyFont="1" applyFill="1" applyBorder="1" applyAlignment="1">
      <alignment horizontal="left"/>
    </xf>
    <xf numFmtId="167" fontId="13" fillId="2" borderId="2" xfId="11" applyNumberFormat="1" applyFont="1" applyFill="1" applyBorder="1" applyAlignment="1">
      <alignment horizontal="right" vertical="center"/>
    </xf>
    <xf numFmtId="41" fontId="13" fillId="2" borderId="0" xfId="10" applyNumberFormat="1" applyFont="1" applyFill="1" applyBorder="1" applyAlignment="1">
      <alignment horizontal="right" vertical="center"/>
    </xf>
    <xf numFmtId="41" fontId="13" fillId="2" borderId="1" xfId="10" applyNumberFormat="1" applyFont="1" applyFill="1" applyBorder="1" applyAlignment="1">
      <alignment horizontal="right" vertical="center"/>
    </xf>
    <xf numFmtId="167" fontId="2" fillId="2" borderId="4" xfId="10" applyNumberFormat="1" applyFont="1" applyFill="1" applyBorder="1" applyAlignment="1">
      <alignment horizontal="left"/>
    </xf>
    <xf numFmtId="167" fontId="1" fillId="2" borderId="9" xfId="10" applyNumberFormat="1" applyFont="1" applyFill="1" applyBorder="1" applyAlignment="1">
      <alignment horizontal="left"/>
    </xf>
    <xf numFmtId="168" fontId="28" fillId="6" borderId="3" xfId="4" applyNumberFormat="1" applyFont="1" applyFill="1" applyBorder="1" applyAlignment="1"/>
    <xf numFmtId="167" fontId="2" fillId="2" borderId="2" xfId="10" applyNumberFormat="1" applyFont="1" applyFill="1" applyBorder="1" applyAlignment="1">
      <alignment horizontal="left"/>
    </xf>
    <xf numFmtId="167" fontId="23" fillId="2" borderId="9" xfId="10" applyNumberFormat="1" applyFont="1" applyFill="1" applyBorder="1" applyAlignment="1">
      <alignment horizontal="left"/>
    </xf>
    <xf numFmtId="41" fontId="1" fillId="2" borderId="1" xfId="10" applyNumberFormat="1" applyFont="1" applyFill="1" applyBorder="1" applyAlignment="1">
      <alignment horizontal="right" vertical="center"/>
    </xf>
    <xf numFmtId="3" fontId="23" fillId="3" borderId="0" xfId="10" applyNumberFormat="1" applyFont="1" applyFill="1" applyBorder="1"/>
    <xf numFmtId="168" fontId="23" fillId="6" borderId="0" xfId="4" applyNumberFormat="1" applyFont="1" applyFill="1" applyBorder="1" applyAlignment="1"/>
    <xf numFmtId="0" fontId="24" fillId="3" borderId="0" xfId="10" applyNumberFormat="1" applyFont="1" applyFill="1" applyBorder="1"/>
    <xf numFmtId="0" fontId="23" fillId="3" borderId="0" xfId="10" applyNumberFormat="1" applyFont="1" applyFill="1" applyBorder="1"/>
    <xf numFmtId="167" fontId="19" fillId="2" borderId="0" xfId="10" applyFill="1" applyBorder="1" applyAlignment="1">
      <alignment horizontal="left" vertical="center"/>
    </xf>
    <xf numFmtId="167" fontId="23" fillId="2" borderId="0" xfId="10" applyFont="1" applyFill="1" applyBorder="1" applyAlignment="1">
      <alignment horizontal="left" vertical="center"/>
    </xf>
    <xf numFmtId="167" fontId="23" fillId="2" borderId="0" xfId="10" applyFont="1" applyFill="1" applyBorder="1" applyAlignment="1">
      <alignment horizontal="right" vertical="center"/>
    </xf>
    <xf numFmtId="167" fontId="23" fillId="3" borderId="3" xfId="10" applyFont="1" applyFill="1" applyBorder="1"/>
    <xf numFmtId="49" fontId="23" fillId="2" borderId="6" xfId="10" applyNumberFormat="1" applyFont="1" applyFill="1" applyBorder="1" applyAlignment="1">
      <alignment horizontal="center" vertical="center"/>
    </xf>
    <xf numFmtId="49" fontId="23" fillId="2" borderId="4" xfId="10" applyNumberFormat="1" applyFont="1" applyFill="1" applyBorder="1" applyAlignment="1">
      <alignment horizontal="center" vertical="center"/>
    </xf>
    <xf numFmtId="0" fontId="23" fillId="2" borderId="0" xfId="10" applyNumberFormat="1" applyFont="1" applyFill="1" applyBorder="1" applyAlignment="1">
      <alignment horizontal="left"/>
    </xf>
    <xf numFmtId="167" fontId="2" fillId="2" borderId="16" xfId="10" applyNumberFormat="1" applyFont="1" applyFill="1" applyBorder="1" applyAlignment="1">
      <alignment horizontal="left"/>
    </xf>
    <xf numFmtId="0" fontId="8" fillId="2" borderId="0" xfId="10" applyNumberFormat="1" applyFont="1" applyFill="1" applyBorder="1" applyAlignment="1">
      <alignment horizontal="right" vertical="center"/>
    </xf>
    <xf numFmtId="0" fontId="25" fillId="3" borderId="0" xfId="0" applyFont="1" applyFill="1" applyBorder="1" applyAlignment="1">
      <alignment horizontal="right" vertical="top"/>
    </xf>
    <xf numFmtId="0" fontId="7" fillId="2" borderId="0" xfId="10" applyNumberFormat="1" applyFont="1" applyFill="1" applyBorder="1" applyAlignment="1">
      <alignment horizontal="right" wrapText="1"/>
    </xf>
    <xf numFmtId="167" fontId="2" fillId="2" borderId="10" xfId="10" applyFont="1" applyFill="1" applyBorder="1" applyAlignment="1">
      <alignment horizontal="right"/>
    </xf>
    <xf numFmtId="167" fontId="23" fillId="2" borderId="0" xfId="10" applyNumberFormat="1" applyFont="1" applyFill="1" applyBorder="1" applyAlignment="1">
      <alignment horizontal="right"/>
    </xf>
    <xf numFmtId="167" fontId="23" fillId="2" borderId="2" xfId="10" quotePrefix="1" applyNumberFormat="1" applyFont="1" applyFill="1" applyBorder="1" applyAlignment="1">
      <alignment horizontal="right"/>
    </xf>
    <xf numFmtId="167" fontId="2" fillId="2" borderId="4" xfId="10" applyNumberFormat="1" applyFont="1" applyFill="1" applyBorder="1" applyAlignment="1">
      <alignment horizontal="right"/>
    </xf>
    <xf numFmtId="167" fontId="23" fillId="2" borderId="9" xfId="10" applyNumberFormat="1" applyFont="1" applyFill="1" applyBorder="1" applyAlignment="1">
      <alignment horizontal="right" wrapText="1"/>
    </xf>
    <xf numFmtId="167" fontId="23" fillId="2" borderId="2" xfId="10" applyNumberFormat="1" applyFont="1" applyFill="1" applyBorder="1" applyAlignment="1">
      <alignment horizontal="right" wrapText="1"/>
    </xf>
    <xf numFmtId="167" fontId="2" fillId="2" borderId="14" xfId="10" applyNumberFormat="1" applyFont="1" applyFill="1" applyBorder="1" applyAlignment="1">
      <alignment horizontal="right"/>
    </xf>
    <xf numFmtId="0" fontId="23" fillId="2" borderId="0" xfId="10" applyNumberFormat="1" applyFont="1" applyFill="1" applyBorder="1" applyAlignment="1">
      <alignment horizontal="right"/>
    </xf>
    <xf numFmtId="167" fontId="2" fillId="2" borderId="16" xfId="10" applyNumberFormat="1" applyFont="1" applyFill="1" applyBorder="1" applyAlignment="1">
      <alignment horizontal="right"/>
    </xf>
    <xf numFmtId="0" fontId="23" fillId="2" borderId="0" xfId="10" applyNumberFormat="1" applyFont="1" applyFill="1" applyAlignment="1">
      <alignment horizontal="right"/>
    </xf>
    <xf numFmtId="49" fontId="23" fillId="3" borderId="0" xfId="10" applyNumberFormat="1" applyFont="1" applyFill="1" applyAlignment="1">
      <alignment horizontal="right"/>
    </xf>
    <xf numFmtId="0" fontId="19" fillId="2" borderId="0" xfId="10" applyNumberFormat="1" applyFill="1" applyAlignment="1">
      <alignment horizontal="right"/>
    </xf>
    <xf numFmtId="167" fontId="19" fillId="2" borderId="0" xfId="10" applyFill="1" applyAlignment="1">
      <alignment horizontal="right"/>
    </xf>
    <xf numFmtId="41" fontId="2" fillId="2" borderId="17" xfId="10" applyNumberFormat="1" applyFont="1" applyFill="1" applyBorder="1" applyAlignment="1">
      <alignment horizontal="right" vertical="center"/>
    </xf>
    <xf numFmtId="41" fontId="2" fillId="2" borderId="15" xfId="10" applyNumberFormat="1" applyFont="1" applyFill="1" applyBorder="1" applyAlignment="1">
      <alignment horizontal="right" vertical="center"/>
    </xf>
    <xf numFmtId="41" fontId="2" fillId="2" borderId="16" xfId="10" applyNumberFormat="1" applyFont="1" applyFill="1" applyBorder="1" applyAlignment="1">
      <alignment horizontal="right" vertical="center"/>
    </xf>
    <xf numFmtId="167" fontId="2" fillId="2" borderId="11" xfId="10" applyNumberFormat="1" applyFont="1" applyFill="1" applyBorder="1" applyAlignment="1">
      <alignment vertical="top"/>
    </xf>
    <xf numFmtId="167" fontId="2" fillId="2" borderId="11" xfId="10" applyNumberFormat="1" applyFont="1" applyFill="1" applyBorder="1" applyAlignment="1">
      <alignment horizontal="right" vertical="center"/>
    </xf>
    <xf numFmtId="167" fontId="2" fillId="2" borderId="18" xfId="10" applyNumberFormat="1" applyFont="1" applyFill="1" applyBorder="1" applyAlignment="1">
      <alignment horizontal="center" vertical="center" wrapText="1"/>
    </xf>
    <xf numFmtId="167" fontId="2" fillId="2" borderId="11" xfId="10" applyNumberFormat="1" applyFont="1" applyFill="1" applyBorder="1" applyAlignment="1">
      <alignment horizontal="right"/>
    </xf>
    <xf numFmtId="167" fontId="23" fillId="2" borderId="19" xfId="10" applyFont="1" applyFill="1" applyBorder="1"/>
    <xf numFmtId="167" fontId="23" fillId="3" borderId="18" xfId="10" applyFont="1" applyFill="1" applyBorder="1"/>
    <xf numFmtId="167" fontId="23" fillId="3" borderId="11" xfId="10" applyFont="1" applyFill="1" applyBorder="1"/>
    <xf numFmtId="167" fontId="23" fillId="3" borderId="19" xfId="10" applyFont="1" applyFill="1" applyBorder="1"/>
    <xf numFmtId="3" fontId="23" fillId="2" borderId="20" xfId="10" applyNumberFormat="1" applyFont="1" applyFill="1" applyBorder="1"/>
    <xf numFmtId="3" fontId="23" fillId="2" borderId="1" xfId="10" applyNumberFormat="1" applyFont="1" applyFill="1" applyBorder="1"/>
    <xf numFmtId="3" fontId="24" fillId="2" borderId="6" xfId="10" applyNumberFormat="1" applyFont="1" applyFill="1" applyBorder="1"/>
    <xf numFmtId="3" fontId="24" fillId="2" borderId="13" xfId="10" applyNumberFormat="1" applyFont="1" applyFill="1" applyBorder="1"/>
    <xf numFmtId="3" fontId="24" fillId="2" borderId="17" xfId="10" applyNumberFormat="1" applyFont="1" applyFill="1" applyBorder="1"/>
    <xf numFmtId="167" fontId="2" fillId="2" borderId="0" xfId="10" applyFont="1" applyFill="1"/>
    <xf numFmtId="168" fontId="28" fillId="6" borderId="3" xfId="4" applyNumberFormat="1" applyFont="1" applyFill="1" applyBorder="1" applyAlignment="1">
      <alignment horizontal="right" vertical="center"/>
    </xf>
    <xf numFmtId="167" fontId="19" fillId="3" borderId="0" xfId="10" applyFill="1"/>
    <xf numFmtId="167" fontId="26" fillId="3" borderId="0" xfId="10" applyFont="1" applyFill="1"/>
    <xf numFmtId="167" fontId="23" fillId="3" borderId="0" xfId="10" applyFont="1" applyFill="1"/>
    <xf numFmtId="167" fontId="29" fillId="3" borderId="0" xfId="7" applyFont="1" applyFill="1" applyAlignment="1" applyProtection="1"/>
    <xf numFmtId="167" fontId="24" fillId="3" borderId="0" xfId="10" applyFont="1" applyFill="1"/>
    <xf numFmtId="167" fontId="23" fillId="3" borderId="0" xfId="10" applyFont="1" applyFill="1" applyAlignment="1">
      <alignment horizontal="left"/>
    </xf>
    <xf numFmtId="167" fontId="10" fillId="3" borderId="0" xfId="10" applyFont="1" applyFill="1"/>
    <xf numFmtId="167" fontId="30" fillId="3" borderId="0" xfId="10" applyFont="1" applyFill="1"/>
    <xf numFmtId="167" fontId="23" fillId="3" borderId="0" xfId="10" applyFont="1" applyFill="1" applyAlignment="1">
      <alignment horizontal="right"/>
    </xf>
    <xf numFmtId="0" fontId="10" fillId="3" borderId="0" xfId="10" applyNumberFormat="1" applyFont="1" applyFill="1" applyBorder="1"/>
    <xf numFmtId="0" fontId="23" fillId="3" borderId="0" xfId="10" applyNumberFormat="1" applyFont="1" applyFill="1" applyAlignment="1">
      <alignment horizontal="right"/>
    </xf>
    <xf numFmtId="0" fontId="23" fillId="3" borderId="0" xfId="10" applyNumberFormat="1" applyFont="1" applyFill="1"/>
    <xf numFmtId="0" fontId="23" fillId="3" borderId="0" xfId="10" applyNumberFormat="1" applyFont="1" applyFill="1" applyAlignment="1">
      <alignment horizontal="left"/>
    </xf>
    <xf numFmtId="0" fontId="23" fillId="3" borderId="0" xfId="10" applyNumberFormat="1" applyFont="1" applyFill="1" applyAlignment="1"/>
    <xf numFmtId="167" fontId="2" fillId="2" borderId="0" xfId="10" applyFont="1" applyFill="1" applyBorder="1" applyAlignment="1">
      <alignment horizontal="center" vertical="center"/>
    </xf>
    <xf numFmtId="167" fontId="23" fillId="2" borderId="2" xfId="10" applyFont="1" applyFill="1" applyBorder="1" applyAlignment="1">
      <alignment horizontal="left"/>
    </xf>
    <xf numFmtId="167" fontId="13" fillId="2" borderId="2" xfId="10" applyFont="1" applyFill="1" applyBorder="1" applyAlignment="1">
      <alignment horizontal="left"/>
    </xf>
    <xf numFmtId="3" fontId="2" fillId="2" borderId="0" xfId="10" applyNumberFormat="1" applyFont="1" applyFill="1" applyBorder="1" applyAlignment="1">
      <alignment horizontal="right"/>
    </xf>
    <xf numFmtId="49" fontId="23" fillId="2" borderId="3" xfId="10" applyNumberFormat="1" applyFont="1" applyFill="1" applyBorder="1" applyAlignment="1">
      <alignment horizontal="center"/>
    </xf>
    <xf numFmtId="49" fontId="23" fillId="2" borderId="6" xfId="10" applyNumberFormat="1" applyFont="1" applyFill="1" applyBorder="1" applyAlignment="1">
      <alignment horizontal="center"/>
    </xf>
    <xf numFmtId="167" fontId="23" fillId="2" borderId="15" xfId="10" applyFont="1" applyFill="1" applyBorder="1"/>
    <xf numFmtId="167" fontId="24" fillId="2" borderId="16" xfId="10" applyFont="1" applyFill="1" applyBorder="1"/>
    <xf numFmtId="167" fontId="2" fillId="2" borderId="3" xfId="10" applyFont="1" applyFill="1" applyBorder="1" applyAlignment="1">
      <alignment horizontal="center" vertical="center" wrapText="1"/>
    </xf>
    <xf numFmtId="167" fontId="2" fillId="2" borderId="3" xfId="10" applyFont="1" applyFill="1" applyBorder="1" applyAlignment="1">
      <alignment vertical="center"/>
    </xf>
    <xf numFmtId="167" fontId="24" fillId="2" borderId="4" xfId="10" applyFont="1" applyFill="1" applyBorder="1" applyAlignment="1">
      <alignment horizontal="right" vertical="center"/>
    </xf>
    <xf numFmtId="167" fontId="2" fillId="2" borderId="3" xfId="10" applyFont="1" applyFill="1" applyBorder="1" applyAlignment="1">
      <alignment horizontal="right" vertical="center"/>
    </xf>
    <xf numFmtId="167" fontId="23" fillId="2" borderId="3" xfId="10" applyFont="1" applyFill="1" applyBorder="1" applyAlignment="1">
      <alignment vertical="center"/>
    </xf>
    <xf numFmtId="167" fontId="23" fillId="2" borderId="4" xfId="10" applyFont="1" applyFill="1" applyBorder="1" applyAlignment="1">
      <alignment vertical="center"/>
    </xf>
    <xf numFmtId="167" fontId="23" fillId="2" borderId="6" xfId="10" applyFont="1" applyFill="1" applyBorder="1" applyAlignment="1">
      <alignment vertical="center"/>
    </xf>
    <xf numFmtId="167" fontId="23" fillId="2" borderId="0" xfId="10" applyFont="1" applyFill="1" applyAlignment="1">
      <alignment vertical="center"/>
    </xf>
    <xf numFmtId="168" fontId="23" fillId="2" borderId="3" xfId="10" applyNumberFormat="1" applyFont="1" applyFill="1" applyBorder="1"/>
    <xf numFmtId="167" fontId="23" fillId="2" borderId="3" xfId="4" applyNumberFormat="1" applyFont="1" applyFill="1" applyBorder="1"/>
    <xf numFmtId="168" fontId="24" fillId="2" borderId="3" xfId="10" applyNumberFormat="1" applyFont="1" applyFill="1" applyBorder="1" applyAlignment="1">
      <alignment horizontal="right" vertical="center"/>
    </xf>
    <xf numFmtId="168" fontId="24" fillId="2" borderId="0" xfId="10" applyNumberFormat="1" applyFont="1" applyFill="1" applyBorder="1" applyAlignment="1">
      <alignment horizontal="right"/>
    </xf>
    <xf numFmtId="41" fontId="1" fillId="2" borderId="20" xfId="10" applyNumberFormat="1" applyFont="1" applyFill="1" applyBorder="1" applyAlignment="1">
      <alignment horizontal="right" vertical="center"/>
    </xf>
    <xf numFmtId="167" fontId="23" fillId="2" borderId="0" xfId="10" applyFont="1" applyFill="1" applyAlignment="1"/>
    <xf numFmtId="167" fontId="19" fillId="3" borderId="0" xfId="10" applyFill="1" applyAlignment="1">
      <alignment horizontal="left" vertical="center"/>
    </xf>
    <xf numFmtId="167" fontId="31" fillId="3" borderId="0" xfId="10" applyFont="1" applyFill="1"/>
    <xf numFmtId="167" fontId="1" fillId="3" borderId="0" xfId="10" applyFont="1" applyFill="1"/>
    <xf numFmtId="0" fontId="16" fillId="2" borderId="0" xfId="10" applyNumberFormat="1" applyFont="1" applyFill="1" applyBorder="1" applyAlignment="1">
      <alignment horizontal="left" vertical="center"/>
    </xf>
    <xf numFmtId="167" fontId="24" fillId="2" borderId="19" xfId="10" applyFont="1" applyFill="1" applyBorder="1" applyAlignment="1">
      <alignment horizontal="right" vertical="center"/>
    </xf>
    <xf numFmtId="168" fontId="23" fillId="3" borderId="0" xfId="10" applyNumberFormat="1" applyFont="1" applyFill="1" applyBorder="1"/>
    <xf numFmtId="167" fontId="32" fillId="3" borderId="2" xfId="10" applyFont="1" applyFill="1" applyBorder="1"/>
    <xf numFmtId="167" fontId="24" fillId="3" borderId="4" xfId="10" applyFont="1" applyFill="1" applyBorder="1"/>
    <xf numFmtId="167" fontId="23" fillId="3" borderId="9" xfId="10" applyFont="1" applyFill="1" applyBorder="1"/>
    <xf numFmtId="41" fontId="1" fillId="2" borderId="10" xfId="10" applyNumberFormat="1" applyFont="1" applyFill="1" applyBorder="1" applyAlignment="1">
      <alignment horizontal="right" vertical="center"/>
    </xf>
    <xf numFmtId="167" fontId="24" fillId="3" borderId="16" xfId="10" applyFont="1" applyFill="1" applyBorder="1"/>
    <xf numFmtId="167" fontId="24" fillId="3" borderId="21" xfId="10" applyFont="1" applyFill="1" applyBorder="1" applyAlignment="1">
      <alignment vertical="center"/>
    </xf>
    <xf numFmtId="167" fontId="24" fillId="3" borderId="3" xfId="10" applyFont="1" applyFill="1" applyBorder="1" applyAlignment="1">
      <alignment vertical="center"/>
    </xf>
    <xf numFmtId="0" fontId="23" fillId="3" borderId="3" xfId="10" applyNumberFormat="1" applyFont="1" applyFill="1" applyBorder="1" applyAlignment="1">
      <alignment horizontal="right"/>
    </xf>
    <xf numFmtId="167" fontId="24" fillId="3" borderId="3" xfId="10" applyFont="1" applyFill="1" applyBorder="1" applyAlignment="1">
      <alignment horizontal="right"/>
    </xf>
    <xf numFmtId="3" fontId="24" fillId="3" borderId="3" xfId="10" applyNumberFormat="1" applyFont="1" applyFill="1" applyBorder="1" applyAlignment="1">
      <alignment horizontal="right"/>
    </xf>
    <xf numFmtId="167" fontId="23" fillId="3" borderId="10" xfId="10" applyFont="1" applyFill="1" applyBorder="1"/>
    <xf numFmtId="49" fontId="23" fillId="3" borderId="6" xfId="10" applyNumberFormat="1" applyFont="1" applyFill="1" applyBorder="1" applyAlignment="1">
      <alignment horizontal="center"/>
    </xf>
    <xf numFmtId="49" fontId="23" fillId="3" borderId="3" xfId="10" applyNumberFormat="1" applyFont="1" applyFill="1" applyBorder="1" applyAlignment="1">
      <alignment horizontal="center"/>
    </xf>
    <xf numFmtId="49" fontId="23" fillId="3" borderId="4" xfId="10" applyNumberFormat="1" applyFont="1" applyFill="1" applyBorder="1" applyAlignment="1">
      <alignment horizontal="center"/>
    </xf>
    <xf numFmtId="167" fontId="24" fillId="3" borderId="11" xfId="10" applyFont="1" applyFill="1" applyBorder="1" applyAlignment="1">
      <alignment horizontal="right"/>
    </xf>
    <xf numFmtId="0" fontId="23" fillId="7" borderId="6" xfId="0" applyFont="1" applyFill="1" applyBorder="1" applyAlignment="1">
      <alignment horizontal="center" vertical="center" wrapText="1"/>
    </xf>
    <xf numFmtId="0" fontId="23" fillId="7" borderId="3" xfId="0" applyFont="1" applyFill="1" applyBorder="1" applyAlignment="1">
      <alignment horizontal="right" vertical="center" wrapText="1"/>
    </xf>
    <xf numFmtId="9" fontId="23" fillId="7" borderId="4" xfId="12" applyNumberFormat="1" applyFont="1" applyFill="1" applyBorder="1" applyAlignment="1">
      <alignment horizontal="center" vertical="center" wrapText="1"/>
    </xf>
    <xf numFmtId="41" fontId="1" fillId="7" borderId="0" xfId="10" applyNumberFormat="1" applyFont="1" applyFill="1" applyBorder="1" applyAlignment="1">
      <alignment horizontal="right" vertical="center"/>
    </xf>
    <xf numFmtId="41" fontId="1" fillId="7" borderId="2" xfId="10" applyNumberFormat="1" applyFont="1" applyFill="1" applyBorder="1" applyAlignment="1">
      <alignment horizontal="right" vertical="center"/>
    </xf>
    <xf numFmtId="41" fontId="1" fillId="7" borderId="1" xfId="10" applyNumberFormat="1" applyFont="1" applyFill="1" applyBorder="1" applyAlignment="1">
      <alignment horizontal="right" vertical="center"/>
    </xf>
    <xf numFmtId="41" fontId="13" fillId="7" borderId="0" xfId="10" applyNumberFormat="1" applyFont="1" applyFill="1" applyBorder="1" applyAlignment="1">
      <alignment horizontal="right" vertical="center"/>
    </xf>
    <xf numFmtId="41" fontId="13" fillId="7" borderId="2" xfId="10" applyNumberFormat="1" applyFont="1" applyFill="1" applyBorder="1" applyAlignment="1">
      <alignment horizontal="right" vertical="center"/>
    </xf>
    <xf numFmtId="41" fontId="13" fillId="7" borderId="1" xfId="10" applyNumberFormat="1" applyFont="1" applyFill="1" applyBorder="1" applyAlignment="1">
      <alignment horizontal="right" vertical="center"/>
    </xf>
    <xf numFmtId="0" fontId="23" fillId="3" borderId="8" xfId="0" applyFont="1" applyFill="1" applyBorder="1" applyAlignment="1">
      <alignment horizontal="right" vertical="center" wrapText="1"/>
    </xf>
    <xf numFmtId="164" fontId="23" fillId="3" borderId="6" xfId="1" applyNumberFormat="1" applyFont="1" applyFill="1" applyBorder="1" applyAlignment="1">
      <alignment horizontal="center" vertical="center" wrapText="1"/>
    </xf>
    <xf numFmtId="164" fontId="23" fillId="3" borderId="3" xfId="1" applyNumberFormat="1" applyFont="1" applyFill="1" applyBorder="1" applyAlignment="1">
      <alignment horizontal="center" vertical="center" wrapText="1"/>
    </xf>
    <xf numFmtId="0" fontId="23" fillId="3" borderId="0" xfId="0" applyFont="1" applyFill="1" applyBorder="1" applyAlignment="1">
      <alignment horizontal="center" vertical="center"/>
    </xf>
    <xf numFmtId="49" fontId="23" fillId="3" borderId="0" xfId="0" applyNumberFormat="1" applyFont="1" applyFill="1" applyBorder="1" applyAlignment="1">
      <alignment vertical="center"/>
    </xf>
    <xf numFmtId="0" fontId="23" fillId="3" borderId="0" xfId="0" applyFont="1" applyFill="1" applyBorder="1" applyAlignment="1">
      <alignment horizontal="left" vertical="center" wrapText="1"/>
    </xf>
    <xf numFmtId="9" fontId="23" fillId="3" borderId="0" xfId="12" applyNumberFormat="1" applyFont="1" applyFill="1" applyBorder="1" applyAlignment="1">
      <alignment horizontal="left" vertical="center" wrapText="1"/>
    </xf>
    <xf numFmtId="0" fontId="1" fillId="3" borderId="0" xfId="0" applyFont="1" applyFill="1" applyBorder="1" applyAlignment="1">
      <alignment vertical="top"/>
    </xf>
    <xf numFmtId="0" fontId="23" fillId="3" borderId="0" xfId="0" applyFont="1" applyFill="1" applyBorder="1" applyAlignment="1">
      <alignment vertical="top"/>
    </xf>
    <xf numFmtId="167" fontId="23" fillId="2" borderId="0" xfId="10" applyFont="1" applyFill="1" applyAlignment="1">
      <alignment horizontal="center"/>
    </xf>
    <xf numFmtId="168" fontId="19" fillId="2" borderId="0" xfId="1" applyNumberFormat="1" applyFont="1" applyFill="1"/>
    <xf numFmtId="168" fontId="23" fillId="2" borderId="0" xfId="1" applyNumberFormat="1" applyFont="1" applyFill="1"/>
    <xf numFmtId="0" fontId="5" fillId="3" borderId="0" xfId="8" applyFont="1" applyFill="1" applyAlignment="1">
      <alignment horizontal="center"/>
    </xf>
    <xf numFmtId="164" fontId="10" fillId="3" borderId="1" xfId="1" applyNumberFormat="1" applyFont="1" applyFill="1" applyBorder="1" applyAlignment="1">
      <alignment horizontal="center" vertical="center" wrapText="1"/>
    </xf>
    <xf numFmtId="164" fontId="10" fillId="3" borderId="1" xfId="0" applyNumberFormat="1" applyFont="1" applyFill="1" applyBorder="1" applyAlignment="1">
      <alignment horizontal="center" vertical="center"/>
    </xf>
    <xf numFmtId="164" fontId="33" fillId="3" borderId="1" xfId="1" applyNumberFormat="1" applyFont="1" applyFill="1" applyBorder="1" applyAlignment="1">
      <alignment horizontal="center" vertical="center" wrapText="1"/>
    </xf>
    <xf numFmtId="164" fontId="33" fillId="3" borderId="0" xfId="1" applyNumberFormat="1" applyFont="1" applyFill="1" applyBorder="1" applyAlignment="1">
      <alignment horizontal="center" vertical="center" wrapText="1"/>
    </xf>
    <xf numFmtId="164" fontId="33" fillId="3" borderId="1" xfId="0" applyNumberFormat="1" applyFont="1" applyFill="1" applyBorder="1" applyAlignment="1">
      <alignment horizontal="center" vertical="center"/>
    </xf>
    <xf numFmtId="164" fontId="33" fillId="3" borderId="0" xfId="0" applyNumberFormat="1" applyFont="1" applyFill="1" applyBorder="1" applyAlignment="1">
      <alignment horizontal="center" vertical="center"/>
    </xf>
    <xf numFmtId="164" fontId="33" fillId="7" borderId="1" xfId="1" applyNumberFormat="1" applyFont="1" applyFill="1" applyBorder="1" applyAlignment="1">
      <alignment horizontal="center" vertical="center" wrapText="1"/>
    </xf>
    <xf numFmtId="164" fontId="33" fillId="7" borderId="0" xfId="1" applyNumberFormat="1" applyFont="1" applyFill="1" applyBorder="1" applyAlignment="1">
      <alignment horizontal="center" vertical="center" wrapText="1"/>
    </xf>
    <xf numFmtId="165" fontId="23" fillId="7" borderId="9" xfId="0" applyNumberFormat="1" applyFont="1" applyFill="1" applyBorder="1" applyAlignment="1">
      <alignment vertical="center" wrapText="1"/>
    </xf>
    <xf numFmtId="165" fontId="23" fillId="7" borderId="2" xfId="0" applyNumberFormat="1" applyFont="1" applyFill="1" applyBorder="1" applyAlignment="1">
      <alignment vertical="center" wrapText="1"/>
    </xf>
    <xf numFmtId="49" fontId="23" fillId="7" borderId="2" xfId="0" applyNumberFormat="1" applyFont="1" applyFill="1" applyBorder="1" applyAlignment="1">
      <alignment vertical="center" wrapText="1"/>
    </xf>
    <xf numFmtId="164" fontId="33" fillId="7" borderId="1" xfId="0" applyNumberFormat="1" applyFont="1" applyFill="1" applyBorder="1" applyAlignment="1">
      <alignment horizontal="center" vertical="center"/>
    </xf>
    <xf numFmtId="164" fontId="33" fillId="7" borderId="0" xfId="0" applyNumberFormat="1" applyFont="1" applyFill="1" applyBorder="1" applyAlignment="1">
      <alignment horizontal="center" vertical="center"/>
    </xf>
    <xf numFmtId="165" fontId="23" fillId="7" borderId="2" xfId="0" applyNumberFormat="1" applyFont="1" applyFill="1" applyBorder="1" applyAlignment="1">
      <alignment vertical="center"/>
    </xf>
    <xf numFmtId="49" fontId="23" fillId="3" borderId="16" xfId="0" applyNumberFormat="1" applyFont="1" applyFill="1" applyBorder="1" applyAlignment="1">
      <alignment vertical="center" wrapText="1"/>
    </xf>
    <xf numFmtId="164" fontId="33" fillId="7" borderId="17" xfId="0" applyNumberFormat="1" applyFont="1" applyFill="1" applyBorder="1" applyAlignment="1">
      <alignment horizontal="center" vertical="center"/>
    </xf>
    <xf numFmtId="164" fontId="33" fillId="7" borderId="15" xfId="0" applyNumberFormat="1" applyFont="1" applyFill="1" applyBorder="1" applyAlignment="1">
      <alignment horizontal="center" vertical="center"/>
    </xf>
    <xf numFmtId="49" fontId="23" fillId="7" borderId="16" xfId="0" applyNumberFormat="1" applyFont="1" applyFill="1" applyBorder="1" applyAlignment="1">
      <alignment vertical="center" wrapText="1"/>
    </xf>
    <xf numFmtId="0" fontId="23" fillId="3" borderId="0" xfId="0" applyFont="1" applyFill="1" applyBorder="1" applyAlignment="1">
      <alignment horizontal="left" vertical="top" wrapText="1"/>
    </xf>
    <xf numFmtId="164" fontId="10" fillId="3" borderId="0" xfId="1" applyNumberFormat="1" applyFont="1" applyFill="1" applyBorder="1" applyAlignment="1">
      <alignment horizontal="center" vertical="center" wrapText="1"/>
    </xf>
    <xf numFmtId="164" fontId="10" fillId="3" borderId="0" xfId="0" applyNumberFormat="1" applyFont="1" applyFill="1" applyBorder="1" applyAlignment="1">
      <alignment horizontal="center" vertical="center"/>
    </xf>
    <xf numFmtId="164" fontId="10" fillId="3" borderId="17" xfId="1" applyNumberFormat="1" applyFont="1" applyFill="1" applyBorder="1" applyAlignment="1">
      <alignment horizontal="center" vertical="center" wrapText="1"/>
    </xf>
    <xf numFmtId="164" fontId="10" fillId="3" borderId="15" xfId="1" applyNumberFormat="1" applyFont="1" applyFill="1" applyBorder="1" applyAlignment="1">
      <alignment horizontal="center" vertical="center" wrapText="1"/>
    </xf>
    <xf numFmtId="49" fontId="23" fillId="2" borderId="0" xfId="10" applyNumberFormat="1" applyFont="1" applyFill="1" applyBorder="1" applyAlignment="1">
      <alignment horizontal="center"/>
    </xf>
    <xf numFmtId="167" fontId="23" fillId="3" borderId="3" xfId="10" applyFont="1" applyFill="1" applyBorder="1" applyAlignment="1">
      <alignment horizontal="right"/>
    </xf>
    <xf numFmtId="49" fontId="23" fillId="3" borderId="0" xfId="0" applyNumberFormat="1" applyFont="1" applyFill="1" applyBorder="1" applyAlignment="1">
      <alignment horizontal="center" vertical="center" wrapText="1"/>
    </xf>
    <xf numFmtId="0" fontId="1" fillId="3" borderId="0" xfId="0" applyFont="1" applyFill="1" applyBorder="1"/>
    <xf numFmtId="167" fontId="1" fillId="2" borderId="0" xfId="10" applyFont="1" applyFill="1" applyAlignment="1"/>
    <xf numFmtId="0" fontId="23" fillId="3" borderId="0" xfId="0" applyFont="1" applyFill="1" applyBorder="1" applyAlignment="1">
      <alignment horizontal="right" vertical="center"/>
    </xf>
    <xf numFmtId="164" fontId="23" fillId="3" borderId="0" xfId="0" applyNumberFormat="1" applyFont="1" applyFill="1" applyBorder="1" applyAlignment="1">
      <alignment horizontal="center" vertical="center"/>
    </xf>
    <xf numFmtId="0" fontId="23" fillId="3" borderId="5" xfId="0" applyFont="1" applyFill="1" applyBorder="1" applyAlignment="1">
      <alignment horizontal="right" vertical="center" wrapText="1"/>
    </xf>
    <xf numFmtId="164" fontId="23" fillId="3" borderId="20" xfId="1" applyNumberFormat="1" applyFont="1" applyFill="1" applyBorder="1" applyAlignment="1">
      <alignment horizontal="center" vertical="center" wrapText="1"/>
    </xf>
    <xf numFmtId="164" fontId="23" fillId="3" borderId="10" xfId="1" applyNumberFormat="1" applyFont="1" applyFill="1" applyBorder="1" applyAlignment="1">
      <alignment horizontal="center" vertical="center" wrapText="1"/>
    </xf>
    <xf numFmtId="49" fontId="23" fillId="3" borderId="10" xfId="0" applyNumberFormat="1" applyFont="1" applyFill="1" applyBorder="1" applyAlignment="1">
      <alignment vertical="center" wrapText="1"/>
    </xf>
    <xf numFmtId="164" fontId="10" fillId="3" borderId="20" xfId="1" applyNumberFormat="1" applyFont="1" applyFill="1" applyBorder="1" applyAlignment="1">
      <alignment horizontal="center" vertical="center" wrapText="1"/>
    </xf>
    <xf numFmtId="164" fontId="10" fillId="3" borderId="10" xfId="1" applyNumberFormat="1" applyFont="1" applyFill="1" applyBorder="1" applyAlignment="1">
      <alignment horizontal="center" vertical="center" wrapText="1"/>
    </xf>
    <xf numFmtId="164" fontId="33" fillId="7" borderId="20" xfId="1" applyNumberFormat="1" applyFont="1" applyFill="1" applyBorder="1" applyAlignment="1">
      <alignment horizontal="center" vertical="center" wrapText="1"/>
    </xf>
    <xf numFmtId="164" fontId="33" fillId="7" borderId="10" xfId="1" applyNumberFormat="1" applyFont="1" applyFill="1" applyBorder="1" applyAlignment="1">
      <alignment horizontal="center" vertical="center" wrapText="1"/>
    </xf>
    <xf numFmtId="167" fontId="29" fillId="3" borderId="0" xfId="5" applyNumberFormat="1" applyFont="1" applyFill="1" applyBorder="1"/>
    <xf numFmtId="168" fontId="2" fillId="2" borderId="0" xfId="1" applyNumberFormat="1" applyFont="1" applyFill="1" applyBorder="1" applyAlignment="1">
      <alignment horizontal="right" vertical="center"/>
    </xf>
    <xf numFmtId="168" fontId="2" fillId="2" borderId="2" xfId="1" applyNumberFormat="1" applyFont="1" applyFill="1" applyBorder="1" applyAlignment="1">
      <alignment horizontal="right" vertical="center"/>
    </xf>
    <xf numFmtId="168" fontId="28" fillId="6" borderId="0" xfId="1" applyNumberFormat="1" applyFont="1" applyFill="1" applyBorder="1" applyAlignment="1"/>
    <xf numFmtId="168" fontId="28" fillId="6" borderId="20" xfId="1" applyNumberFormat="1" applyFont="1" applyFill="1" applyBorder="1" applyAlignment="1"/>
    <xf numFmtId="168" fontId="28" fillId="6" borderId="10" xfId="1" applyNumberFormat="1" applyFont="1" applyFill="1" applyBorder="1" applyAlignment="1"/>
    <xf numFmtId="167" fontId="23" fillId="3" borderId="0" xfId="10" applyFont="1" applyFill="1" applyBorder="1"/>
    <xf numFmtId="0" fontId="23" fillId="3" borderId="22" xfId="0" applyFont="1" applyFill="1" applyBorder="1" applyAlignment="1">
      <alignment horizontal="right" vertical="center"/>
    </xf>
    <xf numFmtId="164" fontId="10" fillId="3" borderId="17" xfId="0" applyNumberFormat="1" applyFont="1" applyFill="1" applyBorder="1" applyAlignment="1">
      <alignment horizontal="center" vertical="center"/>
    </xf>
    <xf numFmtId="164" fontId="23" fillId="3" borderId="15" xfId="1" applyNumberFormat="1" applyFont="1" applyFill="1" applyBorder="1" applyAlignment="1">
      <alignment horizontal="center" vertical="center" wrapText="1"/>
    </xf>
    <xf numFmtId="49" fontId="23" fillId="3" borderId="15" xfId="0" applyNumberFormat="1" applyFont="1" applyFill="1" applyBorder="1" applyAlignment="1">
      <alignment vertical="center" wrapText="1"/>
    </xf>
    <xf numFmtId="164" fontId="10" fillId="3" borderId="15" xfId="0" applyNumberFormat="1" applyFont="1" applyFill="1" applyBorder="1" applyAlignment="1">
      <alignment horizontal="center" vertical="center"/>
    </xf>
    <xf numFmtId="167" fontId="23" fillId="3" borderId="0" xfId="10" applyFont="1" applyFill="1" applyBorder="1" applyAlignment="1">
      <alignment horizontal="center"/>
    </xf>
    <xf numFmtId="167" fontId="23" fillId="3" borderId="6" xfId="10" applyFont="1" applyFill="1" applyBorder="1" applyAlignment="1">
      <alignment horizontal="center"/>
    </xf>
    <xf numFmtId="164" fontId="23" fillId="3" borderId="1" xfId="0" applyNumberFormat="1" applyFont="1" applyFill="1" applyBorder="1" applyAlignment="1">
      <alignment horizontal="center" vertical="center"/>
    </xf>
    <xf numFmtId="49" fontId="23" fillId="3" borderId="2" xfId="0" applyNumberFormat="1" applyFont="1" applyFill="1" applyBorder="1" applyAlignment="1">
      <alignment vertical="center"/>
    </xf>
    <xf numFmtId="9" fontId="23" fillId="3" borderId="3" xfId="0" applyNumberFormat="1" applyFont="1" applyFill="1" applyBorder="1" applyAlignment="1">
      <alignment horizontal="center" vertical="center" wrapText="1"/>
    </xf>
    <xf numFmtId="9" fontId="23" fillId="3" borderId="0" xfId="0" applyNumberFormat="1" applyFont="1" applyFill="1" applyBorder="1" applyAlignment="1">
      <alignment horizontal="center" vertical="center" wrapText="1"/>
    </xf>
    <xf numFmtId="165" fontId="23" fillId="3" borderId="2" xfId="0" applyNumberFormat="1" applyFont="1" applyFill="1" applyBorder="1" applyAlignment="1">
      <alignment horizontal="center" vertical="center" wrapText="1"/>
    </xf>
    <xf numFmtId="9" fontId="23" fillId="3" borderId="4" xfId="0" applyNumberFormat="1" applyFont="1" applyFill="1" applyBorder="1" applyAlignment="1">
      <alignment horizontal="center" vertical="center" wrapText="1"/>
    </xf>
    <xf numFmtId="168" fontId="19" fillId="3" borderId="0" xfId="1" applyNumberFormat="1" applyFont="1" applyFill="1" applyBorder="1"/>
    <xf numFmtId="168" fontId="19" fillId="3" borderId="0" xfId="1" applyNumberFormat="1" applyFont="1" applyFill="1" applyBorder="1" applyAlignment="1">
      <alignment horizontal="left" vertical="center"/>
    </xf>
    <xf numFmtId="168" fontId="23" fillId="3" borderId="0" xfId="1" applyNumberFormat="1" applyFont="1" applyFill="1" applyBorder="1" applyAlignment="1">
      <alignment horizontal="left" vertical="center"/>
    </xf>
    <xf numFmtId="168" fontId="23" fillId="3" borderId="0" xfId="1" applyNumberFormat="1" applyFont="1" applyFill="1" applyBorder="1" applyAlignment="1">
      <alignment horizontal="center"/>
    </xf>
    <xf numFmtId="168" fontId="23" fillId="3" borderId="3" xfId="1" applyNumberFormat="1" applyFont="1" applyFill="1" applyBorder="1"/>
    <xf numFmtId="168" fontId="23" fillId="3" borderId="0" xfId="1" applyNumberFormat="1" applyFont="1" applyFill="1" applyBorder="1"/>
    <xf numFmtId="168" fontId="24" fillId="3" borderId="10" xfId="1" applyNumberFormat="1" applyFont="1" applyFill="1" applyBorder="1"/>
    <xf numFmtId="0" fontId="23" fillId="3" borderId="1" xfId="0" applyFont="1" applyFill="1" applyBorder="1" applyAlignment="1">
      <alignment horizontal="right" vertical="center"/>
    </xf>
    <xf numFmtId="0" fontId="23" fillId="3" borderId="6" xfId="0" applyFont="1" applyFill="1" applyBorder="1" applyAlignment="1">
      <alignment horizontal="right" vertical="center"/>
    </xf>
    <xf numFmtId="0" fontId="23" fillId="3" borderId="4" xfId="0" applyFont="1" applyFill="1" applyBorder="1" applyAlignment="1">
      <alignment vertical="center"/>
    </xf>
    <xf numFmtId="1" fontId="23" fillId="2" borderId="0" xfId="10" applyNumberFormat="1" applyFont="1" applyFill="1" applyBorder="1"/>
    <xf numFmtId="0" fontId="13" fillId="2" borderId="0" xfId="1" applyNumberFormat="1" applyFont="1" applyFill="1" applyBorder="1" applyAlignment="1">
      <alignment horizontal="right" vertical="center"/>
    </xf>
    <xf numFmtId="0" fontId="2" fillId="2" borderId="0" xfId="1" applyNumberFormat="1" applyFont="1" applyFill="1" applyBorder="1" applyAlignment="1">
      <alignment horizontal="right" vertical="center"/>
    </xf>
    <xf numFmtId="164" fontId="23" fillId="3" borderId="3" xfId="0" applyNumberFormat="1" applyFont="1" applyFill="1" applyBorder="1" applyAlignment="1">
      <alignment horizontal="center" vertical="center"/>
    </xf>
    <xf numFmtId="164" fontId="10" fillId="3" borderId="6" xfId="0" applyNumberFormat="1" applyFont="1" applyFill="1" applyBorder="1" applyAlignment="1">
      <alignment horizontal="center" vertical="center"/>
    </xf>
    <xf numFmtId="164" fontId="10" fillId="3" borderId="3" xfId="0" applyNumberFormat="1" applyFont="1" applyFill="1" applyBorder="1" applyAlignment="1">
      <alignment horizontal="center" vertical="center"/>
    </xf>
    <xf numFmtId="164" fontId="10" fillId="3" borderId="6" xfId="1" applyNumberFormat="1" applyFont="1" applyFill="1" applyBorder="1" applyAlignment="1">
      <alignment horizontal="center" vertical="center" wrapText="1"/>
    </xf>
    <xf numFmtId="164" fontId="10" fillId="3" borderId="3" xfId="1" applyNumberFormat="1" applyFont="1" applyFill="1" applyBorder="1" applyAlignment="1">
      <alignment horizontal="center" vertical="center" wrapText="1"/>
    </xf>
    <xf numFmtId="164" fontId="23" fillId="3" borderId="6" xfId="0" applyNumberFormat="1" applyFont="1" applyFill="1" applyBorder="1" applyAlignment="1">
      <alignment horizontal="center" vertical="center"/>
    </xf>
    <xf numFmtId="168" fontId="23" fillId="2" borderId="0" xfId="1" applyNumberFormat="1" applyFont="1" applyFill="1" applyBorder="1"/>
    <xf numFmtId="168" fontId="23" fillId="2" borderId="0" xfId="1" applyNumberFormat="1" applyFont="1" applyFill="1" applyAlignment="1">
      <alignment horizontal="right"/>
    </xf>
    <xf numFmtId="168" fontId="23" fillId="2" borderId="0" xfId="1" applyNumberFormat="1" applyFont="1" applyFill="1" applyBorder="1" applyAlignment="1">
      <alignment horizontal="right"/>
    </xf>
    <xf numFmtId="168" fontId="23" fillId="2" borderId="9" xfId="1" applyNumberFormat="1" applyFont="1" applyFill="1" applyBorder="1" applyAlignment="1">
      <alignment horizontal="right" wrapText="1"/>
    </xf>
    <xf numFmtId="3" fontId="1" fillId="2" borderId="0" xfId="1" applyNumberFormat="1" applyFont="1" applyFill="1" applyBorder="1" applyAlignment="1">
      <alignment horizontal="right" vertical="center"/>
    </xf>
    <xf numFmtId="3" fontId="1" fillId="2" borderId="2" xfId="1" applyNumberFormat="1" applyFont="1" applyFill="1" applyBorder="1" applyAlignment="1">
      <alignment horizontal="right" vertical="center"/>
    </xf>
    <xf numFmtId="3" fontId="23" fillId="2" borderId="0" xfId="1" applyNumberFormat="1" applyFont="1" applyFill="1" applyBorder="1" applyAlignment="1">
      <alignment horizontal="right"/>
    </xf>
    <xf numFmtId="3" fontId="23" fillId="2" borderId="1" xfId="1" applyNumberFormat="1" applyFont="1" applyFill="1" applyBorder="1" applyAlignment="1">
      <alignment horizontal="right"/>
    </xf>
    <xf numFmtId="3" fontId="23" fillId="2" borderId="0" xfId="1" applyNumberFormat="1" applyFont="1" applyFill="1" applyAlignment="1">
      <alignment horizontal="right"/>
    </xf>
    <xf numFmtId="3" fontId="23" fillId="2" borderId="10" xfId="1" applyNumberFormat="1" applyFont="1" applyFill="1" applyBorder="1" applyAlignment="1">
      <alignment horizontal="right"/>
    </xf>
    <xf numFmtId="3" fontId="1" fillId="2" borderId="2" xfId="10" applyNumberFormat="1" applyFont="1" applyFill="1" applyBorder="1" applyAlignment="1">
      <alignment horizontal="right" vertical="center"/>
    </xf>
    <xf numFmtId="3" fontId="2" fillId="2" borderId="2" xfId="10" applyNumberFormat="1" applyFont="1" applyFill="1" applyBorder="1" applyAlignment="1">
      <alignment horizontal="right" vertical="center"/>
    </xf>
    <xf numFmtId="3" fontId="24" fillId="2" borderId="0" xfId="10" applyNumberFormat="1" applyFont="1" applyFill="1"/>
    <xf numFmtId="3" fontId="2" fillId="2" borderId="13" xfId="10" applyNumberFormat="1" applyFont="1" applyFill="1" applyBorder="1" applyAlignment="1">
      <alignment horizontal="right" vertical="center"/>
    </xf>
    <xf numFmtId="3" fontId="2" fillId="2" borderId="14" xfId="10" applyNumberFormat="1" applyFont="1" applyFill="1" applyBorder="1" applyAlignment="1">
      <alignment horizontal="right" vertical="center"/>
    </xf>
    <xf numFmtId="3" fontId="23" fillId="2" borderId="0" xfId="1" applyNumberFormat="1" applyFont="1" applyFill="1"/>
    <xf numFmtId="3" fontId="23" fillId="2" borderId="10" xfId="1" applyNumberFormat="1" applyFont="1" applyFill="1" applyBorder="1"/>
    <xf numFmtId="3" fontId="2" fillId="2" borderId="6" xfId="10" applyNumberFormat="1" applyFont="1" applyFill="1" applyBorder="1" applyAlignment="1">
      <alignment horizontal="right" vertical="center"/>
    </xf>
    <xf numFmtId="3" fontId="2" fillId="2" borderId="4" xfId="10" applyNumberFormat="1" applyFont="1" applyFill="1" applyBorder="1" applyAlignment="1">
      <alignment horizontal="right" vertical="center"/>
    </xf>
    <xf numFmtId="3" fontId="24" fillId="2" borderId="3" xfId="1" applyNumberFormat="1" applyFont="1" applyFill="1" applyBorder="1"/>
    <xf numFmtId="3" fontId="24" fillId="2" borderId="0" xfId="1" applyNumberFormat="1" applyFont="1" applyFill="1"/>
    <xf numFmtId="3" fontId="24" fillId="2" borderId="0" xfId="1" applyNumberFormat="1" applyFont="1" applyFill="1" applyAlignment="1">
      <alignment horizontal="right"/>
    </xf>
    <xf numFmtId="3" fontId="23" fillId="2" borderId="10" xfId="10" applyNumberFormat="1" applyFont="1" applyFill="1" applyBorder="1"/>
    <xf numFmtId="3" fontId="24" fillId="2" borderId="12" xfId="1" applyNumberFormat="1" applyFont="1" applyFill="1" applyBorder="1"/>
    <xf numFmtId="0" fontId="37" fillId="2" borderId="0" xfId="1" applyNumberFormat="1" applyFont="1" applyFill="1" applyBorder="1" applyAlignment="1">
      <alignment horizontal="right" vertical="center"/>
    </xf>
    <xf numFmtId="164" fontId="37" fillId="2" borderId="0" xfId="1" applyNumberFormat="1" applyFont="1" applyFill="1" applyBorder="1" applyAlignment="1">
      <alignment horizontal="right" vertical="center"/>
    </xf>
    <xf numFmtId="164" fontId="2" fillId="2" borderId="0" xfId="1" applyNumberFormat="1" applyFont="1" applyFill="1" applyBorder="1" applyAlignment="1">
      <alignment horizontal="right" vertical="center"/>
    </xf>
    <xf numFmtId="164" fontId="2" fillId="2" borderId="9" xfId="1" applyNumberFormat="1" applyFont="1" applyFill="1" applyBorder="1" applyAlignment="1">
      <alignment horizontal="right" vertical="center"/>
    </xf>
    <xf numFmtId="164" fontId="2" fillId="2" borderId="2" xfId="1" applyNumberFormat="1" applyFont="1" applyFill="1" applyBorder="1" applyAlignment="1">
      <alignment horizontal="right" vertical="center"/>
    </xf>
    <xf numFmtId="164" fontId="13" fillId="2" borderId="0" xfId="1" applyNumberFormat="1" applyFont="1" applyFill="1" applyBorder="1" applyAlignment="1">
      <alignment horizontal="right" vertical="center"/>
    </xf>
    <xf numFmtId="164" fontId="13" fillId="2" borderId="2" xfId="1" applyNumberFormat="1" applyFont="1" applyFill="1" applyBorder="1" applyAlignment="1">
      <alignment horizontal="right" vertical="center"/>
    </xf>
    <xf numFmtId="164" fontId="13" fillId="2" borderId="1" xfId="1" applyNumberFormat="1" applyFont="1" applyFill="1" applyBorder="1" applyAlignment="1">
      <alignment horizontal="right" vertical="center"/>
    </xf>
    <xf numFmtId="164" fontId="2" fillId="2" borderId="1" xfId="1" applyNumberFormat="1" applyFont="1" applyFill="1" applyBorder="1" applyAlignment="1">
      <alignment horizontal="right" vertical="center"/>
    </xf>
    <xf numFmtId="164" fontId="2" fillId="2" borderId="20" xfId="1" applyNumberFormat="1" applyFont="1" applyFill="1" applyBorder="1" applyAlignment="1">
      <alignment horizontal="right" vertical="center"/>
    </xf>
    <xf numFmtId="164" fontId="2" fillId="2" borderId="10" xfId="1" applyNumberFormat="1" applyFont="1" applyFill="1" applyBorder="1" applyAlignment="1">
      <alignment horizontal="right" vertical="center"/>
    </xf>
    <xf numFmtId="164" fontId="2" fillId="2" borderId="6" xfId="1" applyNumberFormat="1" applyFont="1" applyFill="1" applyBorder="1" applyAlignment="1">
      <alignment horizontal="right" vertical="center"/>
    </xf>
    <xf numFmtId="164" fontId="2" fillId="2" borderId="3" xfId="1" applyNumberFormat="1" applyFont="1" applyFill="1" applyBorder="1" applyAlignment="1">
      <alignment horizontal="right" vertical="center"/>
    </xf>
    <xf numFmtId="164" fontId="2" fillId="2" borderId="4" xfId="1" applyNumberFormat="1" applyFont="1" applyFill="1" applyBorder="1" applyAlignment="1">
      <alignment horizontal="right" vertical="center"/>
    </xf>
    <xf numFmtId="164" fontId="2" fillId="2" borderId="17" xfId="1" applyNumberFormat="1" applyFont="1" applyFill="1" applyBorder="1" applyAlignment="1">
      <alignment horizontal="right" vertical="center"/>
    </xf>
    <xf numFmtId="164" fontId="2" fillId="2" borderId="15" xfId="1" applyNumberFormat="1" applyFont="1" applyFill="1" applyBorder="1" applyAlignment="1">
      <alignment horizontal="right" vertical="center"/>
    </xf>
    <xf numFmtId="164" fontId="2" fillId="2" borderId="16" xfId="1" applyNumberFormat="1" applyFont="1" applyFill="1" applyBorder="1" applyAlignment="1">
      <alignment horizontal="right" vertical="center"/>
    </xf>
    <xf numFmtId="164" fontId="28" fillId="6" borderId="0" xfId="1" applyNumberFormat="1" applyFont="1" applyFill="1" applyBorder="1" applyAlignment="1">
      <alignment horizontal="right"/>
    </xf>
    <xf numFmtId="164" fontId="28" fillId="6" borderId="20" xfId="1" applyNumberFormat="1" applyFont="1" applyFill="1" applyBorder="1" applyAlignment="1">
      <alignment horizontal="right"/>
    </xf>
    <xf numFmtId="164" fontId="28" fillId="6" borderId="10" xfId="1" applyNumberFormat="1" applyFont="1" applyFill="1" applyBorder="1" applyAlignment="1">
      <alignment horizontal="right"/>
    </xf>
    <xf numFmtId="164" fontId="24" fillId="3" borderId="0" xfId="1" applyNumberFormat="1" applyFont="1" applyFill="1" applyBorder="1" applyAlignment="1">
      <alignment horizontal="right"/>
    </xf>
    <xf numFmtId="164" fontId="24" fillId="3" borderId="10" xfId="1" applyNumberFormat="1" applyFont="1" applyFill="1" applyBorder="1" applyAlignment="1">
      <alignment horizontal="right"/>
    </xf>
    <xf numFmtId="164" fontId="34" fillId="6" borderId="0" xfId="1" applyNumberFormat="1" applyFont="1" applyFill="1" applyBorder="1" applyAlignment="1">
      <alignment horizontal="right"/>
    </xf>
    <xf numFmtId="164" fontId="34" fillId="6" borderId="1" xfId="1" applyNumberFormat="1" applyFont="1" applyFill="1" applyBorder="1" applyAlignment="1">
      <alignment horizontal="right"/>
    </xf>
    <xf numFmtId="164" fontId="32" fillId="3" borderId="0" xfId="1" applyNumberFormat="1" applyFont="1" applyFill="1" applyBorder="1" applyAlignment="1">
      <alignment horizontal="right"/>
    </xf>
    <xf numFmtId="164" fontId="23" fillId="3" borderId="0" xfId="1" applyNumberFormat="1" applyFont="1" applyFill="1" applyBorder="1" applyAlignment="1">
      <alignment horizontal="right"/>
    </xf>
    <xf numFmtId="164" fontId="28" fillId="6" borderId="1" xfId="1" applyNumberFormat="1" applyFont="1" applyFill="1" applyBorder="1" applyAlignment="1">
      <alignment horizontal="right"/>
    </xf>
    <xf numFmtId="164" fontId="14" fillId="6" borderId="3" xfId="1" applyNumberFormat="1" applyFont="1" applyFill="1" applyBorder="1" applyAlignment="1">
      <alignment horizontal="right"/>
    </xf>
    <xf numFmtId="164" fontId="14" fillId="6" borderId="6" xfId="1" applyNumberFormat="1" applyFont="1" applyFill="1" applyBorder="1" applyAlignment="1">
      <alignment horizontal="right"/>
    </xf>
    <xf numFmtId="164" fontId="14" fillId="6" borderId="0" xfId="1" applyNumberFormat="1" applyFont="1" applyFill="1" applyBorder="1" applyAlignment="1">
      <alignment horizontal="right"/>
    </xf>
    <xf numFmtId="164" fontId="24" fillId="3" borderId="3" xfId="1" applyNumberFormat="1" applyFont="1" applyFill="1" applyBorder="1" applyAlignment="1">
      <alignment horizontal="right"/>
    </xf>
    <xf numFmtId="164" fontId="28" fillId="6" borderId="3" xfId="1" applyNumberFormat="1" applyFont="1" applyFill="1" applyBorder="1" applyAlignment="1">
      <alignment horizontal="right"/>
    </xf>
    <xf numFmtId="164" fontId="28" fillId="6" borderId="6" xfId="1" applyNumberFormat="1" applyFont="1" applyFill="1" applyBorder="1" applyAlignment="1">
      <alignment horizontal="right"/>
    </xf>
    <xf numFmtId="164" fontId="14" fillId="6" borderId="1" xfId="1" applyNumberFormat="1" applyFont="1" applyFill="1" applyBorder="1" applyAlignment="1">
      <alignment horizontal="right"/>
    </xf>
    <xf numFmtId="164" fontId="15" fillId="6" borderId="0" xfId="1" applyNumberFormat="1" applyFont="1" applyFill="1" applyBorder="1" applyAlignment="1">
      <alignment horizontal="right"/>
    </xf>
    <xf numFmtId="164" fontId="15" fillId="6" borderId="1" xfId="1" applyNumberFormat="1" applyFont="1" applyFill="1" applyBorder="1" applyAlignment="1">
      <alignment horizontal="right"/>
    </xf>
    <xf numFmtId="164" fontId="14" fillId="6" borderId="15" xfId="1" applyNumberFormat="1" applyFont="1" applyFill="1" applyBorder="1" applyAlignment="1">
      <alignment horizontal="right"/>
    </xf>
    <xf numFmtId="164" fontId="14" fillId="6" borderId="17" xfId="1" applyNumberFormat="1" applyFont="1" applyFill="1" applyBorder="1" applyAlignment="1">
      <alignment horizontal="right"/>
    </xf>
    <xf numFmtId="164" fontId="24" fillId="3" borderId="15" xfId="1" applyNumberFormat="1" applyFont="1" applyFill="1" applyBorder="1" applyAlignment="1">
      <alignment horizontal="right"/>
    </xf>
    <xf numFmtId="1" fontId="13" fillId="2" borderId="0" xfId="1" applyNumberFormat="1" applyFont="1" applyFill="1" applyBorder="1" applyAlignment="1">
      <alignment horizontal="right" vertical="center"/>
    </xf>
    <xf numFmtId="1" fontId="13" fillId="2" borderId="2" xfId="1" applyNumberFormat="1" applyFont="1" applyFill="1" applyBorder="1" applyAlignment="1">
      <alignment horizontal="right" vertical="center"/>
    </xf>
    <xf numFmtId="1" fontId="13" fillId="2" borderId="1" xfId="1" applyNumberFormat="1" applyFont="1" applyFill="1" applyBorder="1" applyAlignment="1">
      <alignment horizontal="right" vertical="center"/>
    </xf>
    <xf numFmtId="1" fontId="34" fillId="6" borderId="0" xfId="1" applyNumberFormat="1" applyFont="1" applyFill="1" applyBorder="1" applyAlignment="1"/>
    <xf numFmtId="1" fontId="34" fillId="6" borderId="1" xfId="1" applyNumberFormat="1" applyFont="1" applyFill="1" applyBorder="1" applyAlignment="1"/>
    <xf numFmtId="1" fontId="32" fillId="3" borderId="0" xfId="1" applyNumberFormat="1" applyFont="1" applyFill="1" applyBorder="1"/>
    <xf numFmtId="1" fontId="1" fillId="2" borderId="0" xfId="1" applyNumberFormat="1" applyFont="1" applyFill="1" applyBorder="1" applyAlignment="1">
      <alignment horizontal="right" vertical="center"/>
    </xf>
    <xf numFmtId="1" fontId="2" fillId="2" borderId="0" xfId="1" applyNumberFormat="1" applyFont="1" applyFill="1" applyBorder="1" applyAlignment="1">
      <alignment horizontal="right" vertical="center"/>
    </xf>
    <xf numFmtId="1" fontId="2" fillId="2" borderId="2" xfId="1" applyNumberFormat="1" applyFont="1" applyFill="1" applyBorder="1" applyAlignment="1">
      <alignment horizontal="right" vertical="center"/>
    </xf>
    <xf numFmtId="1" fontId="2" fillId="2" borderId="1" xfId="1" applyNumberFormat="1" applyFont="1" applyFill="1" applyBorder="1" applyAlignment="1">
      <alignment horizontal="right" vertical="center"/>
    </xf>
    <xf numFmtId="1" fontId="14" fillId="6" borderId="0" xfId="1" applyNumberFormat="1" applyFont="1" applyFill="1" applyBorder="1" applyAlignment="1"/>
    <xf numFmtId="1" fontId="14" fillId="6" borderId="1" xfId="1" applyNumberFormat="1" applyFont="1" applyFill="1" applyBorder="1" applyAlignment="1"/>
    <xf numFmtId="1" fontId="24" fillId="3" borderId="0" xfId="1" applyNumberFormat="1" applyFont="1" applyFill="1" applyBorder="1"/>
    <xf numFmtId="1" fontId="28" fillId="6" borderId="0" xfId="1" applyNumberFormat="1" applyFont="1" applyFill="1" applyBorder="1" applyAlignment="1"/>
    <xf numFmtId="1" fontId="28" fillId="6" borderId="1" xfId="1" applyNumberFormat="1" applyFont="1" applyFill="1" applyBorder="1" applyAlignment="1"/>
    <xf numFmtId="1" fontId="14" fillId="6" borderId="3" xfId="1" applyNumberFormat="1" applyFont="1" applyFill="1" applyBorder="1" applyAlignment="1"/>
    <xf numFmtId="1" fontId="14" fillId="6" borderId="6" xfId="1" applyNumberFormat="1" applyFont="1" applyFill="1" applyBorder="1" applyAlignment="1"/>
    <xf numFmtId="1" fontId="2" fillId="2" borderId="20" xfId="1" applyNumberFormat="1" applyFont="1" applyFill="1" applyBorder="1" applyAlignment="1">
      <alignment horizontal="right" vertical="center"/>
    </xf>
    <xf numFmtId="1" fontId="2" fillId="2" borderId="10" xfId="1" applyNumberFormat="1" applyFont="1" applyFill="1" applyBorder="1" applyAlignment="1">
      <alignment horizontal="right" vertical="center"/>
    </xf>
    <xf numFmtId="1" fontId="2" fillId="2" borderId="9" xfId="1" applyNumberFormat="1" applyFont="1" applyFill="1" applyBorder="1" applyAlignment="1">
      <alignment horizontal="right" vertical="center"/>
    </xf>
    <xf numFmtId="1" fontId="24" fillId="3" borderId="10" xfId="1" applyNumberFormat="1" applyFont="1" applyFill="1" applyBorder="1"/>
    <xf numFmtId="1" fontId="2" fillId="2" borderId="6" xfId="1" applyNumberFormat="1" applyFont="1" applyFill="1" applyBorder="1" applyAlignment="1">
      <alignment horizontal="right" vertical="center"/>
    </xf>
    <xf numFmtId="1" fontId="2" fillId="2" borderId="3" xfId="1" applyNumberFormat="1" applyFont="1" applyFill="1" applyBorder="1" applyAlignment="1">
      <alignment horizontal="right" vertical="center"/>
    </xf>
    <xf numFmtId="1" fontId="2" fillId="2" borderId="4" xfId="1" applyNumberFormat="1" applyFont="1" applyFill="1" applyBorder="1" applyAlignment="1">
      <alignment horizontal="right" vertical="center"/>
    </xf>
    <xf numFmtId="1" fontId="28" fillId="6" borderId="3" xfId="1" applyNumberFormat="1" applyFont="1" applyFill="1" applyBorder="1" applyAlignment="1"/>
    <xf numFmtId="1" fontId="28" fillId="6" borderId="6" xfId="1" applyNumberFormat="1" applyFont="1" applyFill="1" applyBorder="1" applyAlignment="1"/>
    <xf numFmtId="1" fontId="2" fillId="2" borderId="17" xfId="1" applyNumberFormat="1" applyFont="1" applyFill="1" applyBorder="1" applyAlignment="1">
      <alignment horizontal="right" vertical="center"/>
    </xf>
    <xf numFmtId="1" fontId="2" fillId="2" borderId="15" xfId="1" applyNumberFormat="1" applyFont="1" applyFill="1" applyBorder="1" applyAlignment="1">
      <alignment horizontal="right" vertical="center"/>
    </xf>
    <xf numFmtId="1" fontId="2" fillId="2" borderId="16" xfId="1" applyNumberFormat="1" applyFont="1" applyFill="1" applyBorder="1" applyAlignment="1">
      <alignment horizontal="right" vertical="center"/>
    </xf>
    <xf numFmtId="1" fontId="28" fillId="6" borderId="15" xfId="1" applyNumberFormat="1" applyFont="1" applyFill="1" applyBorder="1" applyAlignment="1"/>
    <xf numFmtId="1" fontId="28" fillId="6" borderId="17" xfId="1" applyNumberFormat="1" applyFont="1" applyFill="1" applyBorder="1" applyAlignment="1"/>
    <xf numFmtId="1" fontId="24" fillId="3" borderId="15" xfId="1" applyNumberFormat="1" applyFont="1" applyFill="1" applyBorder="1"/>
    <xf numFmtId="49" fontId="23" fillId="3" borderId="4" xfId="0" applyNumberFormat="1" applyFont="1" applyFill="1" applyBorder="1" applyAlignment="1">
      <alignment vertical="center"/>
    </xf>
    <xf numFmtId="0" fontId="38" fillId="3" borderId="0" xfId="8" applyFont="1" applyFill="1"/>
    <xf numFmtId="0" fontId="22" fillId="3" borderId="0" xfId="5" applyFont="1" applyFill="1" applyAlignment="1" applyProtection="1"/>
    <xf numFmtId="0" fontId="22" fillId="3" borderId="0" xfId="6" applyFont="1" applyFill="1" applyAlignment="1" applyProtection="1"/>
    <xf numFmtId="0" fontId="35" fillId="3" borderId="0" xfId="0" applyFont="1" applyFill="1" applyBorder="1" applyAlignment="1">
      <alignment horizontal="left" vertical="center"/>
    </xf>
    <xf numFmtId="0" fontId="41" fillId="3" borderId="0" xfId="0" applyFont="1" applyFill="1" applyBorder="1" applyAlignment="1">
      <alignment vertical="center"/>
    </xf>
    <xf numFmtId="0" fontId="41" fillId="3" borderId="0" xfId="0" applyFont="1" applyFill="1" applyBorder="1" applyAlignment="1">
      <alignment horizontal="center" vertical="center"/>
    </xf>
    <xf numFmtId="49" fontId="41" fillId="3" borderId="0" xfId="0" applyNumberFormat="1" applyFont="1" applyFill="1" applyBorder="1" applyAlignment="1">
      <alignment vertical="center"/>
    </xf>
    <xf numFmtId="0" fontId="41" fillId="3" borderId="0" xfId="0" applyFont="1" applyFill="1" applyBorder="1" applyAlignment="1">
      <alignment horizontal="center" vertical="center" wrapText="1"/>
    </xf>
    <xf numFmtId="9" fontId="41" fillId="3" borderId="0" xfId="12" applyNumberFormat="1" applyFont="1" applyFill="1" applyBorder="1" applyAlignment="1">
      <alignment horizontal="center" vertical="center" wrapText="1"/>
    </xf>
    <xf numFmtId="0" fontId="41" fillId="3" borderId="0" xfId="0" applyFont="1" applyFill="1" applyBorder="1" applyAlignment="1">
      <alignment vertical="center" wrapText="1"/>
    </xf>
    <xf numFmtId="167" fontId="24" fillId="3" borderId="6" xfId="10" applyFont="1" applyFill="1" applyBorder="1" applyAlignment="1">
      <alignment horizontal="right"/>
    </xf>
    <xf numFmtId="0" fontId="5" fillId="3" borderId="0" xfId="8" applyFont="1" applyFill="1" applyAlignment="1">
      <alignment horizontal="center"/>
    </xf>
    <xf numFmtId="169" fontId="5" fillId="3" borderId="0" xfId="8" applyNumberFormat="1" applyFont="1" applyFill="1" applyAlignment="1">
      <alignment horizontal="center"/>
    </xf>
    <xf numFmtId="0" fontId="1" fillId="3" borderId="0" xfId="0" applyFont="1" applyFill="1" applyBorder="1" applyAlignment="1">
      <alignment horizontal="left" vertical="top" wrapText="1"/>
    </xf>
    <xf numFmtId="0" fontId="24" fillId="5" borderId="20" xfId="0" applyFont="1" applyFill="1" applyBorder="1" applyAlignment="1">
      <alignment horizontal="center" vertical="center" wrapText="1"/>
    </xf>
    <xf numFmtId="0" fontId="24" fillId="5" borderId="10" xfId="0" applyFont="1" applyFill="1" applyBorder="1" applyAlignment="1">
      <alignment horizontal="center" vertical="center" wrapText="1"/>
    </xf>
    <xf numFmtId="0" fontId="24" fillId="5" borderId="9" xfId="0" applyFont="1" applyFill="1" applyBorder="1" applyAlignment="1">
      <alignment horizontal="center" vertical="center" wrapText="1"/>
    </xf>
    <xf numFmtId="0" fontId="23" fillId="3" borderId="0" xfId="0" applyFont="1" applyFill="1" applyBorder="1" applyAlignment="1">
      <alignment horizontal="left" vertical="top" wrapText="1"/>
    </xf>
    <xf numFmtId="0" fontId="23" fillId="3" borderId="0" xfId="10" applyNumberFormat="1" applyFont="1" applyFill="1" applyAlignment="1">
      <alignment horizontal="left" vertical="top" wrapText="1"/>
    </xf>
    <xf numFmtId="0" fontId="23" fillId="3" borderId="0" xfId="10" applyNumberFormat="1" applyFont="1" applyFill="1" applyAlignment="1">
      <alignment horizontal="left" wrapText="1"/>
    </xf>
    <xf numFmtId="167" fontId="2" fillId="2" borderId="0" xfId="10" applyNumberFormat="1" applyFont="1" applyFill="1" applyBorder="1" applyAlignment="1">
      <alignment horizontal="center" vertical="center"/>
    </xf>
    <xf numFmtId="167" fontId="2" fillId="2" borderId="3" xfId="10" applyNumberFormat="1" applyFont="1" applyFill="1" applyBorder="1" applyAlignment="1">
      <alignment horizontal="center" vertical="center"/>
    </xf>
    <xf numFmtId="167" fontId="2" fillId="2" borderId="11" xfId="10" applyNumberFormat="1" applyFont="1" applyFill="1" applyBorder="1" applyAlignment="1">
      <alignment horizontal="center" vertical="center"/>
    </xf>
    <xf numFmtId="1" fontId="2" fillId="2" borderId="10" xfId="10" applyNumberFormat="1" applyFont="1" applyFill="1" applyBorder="1" applyAlignment="1">
      <alignment horizontal="center"/>
    </xf>
    <xf numFmtId="0" fontId="24" fillId="2" borderId="20" xfId="10" applyNumberFormat="1" applyFont="1" applyFill="1" applyBorder="1" applyAlignment="1">
      <alignment horizontal="center" vertical="center"/>
    </xf>
    <xf numFmtId="0" fontId="24" fillId="2" borderId="10" xfId="10" applyNumberFormat="1" applyFont="1" applyFill="1" applyBorder="1" applyAlignment="1">
      <alignment horizontal="center" vertical="center"/>
    </xf>
    <xf numFmtId="0" fontId="24" fillId="2" borderId="20" xfId="10" applyNumberFormat="1" applyFont="1" applyFill="1" applyBorder="1" applyAlignment="1">
      <alignment horizontal="center"/>
    </xf>
    <xf numFmtId="0" fontId="24" fillId="2" borderId="10" xfId="10" applyNumberFormat="1" applyFont="1" applyFill="1" applyBorder="1" applyAlignment="1">
      <alignment horizontal="center"/>
    </xf>
    <xf numFmtId="167" fontId="2" fillId="0" borderId="10" xfId="10" applyNumberFormat="1" applyFont="1" applyFill="1" applyBorder="1" applyAlignment="1">
      <alignment horizontal="center" vertical="center"/>
    </xf>
    <xf numFmtId="167" fontId="2" fillId="0" borderId="0" xfId="10" applyNumberFormat="1" applyFont="1" applyFill="1" applyBorder="1" applyAlignment="1">
      <alignment horizontal="center" vertical="center"/>
    </xf>
    <xf numFmtId="167" fontId="2" fillId="0" borderId="15" xfId="10" applyNumberFormat="1" applyFont="1" applyFill="1" applyBorder="1" applyAlignment="1">
      <alignment horizontal="center" vertical="center"/>
    </xf>
    <xf numFmtId="1" fontId="2" fillId="2" borderId="20" xfId="10" applyNumberFormat="1" applyFont="1" applyFill="1" applyBorder="1" applyAlignment="1">
      <alignment horizontal="center"/>
    </xf>
    <xf numFmtId="1" fontId="2" fillId="2" borderId="9" xfId="10" applyNumberFormat="1" applyFont="1" applyFill="1" applyBorder="1" applyAlignment="1">
      <alignment horizontal="center"/>
    </xf>
    <xf numFmtId="167" fontId="2" fillId="0" borderId="3" xfId="10" applyNumberFormat="1" applyFont="1" applyFill="1" applyBorder="1" applyAlignment="1">
      <alignment horizontal="center" vertical="center"/>
    </xf>
    <xf numFmtId="167" fontId="2" fillId="2" borderId="10" xfId="10" applyNumberFormat="1" applyFont="1" applyFill="1" applyBorder="1" applyAlignment="1">
      <alignment horizontal="center" vertical="center"/>
    </xf>
    <xf numFmtId="49" fontId="24" fillId="3" borderId="20" xfId="10" applyNumberFormat="1" applyFont="1" applyFill="1" applyBorder="1" applyAlignment="1">
      <alignment horizontal="center"/>
    </xf>
    <xf numFmtId="49" fontId="24" fillId="3" borderId="10" xfId="10" applyNumberFormat="1" applyFont="1" applyFill="1" applyBorder="1" applyAlignment="1">
      <alignment horizontal="center"/>
    </xf>
    <xf numFmtId="167" fontId="2" fillId="2" borderId="0" xfId="10" applyFont="1" applyFill="1" applyBorder="1" applyAlignment="1">
      <alignment horizontal="center" vertical="center"/>
    </xf>
    <xf numFmtId="0" fontId="14" fillId="2" borderId="0" xfId="10" applyNumberFormat="1" applyFont="1" applyFill="1" applyBorder="1" applyAlignment="1">
      <alignment horizontal="left" wrapText="1"/>
    </xf>
    <xf numFmtId="0" fontId="35" fillId="3" borderId="0" xfId="10" applyNumberFormat="1" applyFont="1" applyFill="1" applyBorder="1" applyAlignment="1">
      <alignment horizontal="left" wrapText="1"/>
    </xf>
    <xf numFmtId="1" fontId="24" fillId="3" borderId="20" xfId="10" applyNumberFormat="1" applyFont="1" applyFill="1" applyBorder="1" applyAlignment="1">
      <alignment horizontal="center"/>
    </xf>
    <xf numFmtId="1" fontId="24" fillId="3" borderId="10" xfId="10" applyNumberFormat="1" applyFont="1" applyFill="1" applyBorder="1" applyAlignment="1">
      <alignment horizontal="center"/>
    </xf>
    <xf numFmtId="1" fontId="24" fillId="3" borderId="9" xfId="10" applyNumberFormat="1" applyFont="1" applyFill="1" applyBorder="1" applyAlignment="1">
      <alignment horizontal="center"/>
    </xf>
    <xf numFmtId="167" fontId="24" fillId="3" borderId="0" xfId="10" applyFont="1" applyFill="1" applyBorder="1" applyAlignment="1">
      <alignment horizontal="center" vertical="center"/>
    </xf>
    <xf numFmtId="167" fontId="24" fillId="3" borderId="3" xfId="10" applyFont="1" applyFill="1" applyBorder="1" applyAlignment="1">
      <alignment horizontal="center" vertical="center"/>
    </xf>
    <xf numFmtId="167" fontId="24" fillId="3" borderId="10" xfId="10" applyFont="1" applyFill="1" applyBorder="1" applyAlignment="1">
      <alignment horizontal="center" vertical="center"/>
    </xf>
    <xf numFmtId="167" fontId="24" fillId="3" borderId="15" xfId="10" applyFont="1" applyFill="1" applyBorder="1" applyAlignment="1">
      <alignment horizontal="center" vertical="center"/>
    </xf>
    <xf numFmtId="0" fontId="24" fillId="3" borderId="20" xfId="10" applyNumberFormat="1" applyFont="1" applyFill="1" applyBorder="1" applyAlignment="1">
      <alignment horizontal="center"/>
    </xf>
    <xf numFmtId="0" fontId="24" fillId="3" borderId="10" xfId="10" applyNumberFormat="1" applyFont="1" applyFill="1" applyBorder="1" applyAlignment="1">
      <alignment horizontal="center"/>
    </xf>
    <xf numFmtId="167" fontId="29" fillId="3" borderId="0" xfId="5" applyNumberFormat="1" applyFont="1" applyFill="1" applyAlignment="1">
      <alignment horizontal="left"/>
    </xf>
  </cellXfs>
  <cellStyles count="13">
    <cellStyle name="Comma" xfId="1" builtinId="3"/>
    <cellStyle name="Comma 2" xfId="2"/>
    <cellStyle name="Comma 2 2" xfId="3"/>
    <cellStyle name="Comma 3" xfId="4"/>
    <cellStyle name="Hyperlink" xfId="5" builtinId="8"/>
    <cellStyle name="Hyperlink 2" xfId="6"/>
    <cellStyle name="Hyperlink 3" xfId="7"/>
    <cellStyle name="Normal" xfId="0" builtinId="0"/>
    <cellStyle name="Normal 2" xfId="8"/>
    <cellStyle name="Normal 2 2" xfId="9"/>
    <cellStyle name="Normal 3" xfId="10"/>
    <cellStyle name="Normal 3 2" xfId="11"/>
    <cellStyle name="Percent" xfId="1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114300</xdr:rowOff>
    </xdr:from>
    <xdr:to>
      <xdr:col>2</xdr:col>
      <xdr:colOff>312420</xdr:colOff>
      <xdr:row>5</xdr:row>
      <xdr:rowOff>137160</xdr:rowOff>
    </xdr:to>
    <xdr:pic>
      <xdr:nvPicPr>
        <xdr:cNvPr id="2281" name="Picture 2" descr="http://deccintranet/services/communications/branding/PublishingImages/DECC_CYAN_SML_AW.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14300"/>
          <a:ext cx="1516380" cy="975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uk/government/publications/feed-in-tariff-statistics-user-guide-data-sources-and-methodologie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www.ofgem.gov.uk/Sustainability/Environment/fits/tariff-tables/Pages/index.aspx" TargetMode="External"/><Relationship Id="rId2" Type="http://schemas.openxmlformats.org/officeDocument/2006/relationships/hyperlink" Target="https://www.gov.uk/government/consultations/tariffs-for-non-pv-technologies-comprehensive-review-phase-2b" TargetMode="External"/><Relationship Id="rId1" Type="http://schemas.openxmlformats.org/officeDocument/2006/relationships/hyperlink" Target="https://www.gov.uk/government/consultations/solar-pv-cost-controls-comprehensive-review-phase-2a" TargetMode="External"/><Relationship Id="rId6" Type="http://schemas.openxmlformats.org/officeDocument/2006/relationships/printerSettings" Target="../printerSettings/printerSettings8.bin"/><Relationship Id="rId5" Type="http://schemas.openxmlformats.org/officeDocument/2006/relationships/hyperlink" Target="https://www.gov.uk/government/uploads/system/uploads/attachment_data/file/360280/Government_response_RO-FIT_changes_to_Solar_PV_-_FINAL_2014-10-02.pdf." TargetMode="External"/><Relationship Id="rId4" Type="http://schemas.openxmlformats.org/officeDocument/2006/relationships/hyperlink" Target="http://www.ofgem.gov.uk/Sustainability/Environment/fits/tariff-tables/Pages/index.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28"/>
  <sheetViews>
    <sheetView tabSelected="1" workbookViewId="0">
      <selection activeCell="E17" sqref="E17"/>
    </sheetView>
  </sheetViews>
  <sheetFormatPr defaultColWidth="9.109375" defaultRowHeight="15" x14ac:dyDescent="0.25"/>
  <cols>
    <col min="1" max="1" width="9.109375" style="42"/>
    <col min="2" max="2" width="9.5546875" style="42" customWidth="1"/>
    <col min="3" max="3" width="9.109375" style="42"/>
    <col min="4" max="4" width="4.33203125" style="42" customWidth="1"/>
    <col min="5" max="8" width="9.109375" style="42"/>
    <col min="9" max="9" width="12.6640625" style="42" customWidth="1"/>
    <col min="10" max="10" width="13.33203125" style="42" customWidth="1"/>
    <col min="11" max="16384" width="9.109375" style="42"/>
  </cols>
  <sheetData>
    <row r="3" spans="1:13" x14ac:dyDescent="0.25">
      <c r="A3" s="61"/>
    </row>
    <row r="8" spans="1:13" ht="24.6" x14ac:dyDescent="0.4">
      <c r="C8" s="426" t="s">
        <v>45</v>
      </c>
      <c r="D8" s="426"/>
      <c r="E8" s="426"/>
      <c r="F8" s="426"/>
      <c r="G8" s="426"/>
      <c r="H8" s="426"/>
      <c r="I8" s="426"/>
      <c r="J8" s="426"/>
      <c r="K8" s="426"/>
      <c r="L8" s="426"/>
      <c r="M8" s="426"/>
    </row>
    <row r="9" spans="1:13" ht="24.6" x14ac:dyDescent="0.4">
      <c r="C9" s="427">
        <v>42339</v>
      </c>
      <c r="D9" s="427"/>
      <c r="E9" s="427"/>
      <c r="F9" s="427"/>
      <c r="G9" s="427"/>
      <c r="H9" s="427"/>
      <c r="I9" s="427"/>
      <c r="J9" s="427"/>
      <c r="K9" s="427"/>
      <c r="L9" s="427"/>
      <c r="M9" s="241"/>
    </row>
    <row r="10" spans="1:13" x14ac:dyDescent="0.25">
      <c r="B10" s="43"/>
      <c r="C10" s="43"/>
      <c r="D10" s="43"/>
      <c r="E10" s="43"/>
      <c r="F10" s="43"/>
      <c r="G10" s="43"/>
      <c r="H10" s="43"/>
    </row>
    <row r="11" spans="1:13" ht="15.6" x14ac:dyDescent="0.3">
      <c r="B11" s="44" t="s">
        <v>44</v>
      </c>
      <c r="H11" s="43"/>
    </row>
    <row r="12" spans="1:13" ht="15.6" x14ac:dyDescent="0.3">
      <c r="B12" s="44"/>
      <c r="H12" s="43"/>
    </row>
    <row r="13" spans="1:13" s="43" customFormat="1" ht="13.2" x14ac:dyDescent="0.25">
      <c r="A13" s="415"/>
      <c r="B13" s="416" t="s">
        <v>116</v>
      </c>
      <c r="C13" s="43" t="s">
        <v>46</v>
      </c>
    </row>
    <row r="14" spans="1:13" s="43" customFormat="1" ht="12" customHeight="1" x14ac:dyDescent="0.25"/>
    <row r="15" spans="1:13" s="43" customFormat="1" ht="13.2" x14ac:dyDescent="0.25">
      <c r="B15" s="416" t="s">
        <v>117</v>
      </c>
      <c r="C15" s="43" t="s">
        <v>47</v>
      </c>
    </row>
    <row r="16" spans="1:13" s="43" customFormat="1" ht="12" customHeight="1" x14ac:dyDescent="0.25">
      <c r="B16" s="417"/>
    </row>
    <row r="17" spans="1:3" s="43" customFormat="1" ht="13.2" x14ac:dyDescent="0.25">
      <c r="A17" s="415"/>
      <c r="B17" s="417" t="s">
        <v>118</v>
      </c>
      <c r="C17" s="43" t="s">
        <v>84</v>
      </c>
    </row>
    <row r="18" spans="1:3" s="43" customFormat="1" ht="12" customHeight="1" x14ac:dyDescent="0.25">
      <c r="B18" s="417"/>
    </row>
    <row r="19" spans="1:3" s="43" customFormat="1" ht="13.2" x14ac:dyDescent="0.25">
      <c r="B19" s="417" t="s">
        <v>119</v>
      </c>
      <c r="C19" s="43" t="s">
        <v>85</v>
      </c>
    </row>
    <row r="20" spans="1:3" s="43" customFormat="1" ht="12" customHeight="1" x14ac:dyDescent="0.25">
      <c r="B20" s="417"/>
    </row>
    <row r="21" spans="1:3" s="43" customFormat="1" ht="13.2" x14ac:dyDescent="0.25">
      <c r="B21" s="417" t="s">
        <v>120</v>
      </c>
      <c r="C21" s="43" t="s">
        <v>89</v>
      </c>
    </row>
    <row r="22" spans="1:3" s="43" customFormat="1" ht="12" customHeight="1" x14ac:dyDescent="0.25">
      <c r="B22" s="417"/>
    </row>
    <row r="23" spans="1:3" s="43" customFormat="1" ht="13.2" x14ac:dyDescent="0.25">
      <c r="B23" s="417" t="s">
        <v>121</v>
      </c>
      <c r="C23" s="43" t="s">
        <v>90</v>
      </c>
    </row>
    <row r="24" spans="1:3" s="43" customFormat="1" ht="12" customHeight="1" x14ac:dyDescent="0.25">
      <c r="B24" s="417"/>
    </row>
    <row r="25" spans="1:3" s="43" customFormat="1" ht="13.2" x14ac:dyDescent="0.25">
      <c r="B25" s="417" t="s">
        <v>114</v>
      </c>
      <c r="C25" s="43" t="s">
        <v>122</v>
      </c>
    </row>
    <row r="26" spans="1:3" s="43" customFormat="1" ht="13.2" x14ac:dyDescent="0.25"/>
    <row r="27" spans="1:3" s="43" customFormat="1" ht="13.2" x14ac:dyDescent="0.25">
      <c r="B27" s="43" t="s">
        <v>227</v>
      </c>
    </row>
    <row r="28" spans="1:3" s="43" customFormat="1" ht="13.2" x14ac:dyDescent="0.25">
      <c r="B28" s="43" t="s">
        <v>152</v>
      </c>
    </row>
  </sheetData>
  <mergeCells count="2">
    <mergeCell ref="C8:M8"/>
    <mergeCell ref="C9:L9"/>
  </mergeCells>
  <hyperlinks>
    <hyperlink ref="B13" location="'Table 1'!A1" display="Table 1:"/>
    <hyperlink ref="B15" location="'Table 2'!A1" display="Table 2:"/>
    <hyperlink ref="B19" location="'Table 4'!A1" display="Table 4:"/>
    <hyperlink ref="B21" location="'Table 5'!A1" display="Table 5:"/>
    <hyperlink ref="B23" location="'Table 6'!A1" display="Table 6:"/>
    <hyperlink ref="B25" location="Notes!A1" display="Notes"/>
    <hyperlink ref="B17" location="'Table 3'!A1" display="Table 3:"/>
  </hyperlinks>
  <pageMargins left="0.70866141732283472" right="0.70866141732283472" top="0.74803149606299213" bottom="0.74803149606299213" header="0.31496062992125984" footer="0.31496062992125984"/>
  <pageSetup paperSize="9" orientation="landscape" verticalDpi="4" r:id="rId1"/>
  <headerFooter>
    <oddHeader>&amp;LMonthly MCS and ROOFIT Pipeline Statistics - Contents</oddHeader>
    <oddFooter>&amp;Lhttps://www.gov.uk/government/statistical-data-sets/monthly-mcs-and-roofit-statistics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6"/>
  <sheetViews>
    <sheetView topLeftCell="A21" zoomScale="90" zoomScaleNormal="90" workbookViewId="0">
      <pane xSplit="2" topLeftCell="C1" activePane="topRight" state="frozen"/>
      <selection pane="topRight" activeCell="B44" sqref="B44:K44"/>
    </sheetView>
  </sheetViews>
  <sheetFormatPr defaultColWidth="44.21875" defaultRowHeight="11.4" x14ac:dyDescent="0.2"/>
  <cols>
    <col min="1" max="1" width="2.21875" style="1" customWidth="1"/>
    <col min="2" max="2" width="23.5546875" style="1" customWidth="1"/>
    <col min="3" max="3" width="11.5546875" style="2" customWidth="1"/>
    <col min="4" max="4" width="15.44140625" style="2" customWidth="1"/>
    <col min="5" max="5" width="15.109375" style="3" customWidth="1"/>
    <col min="6" max="6" width="11.44140625" style="1" customWidth="1"/>
    <col min="7" max="7" width="17" style="1" customWidth="1"/>
    <col min="8" max="8" width="14.88671875" style="1" customWidth="1"/>
    <col min="9" max="9" width="11.109375" style="1" customWidth="1"/>
    <col min="10" max="10" width="16.21875" style="1" customWidth="1"/>
    <col min="11" max="11" width="15.109375" style="1" customWidth="1"/>
    <col min="12" max="12" width="10.21875" style="1" customWidth="1"/>
    <col min="13" max="13" width="13.88671875" style="1" customWidth="1"/>
    <col min="14" max="14" width="14.5546875" style="1" customWidth="1"/>
    <col min="15" max="15" width="5.21875" style="1" bestFit="1" customWidth="1"/>
    <col min="16" max="16" width="6.109375" style="1" bestFit="1" customWidth="1"/>
    <col min="17" max="16384" width="44.21875" style="1"/>
  </cols>
  <sheetData>
    <row r="1" spans="2:14" ht="12" customHeight="1" x14ac:dyDescent="0.2"/>
    <row r="2" spans="2:14" s="25" customFormat="1" ht="26.4" customHeight="1" x14ac:dyDescent="0.3">
      <c r="B2" s="418" t="s">
        <v>238</v>
      </c>
      <c r="D2" s="232"/>
      <c r="E2" s="233"/>
    </row>
    <row r="3" spans="2:14" ht="12" customHeight="1" x14ac:dyDescent="0.2">
      <c r="B3" s="4"/>
    </row>
    <row r="4" spans="2:14" s="6" customFormat="1" ht="27" customHeight="1" x14ac:dyDescent="0.2">
      <c r="B4" s="5"/>
      <c r="C4" s="429" t="s">
        <v>155</v>
      </c>
      <c r="D4" s="430"/>
      <c r="E4" s="431"/>
      <c r="F4" s="429" t="s">
        <v>156</v>
      </c>
      <c r="G4" s="430"/>
      <c r="H4" s="431"/>
      <c r="I4" s="429" t="s">
        <v>160</v>
      </c>
      <c r="J4" s="430"/>
      <c r="K4" s="431"/>
    </row>
    <row r="5" spans="2:14" s="6" customFormat="1" ht="36" customHeight="1" x14ac:dyDescent="0.2">
      <c r="B5" s="7"/>
      <c r="C5" s="8"/>
      <c r="D5" s="9" t="s">
        <v>24</v>
      </c>
      <c r="E5" s="10" t="s">
        <v>21</v>
      </c>
      <c r="F5" s="11"/>
      <c r="G5" s="9" t="s">
        <v>24</v>
      </c>
      <c r="H5" s="10" t="s">
        <v>21</v>
      </c>
      <c r="I5" s="11"/>
      <c r="J5" s="9" t="s">
        <v>24</v>
      </c>
      <c r="K5" s="10" t="s">
        <v>21</v>
      </c>
    </row>
    <row r="6" spans="2:14" s="14" customFormat="1" ht="18" customHeight="1" x14ac:dyDescent="0.3">
      <c r="B6" s="7"/>
      <c r="C6" s="38" t="s">
        <v>22</v>
      </c>
      <c r="D6" s="12" t="s">
        <v>23</v>
      </c>
      <c r="E6" s="13" t="s">
        <v>11</v>
      </c>
      <c r="F6" s="38" t="s">
        <v>22</v>
      </c>
      <c r="G6" s="12" t="s">
        <v>29</v>
      </c>
      <c r="H6" s="13" t="s">
        <v>11</v>
      </c>
      <c r="I6" s="38" t="s">
        <v>22</v>
      </c>
      <c r="J6" s="12" t="s">
        <v>29</v>
      </c>
      <c r="K6" s="13" t="s">
        <v>11</v>
      </c>
    </row>
    <row r="7" spans="2:14" s="14" customFormat="1" ht="18" customHeight="1" x14ac:dyDescent="0.3">
      <c r="B7" s="7"/>
      <c r="C7" s="38" t="s">
        <v>17</v>
      </c>
      <c r="D7" s="12" t="s">
        <v>25</v>
      </c>
      <c r="E7" s="13">
        <v>3.5000000000000003E-2</v>
      </c>
      <c r="F7" s="38" t="s">
        <v>17</v>
      </c>
      <c r="G7" s="12" t="s">
        <v>30</v>
      </c>
      <c r="H7" s="13">
        <v>3.5000000000000003E-2</v>
      </c>
      <c r="I7" s="38" t="s">
        <v>17</v>
      </c>
      <c r="J7" s="12" t="s">
        <v>30</v>
      </c>
      <c r="K7" s="13">
        <v>3.5000000000000003E-2</v>
      </c>
    </row>
    <row r="8" spans="2:14" s="14" customFormat="1" ht="18" customHeight="1" x14ac:dyDescent="0.3">
      <c r="B8" s="7"/>
      <c r="C8" s="38" t="s">
        <v>18</v>
      </c>
      <c r="D8" s="15" t="s">
        <v>26</v>
      </c>
      <c r="E8" s="16">
        <v>7.0000000000000007E-2</v>
      </c>
      <c r="F8" s="38" t="s">
        <v>18</v>
      </c>
      <c r="G8" s="15" t="s">
        <v>31</v>
      </c>
      <c r="H8" s="16">
        <v>7.0000000000000007E-2</v>
      </c>
      <c r="I8" s="38" t="s">
        <v>18</v>
      </c>
      <c r="J8" s="15" t="s">
        <v>31</v>
      </c>
      <c r="K8" s="16">
        <v>7.0000000000000007E-2</v>
      </c>
    </row>
    <row r="9" spans="2:14" s="14" customFormat="1" ht="18" customHeight="1" x14ac:dyDescent="0.3">
      <c r="B9" s="7"/>
      <c r="C9" s="38" t="s">
        <v>19</v>
      </c>
      <c r="D9" s="15" t="s">
        <v>27</v>
      </c>
      <c r="E9" s="16">
        <v>0.14000000000000001</v>
      </c>
      <c r="F9" s="38" t="s">
        <v>19</v>
      </c>
      <c r="G9" s="15" t="s">
        <v>32</v>
      </c>
      <c r="H9" s="16">
        <v>0.14000000000000001</v>
      </c>
      <c r="I9" s="38" t="s">
        <v>19</v>
      </c>
      <c r="J9" s="15" t="s">
        <v>32</v>
      </c>
      <c r="K9" s="16">
        <v>0.14000000000000001</v>
      </c>
    </row>
    <row r="10" spans="2:14" s="14" customFormat="1" ht="18" customHeight="1" x14ac:dyDescent="0.3">
      <c r="B10" s="7"/>
      <c r="C10" s="39" t="s">
        <v>20</v>
      </c>
      <c r="D10" s="17" t="s">
        <v>28</v>
      </c>
      <c r="E10" s="18">
        <v>0.28000000000000003</v>
      </c>
      <c r="F10" s="39" t="s">
        <v>20</v>
      </c>
      <c r="G10" s="17" t="s">
        <v>33</v>
      </c>
      <c r="H10" s="18">
        <v>0.28000000000000003</v>
      </c>
      <c r="I10" s="39" t="s">
        <v>20</v>
      </c>
      <c r="J10" s="17" t="s">
        <v>33</v>
      </c>
      <c r="K10" s="18">
        <v>0.28000000000000003</v>
      </c>
    </row>
    <row r="11" spans="2:14" s="6" customFormat="1" ht="18" customHeight="1" x14ac:dyDescent="0.2">
      <c r="B11" s="7"/>
      <c r="C11" s="7"/>
      <c r="D11" s="19"/>
      <c r="E11" s="7"/>
      <c r="F11" s="7"/>
      <c r="G11" s="19"/>
      <c r="H11" s="7"/>
      <c r="I11" s="7"/>
      <c r="J11" s="19"/>
      <c r="K11" s="7"/>
    </row>
    <row r="12" spans="2:14" s="25" customFormat="1" ht="26.4" customHeight="1" x14ac:dyDescent="0.3">
      <c r="B12" s="418" t="s">
        <v>153</v>
      </c>
      <c r="D12" s="232"/>
      <c r="E12" s="233"/>
    </row>
    <row r="13" spans="2:14" ht="12" customHeight="1" x14ac:dyDescent="0.2">
      <c r="B13" s="4"/>
    </row>
    <row r="14" spans="2:14" s="6" customFormat="1" ht="18" customHeight="1" x14ac:dyDescent="0.2">
      <c r="B14" s="5"/>
      <c r="C14" s="429" t="s">
        <v>155</v>
      </c>
      <c r="D14" s="430"/>
      <c r="E14" s="431"/>
      <c r="F14" s="429" t="s">
        <v>156</v>
      </c>
      <c r="G14" s="430"/>
      <c r="H14" s="431"/>
      <c r="I14" s="429" t="s">
        <v>157</v>
      </c>
      <c r="J14" s="430"/>
      <c r="K14" s="431"/>
      <c r="L14" s="429" t="s">
        <v>159</v>
      </c>
      <c r="M14" s="430"/>
      <c r="N14" s="431"/>
    </row>
    <row r="15" spans="2:14" s="6" customFormat="1" ht="36" customHeight="1" x14ac:dyDescent="0.2">
      <c r="B15" s="7"/>
      <c r="C15" s="8"/>
      <c r="D15" s="9" t="s">
        <v>24</v>
      </c>
      <c r="E15" s="10" t="s">
        <v>21</v>
      </c>
      <c r="F15" s="11"/>
      <c r="G15" s="9" t="s">
        <v>24</v>
      </c>
      <c r="H15" s="10" t="s">
        <v>21</v>
      </c>
      <c r="I15" s="11"/>
      <c r="J15" s="9" t="s">
        <v>24</v>
      </c>
      <c r="K15" s="10" t="s">
        <v>21</v>
      </c>
      <c r="L15" s="11"/>
      <c r="M15" s="9" t="s">
        <v>24</v>
      </c>
      <c r="N15" s="10" t="s">
        <v>21</v>
      </c>
    </row>
    <row r="16" spans="2:14" s="14" customFormat="1" ht="18" customHeight="1" x14ac:dyDescent="0.3">
      <c r="B16" s="7"/>
      <c r="C16" s="38" t="s">
        <v>22</v>
      </c>
      <c r="D16" s="12" t="s">
        <v>23</v>
      </c>
      <c r="E16" s="13" t="s">
        <v>11</v>
      </c>
      <c r="F16" s="38" t="s">
        <v>22</v>
      </c>
      <c r="G16" s="12" t="s">
        <v>29</v>
      </c>
      <c r="H16" s="13" t="s">
        <v>11</v>
      </c>
      <c r="I16" s="38" t="s">
        <v>22</v>
      </c>
      <c r="J16" s="12" t="s">
        <v>34</v>
      </c>
      <c r="K16" s="13" t="s">
        <v>11</v>
      </c>
      <c r="L16" s="38" t="s">
        <v>22</v>
      </c>
      <c r="M16" s="12" t="s">
        <v>39</v>
      </c>
      <c r="N16" s="13" t="s">
        <v>11</v>
      </c>
    </row>
    <row r="17" spans="2:16" s="14" customFormat="1" ht="18" customHeight="1" x14ac:dyDescent="0.3">
      <c r="B17" s="7"/>
      <c r="C17" s="38" t="s">
        <v>17</v>
      </c>
      <c r="D17" s="12" t="s">
        <v>25</v>
      </c>
      <c r="E17" s="13">
        <v>3.5000000000000003E-2</v>
      </c>
      <c r="F17" s="38" t="s">
        <v>17</v>
      </c>
      <c r="G17" s="12" t="s">
        <v>30</v>
      </c>
      <c r="H17" s="13">
        <v>3.5000000000000003E-2</v>
      </c>
      <c r="I17" s="38" t="s">
        <v>17</v>
      </c>
      <c r="J17" s="12" t="s">
        <v>36</v>
      </c>
      <c r="K17" s="13">
        <v>3.5000000000000003E-2</v>
      </c>
      <c r="L17" s="38" t="s">
        <v>17</v>
      </c>
      <c r="M17" s="12" t="s">
        <v>40</v>
      </c>
      <c r="N17" s="13">
        <v>3.5000000000000003E-2</v>
      </c>
    </row>
    <row r="18" spans="2:16" s="14" customFormat="1" ht="18" customHeight="1" x14ac:dyDescent="0.3">
      <c r="B18" s="7"/>
      <c r="C18" s="38" t="s">
        <v>18</v>
      </c>
      <c r="D18" s="15" t="s">
        <v>26</v>
      </c>
      <c r="E18" s="16">
        <v>7.0000000000000007E-2</v>
      </c>
      <c r="F18" s="38" t="s">
        <v>18</v>
      </c>
      <c r="G18" s="15" t="s">
        <v>31</v>
      </c>
      <c r="H18" s="16">
        <v>7.0000000000000007E-2</v>
      </c>
      <c r="I18" s="38" t="s">
        <v>18</v>
      </c>
      <c r="J18" s="15" t="s">
        <v>35</v>
      </c>
      <c r="K18" s="16">
        <v>7.0000000000000007E-2</v>
      </c>
      <c r="L18" s="38" t="s">
        <v>18</v>
      </c>
      <c r="M18" s="15" t="s">
        <v>41</v>
      </c>
      <c r="N18" s="16">
        <v>7.0000000000000007E-2</v>
      </c>
    </row>
    <row r="19" spans="2:16" s="14" customFormat="1" ht="18" customHeight="1" x14ac:dyDescent="0.3">
      <c r="B19" s="7"/>
      <c r="C19" s="38" t="s">
        <v>19</v>
      </c>
      <c r="D19" s="15" t="s">
        <v>27</v>
      </c>
      <c r="E19" s="16">
        <v>0.14000000000000001</v>
      </c>
      <c r="F19" s="38" t="s">
        <v>19</v>
      </c>
      <c r="G19" s="15" t="s">
        <v>32</v>
      </c>
      <c r="H19" s="16">
        <v>0.14000000000000001</v>
      </c>
      <c r="I19" s="38" t="s">
        <v>19</v>
      </c>
      <c r="J19" s="15" t="s">
        <v>37</v>
      </c>
      <c r="K19" s="16">
        <v>0.14000000000000001</v>
      </c>
      <c r="L19" s="38" t="s">
        <v>19</v>
      </c>
      <c r="M19" s="15" t="s">
        <v>42</v>
      </c>
      <c r="N19" s="16">
        <v>0.14000000000000001</v>
      </c>
    </row>
    <row r="20" spans="2:16" s="14" customFormat="1" ht="18" customHeight="1" x14ac:dyDescent="0.3">
      <c r="B20" s="7"/>
      <c r="C20" s="39" t="s">
        <v>20</v>
      </c>
      <c r="D20" s="17" t="s">
        <v>28</v>
      </c>
      <c r="E20" s="18">
        <v>0.28000000000000003</v>
      </c>
      <c r="F20" s="39" t="s">
        <v>20</v>
      </c>
      <c r="G20" s="17" t="s">
        <v>33</v>
      </c>
      <c r="H20" s="18">
        <v>0.28000000000000003</v>
      </c>
      <c r="I20" s="39" t="s">
        <v>20</v>
      </c>
      <c r="J20" s="17" t="s">
        <v>38</v>
      </c>
      <c r="K20" s="18">
        <v>0.28000000000000003</v>
      </c>
      <c r="L20" s="39" t="s">
        <v>20</v>
      </c>
      <c r="M20" s="17" t="s">
        <v>43</v>
      </c>
      <c r="N20" s="18">
        <v>0.28000000000000003</v>
      </c>
    </row>
    <row r="21" spans="2:16" s="14" customFormat="1" ht="18" customHeight="1" x14ac:dyDescent="0.3">
      <c r="B21" s="7"/>
      <c r="C21" s="15"/>
      <c r="D21" s="15"/>
      <c r="E21" s="19"/>
      <c r="F21" s="15"/>
      <c r="G21" s="15"/>
      <c r="H21" s="19"/>
      <c r="I21" s="15"/>
      <c r="J21" s="15"/>
      <c r="K21" s="19"/>
      <c r="L21" s="15"/>
      <c r="M21" s="15"/>
      <c r="N21" s="19"/>
    </row>
    <row r="22" spans="2:16" s="234" customFormat="1" ht="26.4" customHeight="1" x14ac:dyDescent="0.3">
      <c r="B22" s="418" t="s">
        <v>239</v>
      </c>
      <c r="D22" s="235"/>
      <c r="G22" s="235"/>
      <c r="J22" s="235"/>
    </row>
    <row r="23" spans="2:16" ht="12" customHeight="1" x14ac:dyDescent="0.2"/>
    <row r="24" spans="2:16" s="6" customFormat="1" ht="26.4" customHeight="1" x14ac:dyDescent="0.2">
      <c r="B24" s="20" t="s">
        <v>0</v>
      </c>
      <c r="C24" s="429" t="s">
        <v>155</v>
      </c>
      <c r="D24" s="430"/>
      <c r="E24" s="430"/>
      <c r="F24" s="429" t="s">
        <v>156</v>
      </c>
      <c r="G24" s="430"/>
      <c r="H24" s="430"/>
      <c r="I24" s="429" t="s">
        <v>158</v>
      </c>
      <c r="J24" s="430"/>
      <c r="K24" s="431"/>
      <c r="L24" s="429" t="s">
        <v>159</v>
      </c>
      <c r="M24" s="430"/>
      <c r="N24" s="431"/>
    </row>
    <row r="25" spans="2:16" s="25" customFormat="1" ht="36" customHeight="1" x14ac:dyDescent="0.3">
      <c r="B25" s="41" t="s">
        <v>2</v>
      </c>
      <c r="C25" s="21" t="s">
        <v>1</v>
      </c>
      <c r="D25" s="22" t="s">
        <v>24</v>
      </c>
      <c r="E25" s="23" t="s">
        <v>9</v>
      </c>
      <c r="F25" s="21" t="s">
        <v>1</v>
      </c>
      <c r="G25" s="22" t="s">
        <v>24</v>
      </c>
      <c r="H25" s="23" t="s">
        <v>9</v>
      </c>
      <c r="I25" s="21" t="s">
        <v>1</v>
      </c>
      <c r="J25" s="22" t="s">
        <v>24</v>
      </c>
      <c r="K25" s="24" t="s">
        <v>9</v>
      </c>
      <c r="L25" s="21" t="s">
        <v>1</v>
      </c>
      <c r="M25" s="22" t="s">
        <v>24</v>
      </c>
      <c r="N25" s="24" t="s">
        <v>9</v>
      </c>
    </row>
    <row r="26" spans="2:16" s="25" customFormat="1" ht="18" customHeight="1" x14ac:dyDescent="0.3">
      <c r="B26" s="272" t="s">
        <v>3</v>
      </c>
      <c r="C26" s="273">
        <f>SUM('Table 5'!E$16:G$16)</f>
        <v>52043</v>
      </c>
      <c r="D26" s="274">
        <f>SUM('Table 5'!E$7:G$7)</f>
        <v>163769.43806999948</v>
      </c>
      <c r="E26" s="275" t="s">
        <v>12</v>
      </c>
      <c r="F26" s="276">
        <f>SUM('Table 5'!E$17:G$17)</f>
        <v>1712</v>
      </c>
      <c r="G26" s="277">
        <f>SUM('Table 5'!E$8:G$8)</f>
        <v>57090.869999999966</v>
      </c>
      <c r="H26" s="275" t="s">
        <v>12</v>
      </c>
      <c r="I26" s="276">
        <f>SUM('Table 5'!E$18:G$18)</f>
        <v>35</v>
      </c>
      <c r="J26" s="277">
        <f>SUM('Table 5'!E$9:G$9)</f>
        <v>13938.4</v>
      </c>
      <c r="K26" s="35" t="s">
        <v>11</v>
      </c>
      <c r="L26" s="278"/>
      <c r="M26" s="279"/>
      <c r="N26" s="250"/>
      <c r="O26" s="244"/>
      <c r="P26" s="245"/>
    </row>
    <row r="27" spans="2:16" s="25" customFormat="1" ht="18" customHeight="1" x14ac:dyDescent="0.3">
      <c r="B27" s="26" t="s">
        <v>219</v>
      </c>
      <c r="C27" s="242">
        <f>SUM('Table 5'!H$16:J$16)</f>
        <v>20034</v>
      </c>
      <c r="D27" s="28">
        <f>SUM('Table 5'!H$7:J$7)</f>
        <v>61048.075349999774</v>
      </c>
      <c r="E27" s="29" t="s">
        <v>11</v>
      </c>
      <c r="F27" s="242">
        <f>SUM('Table 5'!H$17:J$17)</f>
        <v>408</v>
      </c>
      <c r="G27" s="261">
        <f>SUM('Table 5'!H$8:J$8)</f>
        <v>12563.202999999998</v>
      </c>
      <c r="H27" s="30" t="s">
        <v>11</v>
      </c>
      <c r="I27" s="242">
        <f>SUM('Table 5'!H$18:J$18)</f>
        <v>69</v>
      </c>
      <c r="J27" s="261">
        <f>SUM('Table 5'!H$9:J$9)</f>
        <v>24656.81</v>
      </c>
      <c r="K27" s="36" t="s">
        <v>11</v>
      </c>
      <c r="L27" s="248"/>
      <c r="M27" s="249"/>
      <c r="N27" s="251"/>
      <c r="O27" s="244"/>
      <c r="P27" s="245"/>
    </row>
    <row r="28" spans="2:16" s="25" customFormat="1" ht="18" customHeight="1" x14ac:dyDescent="0.3">
      <c r="B28" s="26" t="s">
        <v>4</v>
      </c>
      <c r="C28" s="242">
        <f>SUM('Table 5'!K$16:M$16)</f>
        <v>16726</v>
      </c>
      <c r="D28" s="28">
        <f>SUM('Table 5'!K$7:M$7)</f>
        <v>50268.424150000064</v>
      </c>
      <c r="E28" s="29" t="s">
        <v>11</v>
      </c>
      <c r="F28" s="242">
        <f>SUM('Table 5'!K$17:M$17)</f>
        <v>305</v>
      </c>
      <c r="G28" s="261">
        <f>SUM('Table 5'!K$8:M$8)</f>
        <v>8640.6350000000002</v>
      </c>
      <c r="H28" s="30" t="s">
        <v>11</v>
      </c>
      <c r="I28" s="242">
        <f>SUM('Table 5'!K$18:M$18)</f>
        <v>69</v>
      </c>
      <c r="J28" s="261">
        <f>SUM('Table 5'!K$9:M$9)</f>
        <v>41112.97</v>
      </c>
      <c r="K28" s="37" t="s">
        <v>10</v>
      </c>
      <c r="L28" s="248"/>
      <c r="M28" s="249"/>
      <c r="N28" s="252"/>
      <c r="O28" s="244"/>
      <c r="P28" s="245"/>
    </row>
    <row r="29" spans="2:16" s="25" customFormat="1" ht="18" customHeight="1" x14ac:dyDescent="0.3">
      <c r="B29" s="26" t="s">
        <v>5</v>
      </c>
      <c r="C29" s="242">
        <f>SUM('Table 5'!N$16:O$16)</f>
        <v>14539</v>
      </c>
      <c r="D29" s="28">
        <f>SUM('Table 5'!N$7:O$7)</f>
        <v>44212.562930000066</v>
      </c>
      <c r="E29" s="29" t="s">
        <v>10</v>
      </c>
      <c r="F29" s="242">
        <f>SUM('Table 5'!N$17:O$17)</f>
        <v>434</v>
      </c>
      <c r="G29" s="261">
        <f>SUM('Table 5'!N$8:O$8)</f>
        <v>12394.580000000002</v>
      </c>
      <c r="H29" s="29" t="s">
        <v>10</v>
      </c>
      <c r="I29" s="242">
        <f>SUM('Table 5'!N$18:O$18)</f>
        <v>35</v>
      </c>
      <c r="J29" s="261">
        <f>SUM('Table 5'!N$9:O$9)</f>
        <v>13945</v>
      </c>
      <c r="K29" s="36" t="s">
        <v>11</v>
      </c>
      <c r="L29" s="248"/>
      <c r="M29" s="249"/>
      <c r="N29" s="251"/>
      <c r="O29" s="244"/>
      <c r="P29" s="245"/>
    </row>
    <row r="30" spans="2:16" s="25" customFormat="1" ht="18" customHeight="1" x14ac:dyDescent="0.3">
      <c r="B30" s="26" t="s">
        <v>6</v>
      </c>
      <c r="C30" s="242">
        <f>SUM('Table 5'!P$16:R$16)</f>
        <v>29239</v>
      </c>
      <c r="D30" s="28">
        <f>SUM('Table 5'!P$7:R$7)</f>
        <v>93416.498490000216</v>
      </c>
      <c r="E30" s="29" t="s">
        <v>11</v>
      </c>
      <c r="F30" s="242">
        <f>SUM('Table 5'!P$17:R$17)</f>
        <v>1309</v>
      </c>
      <c r="G30" s="261">
        <f>SUM('Table 5'!P$8:R$8)</f>
        <v>42654.413000000015</v>
      </c>
      <c r="H30" s="30" t="s">
        <v>11</v>
      </c>
      <c r="I30" s="242">
        <f>SUM('Table 5'!P$18:R$18)</f>
        <v>47</v>
      </c>
      <c r="J30" s="261">
        <f>SUM('Table 5'!P$9:R$9)</f>
        <v>11913.39</v>
      </c>
      <c r="K30" s="36" t="s">
        <v>11</v>
      </c>
      <c r="L30" s="248"/>
      <c r="M30" s="249"/>
      <c r="N30" s="251"/>
      <c r="O30" s="244"/>
      <c r="P30" s="245"/>
    </row>
    <row r="31" spans="2:16" s="25" customFormat="1" ht="18" customHeight="1" x14ac:dyDescent="0.3">
      <c r="B31" s="26" t="s">
        <v>7</v>
      </c>
      <c r="C31" s="242">
        <f>SUM('Table 5'!S$16:U$16)</f>
        <v>21718</v>
      </c>
      <c r="D31" s="28">
        <f>SUM('Table 5'!S$7:U$7)</f>
        <v>66605.400279999856</v>
      </c>
      <c r="E31" s="29" t="s">
        <v>11</v>
      </c>
      <c r="F31" s="242">
        <f>SUM('Table 5'!S$17:U$17)</f>
        <v>600</v>
      </c>
      <c r="G31" s="261">
        <f>SUM('Table 5'!S$8:U$8)</f>
        <v>17716.338</v>
      </c>
      <c r="H31" s="30" t="s">
        <v>11</v>
      </c>
      <c r="I31" s="242">
        <f>SUM('Table 5'!S$18:U$18)</f>
        <v>73</v>
      </c>
      <c r="J31" s="261">
        <f>SUM('Table 5'!S$9:U$9)</f>
        <v>30546.67</v>
      </c>
      <c r="K31" s="37" t="s">
        <v>10</v>
      </c>
      <c r="L31" s="248"/>
      <c r="M31" s="249"/>
      <c r="N31" s="252"/>
      <c r="O31" s="244"/>
      <c r="P31" s="245"/>
    </row>
    <row r="32" spans="2:16" s="25" customFormat="1" ht="18" customHeight="1" x14ac:dyDescent="0.3">
      <c r="B32" s="26" t="s">
        <v>8</v>
      </c>
      <c r="C32" s="242">
        <f>SUM('Table 5'!V$16:X$16)</f>
        <v>28440</v>
      </c>
      <c r="D32" s="28">
        <f>SUM('Table 5'!V$7:X$7)</f>
        <v>88621.257589999994</v>
      </c>
      <c r="E32" s="29" t="s">
        <v>10</v>
      </c>
      <c r="F32" s="242">
        <f>SUM('Table 5'!V$17:X$17)</f>
        <v>735</v>
      </c>
      <c r="G32" s="261">
        <f>SUM('Table 5'!V$8:X$8)</f>
        <v>22223.757999999994</v>
      </c>
      <c r="H32" s="29" t="s">
        <v>10</v>
      </c>
      <c r="I32" s="242">
        <f>SUM('Table 5'!V$18:X$18)</f>
        <v>82</v>
      </c>
      <c r="J32" s="261">
        <f>SUM('Table 5'!V$9:X$9)</f>
        <v>26749.760000000002</v>
      </c>
      <c r="K32" s="36" t="s">
        <v>11</v>
      </c>
      <c r="L32" s="248"/>
      <c r="M32" s="249"/>
      <c r="N32" s="251"/>
      <c r="O32" s="244"/>
      <c r="P32" s="245"/>
    </row>
    <row r="33" spans="2:16" s="25" customFormat="1" ht="18" customHeight="1" x14ac:dyDescent="0.3">
      <c r="B33" s="31" t="s">
        <v>13</v>
      </c>
      <c r="C33" s="243">
        <f>SUM('Table 5'!Y$16:AA$16)</f>
        <v>30557</v>
      </c>
      <c r="D33" s="28">
        <f>SUM('Table 5'!Y$7:AA$7)</f>
        <v>98446.919440000071</v>
      </c>
      <c r="E33" s="32" t="s">
        <v>11</v>
      </c>
      <c r="F33" s="243">
        <f>SUM('Table 5'!Y$17:AA$17)</f>
        <v>1055</v>
      </c>
      <c r="G33" s="262">
        <f>SUM('Table 5'!Y$8:AA$8)</f>
        <v>31885.745000000014</v>
      </c>
      <c r="H33" s="32" t="s">
        <v>11</v>
      </c>
      <c r="I33" s="242">
        <f>SUM('Table 5'!Y$18:AA$18)</f>
        <v>115</v>
      </c>
      <c r="J33" s="261">
        <f>SUM('Table 5'!Y$9:AA$9)</f>
        <v>59648.630000000005</v>
      </c>
      <c r="K33" s="37" t="s">
        <v>12</v>
      </c>
      <c r="L33" s="253"/>
      <c r="M33" s="254"/>
      <c r="N33" s="252"/>
      <c r="O33" s="246"/>
      <c r="P33" s="247"/>
    </row>
    <row r="34" spans="2:16" s="25" customFormat="1" ht="18" customHeight="1" x14ac:dyDescent="0.3">
      <c r="B34" s="33" t="s">
        <v>14</v>
      </c>
      <c r="C34" s="243">
        <f>SUM('Table 5'!AB$16:AD$16)</f>
        <v>26871</v>
      </c>
      <c r="D34" s="28">
        <f>SUM('Table 5'!AB$7:AD$7)</f>
        <v>83294.415299999993</v>
      </c>
      <c r="E34" s="32" t="s">
        <v>11</v>
      </c>
      <c r="F34" s="243">
        <f>SUM('Table 5'!AB$17:AD$17)</f>
        <v>686</v>
      </c>
      <c r="G34" s="262">
        <f>SUM('Table 5'!AB$8:AD$8)</f>
        <v>19307.096000000005</v>
      </c>
      <c r="H34" s="32" t="s">
        <v>11</v>
      </c>
      <c r="I34" s="242">
        <f>SUM('Table 5'!AB$18:AD$18)</f>
        <v>158</v>
      </c>
      <c r="J34" s="261">
        <f>SUM('Table 5'!AB$9:AD$9)</f>
        <v>42223.64</v>
      </c>
      <c r="K34" s="40" t="s">
        <v>11</v>
      </c>
      <c r="L34" s="253"/>
      <c r="M34" s="254"/>
      <c r="N34" s="255"/>
      <c r="O34" s="246"/>
      <c r="P34" s="247"/>
    </row>
    <row r="35" spans="2:16" s="25" customFormat="1" ht="18" customHeight="1" x14ac:dyDescent="0.3">
      <c r="B35" s="33" t="s">
        <v>15</v>
      </c>
      <c r="C35" s="243">
        <f>SUM('Table 5'!AE$16:AG$16)</f>
        <v>33231</v>
      </c>
      <c r="D35" s="28">
        <f>SUM('Table 5'!AE$7:AG$7)</f>
        <v>100791.26479999984</v>
      </c>
      <c r="E35" s="29" t="s">
        <v>12</v>
      </c>
      <c r="F35" s="243">
        <f>SUM('Table 5'!AE$17:AG$17)</f>
        <v>844</v>
      </c>
      <c r="G35" s="262">
        <f>SUM('Table 5'!AE$8:AG$8)</f>
        <v>24558.058599999997</v>
      </c>
      <c r="H35" s="29" t="s">
        <v>10</v>
      </c>
      <c r="I35" s="242">
        <f>SUM('Table 5'!AE$18:AG$18)</f>
        <v>67</v>
      </c>
      <c r="J35" s="261">
        <f>SUM('Table 5'!AE$9:AG$9)</f>
        <v>29538.170000000002</v>
      </c>
      <c r="K35" s="36" t="s">
        <v>11</v>
      </c>
      <c r="L35" s="253"/>
      <c r="M35" s="254"/>
      <c r="N35" s="251"/>
      <c r="O35" s="246"/>
      <c r="P35" s="247"/>
    </row>
    <row r="36" spans="2:16" s="25" customFormat="1" ht="18" customHeight="1" thickBot="1" x14ac:dyDescent="0.35">
      <c r="B36" s="287" t="s">
        <v>16</v>
      </c>
      <c r="C36" s="288">
        <f>SUM('Table 5'!AH$16:AJ$16)</f>
        <v>39545</v>
      </c>
      <c r="D36" s="289">
        <f>SUM('Table 5'!AH$7:AJ$7)</f>
        <v>123688.25488000037</v>
      </c>
      <c r="E36" s="290" t="s">
        <v>12</v>
      </c>
      <c r="F36" s="288">
        <f>SUM('Table 5'!AH$17:AJ$17)</f>
        <v>1274</v>
      </c>
      <c r="G36" s="291">
        <f>SUM('Table 5'!AH$8:AJ$8)</f>
        <v>38172.36</v>
      </c>
      <c r="H36" s="256" t="s">
        <v>11</v>
      </c>
      <c r="I36" s="263">
        <f>SUM('Table 5'!AH$18:AJ$18)</f>
        <v>175</v>
      </c>
      <c r="J36" s="264">
        <f>SUM('Table 5'!AH$9:AJ$9)</f>
        <v>52774</v>
      </c>
      <c r="K36" s="256" t="s">
        <v>12</v>
      </c>
      <c r="L36" s="257"/>
      <c r="M36" s="258"/>
      <c r="N36" s="259"/>
      <c r="O36" s="246"/>
      <c r="P36" s="247"/>
    </row>
    <row r="37" spans="2:16" s="25" customFormat="1" ht="18" customHeight="1" thickTop="1" x14ac:dyDescent="0.3">
      <c r="B37" s="307" t="s">
        <v>193</v>
      </c>
      <c r="C37" s="271">
        <f>SUM('Table 5'!AK$16:AM$16)</f>
        <v>34170</v>
      </c>
      <c r="D37" s="271">
        <f>SUM('Table 5'!AK$7:AM$7)</f>
        <v>103046.34414999993</v>
      </c>
      <c r="E37" s="233" t="s">
        <v>12</v>
      </c>
      <c r="F37" s="243">
        <f>SUM('Table 5'!AK$17:AM$17)</f>
        <v>782</v>
      </c>
      <c r="G37" s="262">
        <f>SUM('Table 5'!AK$8:AM$8)</f>
        <v>21652.402999999998</v>
      </c>
      <c r="H37" s="295" t="s">
        <v>11</v>
      </c>
      <c r="I37" s="261">
        <f>SUM('Table 5'!AK$18:AM$18)</f>
        <v>272</v>
      </c>
      <c r="J37" s="261">
        <f>SUM('Table 5'!AK$9:AM$9)</f>
        <v>52304.97</v>
      </c>
      <c r="K37" s="233" t="s">
        <v>12</v>
      </c>
      <c r="L37" s="294">
        <f>SUM('Table 5'!AK$20:AM$20)</f>
        <v>26</v>
      </c>
      <c r="M37" s="271">
        <f>SUM('Table 5'!AK$11:AM$11)</f>
        <v>98177.61</v>
      </c>
      <c r="N37" s="295" t="s">
        <v>218</v>
      </c>
    </row>
    <row r="38" spans="2:16" s="25" customFormat="1" ht="18" customHeight="1" x14ac:dyDescent="0.3">
      <c r="B38" s="307" t="s">
        <v>216</v>
      </c>
      <c r="C38" s="271">
        <f>SUM('Table 5'!AN$16:AP$16)</f>
        <v>38046</v>
      </c>
      <c r="D38" s="271">
        <f>SUM('Table 5'!AN$7:AP$7)</f>
        <v>116983.34806999986</v>
      </c>
      <c r="E38" s="233" t="s">
        <v>12</v>
      </c>
      <c r="F38" s="243">
        <f>SUM('Table 5'!AN$17:AP$17)</f>
        <v>924</v>
      </c>
      <c r="G38" s="262">
        <f>SUM('Table 5'!AN$8:AP$8)</f>
        <v>26952.75299999999</v>
      </c>
      <c r="H38" s="295" t="s">
        <v>10</v>
      </c>
      <c r="I38" s="261">
        <f>SUM('Table 5'!AN$18:AP$18)</f>
        <v>74</v>
      </c>
      <c r="J38" s="261">
        <f>SUM('Table 5'!AN$9:AP$9)</f>
        <v>20729.48</v>
      </c>
      <c r="K38" s="233" t="s">
        <v>11</v>
      </c>
      <c r="L38" s="294">
        <f>SUM('Table 5'!AN$20:AP$20)</f>
        <v>7</v>
      </c>
      <c r="M38" s="271">
        <f>SUM('Table 5'!AN$11:AP$11)</f>
        <v>20765.219999999998</v>
      </c>
      <c r="N38" s="295" t="s">
        <v>12</v>
      </c>
    </row>
    <row r="39" spans="2:16" s="25" customFormat="1" ht="18" customHeight="1" x14ac:dyDescent="0.3">
      <c r="B39" s="307" t="s">
        <v>229</v>
      </c>
      <c r="C39" s="271">
        <f>SUM('Table 5'!AQ16:AS16)</f>
        <v>40767</v>
      </c>
      <c r="D39" s="271">
        <f>SUM('Table 5'!AQ7:AS7)</f>
        <v>126982.21833000009</v>
      </c>
      <c r="E39" s="233" t="s">
        <v>12</v>
      </c>
      <c r="F39" s="243">
        <f>SUM('Table 5'!AQ17:AS17)</f>
        <v>1544</v>
      </c>
      <c r="G39" s="262">
        <f>SUM('Table 5'!AQ8:AS8)</f>
        <v>45026.676719999981</v>
      </c>
      <c r="H39" s="295" t="s">
        <v>230</v>
      </c>
      <c r="I39" s="261">
        <f>SUM('Table 5'!AQ18:AS18)</f>
        <v>191</v>
      </c>
      <c r="J39" s="261">
        <f>SUM('Table 5'!AQ9:AS9)</f>
        <v>42043.075000000004</v>
      </c>
      <c r="K39" s="233" t="s">
        <v>12</v>
      </c>
      <c r="L39" s="294">
        <f>SUM('Table 5'!AQ20:AS20)</f>
        <v>65</v>
      </c>
      <c r="M39" s="271">
        <f>SUM('Table 5'!AQ11:AS11)</f>
        <v>227663.89</v>
      </c>
      <c r="N39" s="295" t="s">
        <v>218</v>
      </c>
    </row>
    <row r="40" spans="2:16" s="25" customFormat="1" ht="18" customHeight="1" x14ac:dyDescent="0.3">
      <c r="B40" s="308" t="s">
        <v>237</v>
      </c>
      <c r="C40" s="313">
        <f>SUM('Table 5'!AT16:AV16)</f>
        <v>64316</v>
      </c>
      <c r="D40" s="313">
        <f>SUM('Table 5'!AT7:AV7)</f>
        <v>199616.21379000018</v>
      </c>
      <c r="E40" s="309" t="s">
        <v>12</v>
      </c>
      <c r="F40" s="314">
        <f>SUM('Table 5'!AT17:AV17)</f>
        <v>2977</v>
      </c>
      <c r="G40" s="315">
        <f>SUM('Table 5'!AT8:AV8)</f>
        <v>84274.019999999902</v>
      </c>
      <c r="H40" s="309" t="s">
        <v>12</v>
      </c>
      <c r="I40" s="316">
        <f>SUM('Table 5'!AT18:AV18)</f>
        <v>273</v>
      </c>
      <c r="J40" s="317">
        <f>SUM('Table 5'!AT9:AV9)</f>
        <v>71870.705000000002</v>
      </c>
      <c r="K40" s="309" t="s">
        <v>235</v>
      </c>
      <c r="L40" s="318">
        <f>SUM('Table 5'!AT20:AV20)</f>
        <v>109</v>
      </c>
      <c r="M40" s="313">
        <f>SUM('Table 5'!AT11:AV11)</f>
        <v>474990.81000000006</v>
      </c>
      <c r="N40" s="414" t="s">
        <v>218</v>
      </c>
    </row>
    <row r="41" spans="2:16" x14ac:dyDescent="0.2">
      <c r="B41" s="270"/>
      <c r="C41" s="271"/>
      <c r="D41" s="271"/>
      <c r="E41" s="233"/>
      <c r="F41" s="262"/>
      <c r="G41" s="262"/>
      <c r="H41" s="233"/>
      <c r="I41" s="261"/>
      <c r="J41" s="261"/>
      <c r="K41" s="32"/>
      <c r="L41" s="271"/>
      <c r="M41" s="271"/>
      <c r="N41" s="32"/>
    </row>
    <row r="42" spans="2:16" ht="26.4" customHeight="1" x14ac:dyDescent="0.2">
      <c r="B42" s="428" t="s">
        <v>220</v>
      </c>
      <c r="C42" s="432"/>
      <c r="D42" s="432"/>
      <c r="E42" s="432"/>
      <c r="F42" s="432"/>
      <c r="G42" s="432"/>
      <c r="H42" s="432"/>
      <c r="I42" s="432"/>
      <c r="J42" s="432"/>
      <c r="K42" s="432"/>
    </row>
    <row r="43" spans="2:16" x14ac:dyDescent="0.2">
      <c r="C43" s="1"/>
      <c r="D43" s="1"/>
      <c r="E43" s="1"/>
    </row>
    <row r="44" spans="2:16" ht="39.6" customHeight="1" x14ac:dyDescent="0.2">
      <c r="B44" s="428" t="s">
        <v>88</v>
      </c>
      <c r="C44" s="432"/>
      <c r="D44" s="432"/>
      <c r="E44" s="432"/>
      <c r="F44" s="432"/>
      <c r="G44" s="432"/>
      <c r="H44" s="432"/>
      <c r="I44" s="432"/>
      <c r="J44" s="432"/>
      <c r="K44" s="432"/>
    </row>
    <row r="45" spans="2:16" ht="11.4" customHeight="1" x14ac:dyDescent="0.2">
      <c r="B45" s="432"/>
      <c r="C45" s="432"/>
      <c r="D45" s="432"/>
      <c r="E45" s="432"/>
      <c r="F45" s="432"/>
      <c r="G45" s="432"/>
    </row>
    <row r="46" spans="2:16" ht="40.200000000000003" customHeight="1" x14ac:dyDescent="0.2">
      <c r="B46" s="428" t="s">
        <v>231</v>
      </c>
      <c r="C46" s="428"/>
      <c r="D46" s="428"/>
      <c r="E46" s="428"/>
      <c r="F46" s="428"/>
      <c r="G46" s="428"/>
      <c r="H46" s="428"/>
      <c r="I46" s="428"/>
      <c r="J46" s="428"/>
      <c r="K46" s="428"/>
    </row>
  </sheetData>
  <mergeCells count="15">
    <mergeCell ref="B46:K46"/>
    <mergeCell ref="L14:N14"/>
    <mergeCell ref="B42:K42"/>
    <mergeCell ref="L24:N24"/>
    <mergeCell ref="I4:K4"/>
    <mergeCell ref="F4:H4"/>
    <mergeCell ref="C4:E4"/>
    <mergeCell ref="C24:E24"/>
    <mergeCell ref="F24:H24"/>
    <mergeCell ref="I24:K24"/>
    <mergeCell ref="B45:G45"/>
    <mergeCell ref="B44:K44"/>
    <mergeCell ref="C14:E14"/>
    <mergeCell ref="F14:H14"/>
    <mergeCell ref="I14:K14"/>
  </mergeCells>
  <pageMargins left="0.23622047244094491" right="0.23622047244094491" top="0.74803149606299213" bottom="0.74803149606299213" header="0.31496062992125984" footer="0.31496062992125984"/>
  <pageSetup paperSize="9" scale="52" orientation="landscape" verticalDpi="4" r:id="rId1"/>
  <headerFooter>
    <oddHeader>&amp;LMonthly MCS and ROOFIT Pipeline Statistics - Table 1</oddHeader>
    <oddFooter>&amp;Lhttps://www.gov.uk/government/statistical-data-sets/monthly-mcs-and-roofit-statistics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4"/>
  <sheetViews>
    <sheetView zoomScale="90" zoomScaleNormal="90" workbookViewId="0">
      <pane xSplit="2" topLeftCell="C1" activePane="topRight" state="frozen"/>
      <selection pane="topRight" activeCell="F14" sqref="F14"/>
    </sheetView>
  </sheetViews>
  <sheetFormatPr defaultColWidth="44.21875" defaultRowHeight="11.4" x14ac:dyDescent="0.2"/>
  <cols>
    <col min="1" max="1" width="2.21875" style="1" customWidth="1"/>
    <col min="2" max="2" width="23.5546875" style="1" customWidth="1"/>
    <col min="3" max="3" width="11.21875" style="2" customWidth="1"/>
    <col min="4" max="4" width="13.88671875" style="2" bestFit="1" customWidth="1"/>
    <col min="5" max="5" width="13.77734375" style="3" bestFit="1" customWidth="1"/>
    <col min="6" max="6" width="11.109375" style="1" customWidth="1"/>
    <col min="7" max="7" width="13.88671875" style="1" bestFit="1" customWidth="1"/>
    <col min="8" max="8" width="13.77734375" style="1" bestFit="1" customWidth="1"/>
    <col min="9" max="9" width="11.6640625" style="1" customWidth="1"/>
    <col min="10" max="10" width="13.88671875" style="1" customWidth="1"/>
    <col min="11" max="11" width="13.77734375" style="1" bestFit="1" customWidth="1"/>
    <col min="12" max="12" width="11.109375" style="1" customWidth="1"/>
    <col min="13" max="13" width="13.88671875" style="1" customWidth="1"/>
    <col min="14" max="14" width="13.77734375" style="1" customWidth="1"/>
    <col min="15" max="15" width="11.21875" style="1" customWidth="1"/>
    <col min="16" max="17" width="13.88671875" style="1" customWidth="1"/>
    <col min="18" max="16384" width="44.21875" style="1"/>
  </cols>
  <sheetData>
    <row r="1" spans="2:17" ht="12" customHeight="1" x14ac:dyDescent="0.2"/>
    <row r="2" spans="2:17" s="419" customFormat="1" ht="26.4" customHeight="1" x14ac:dyDescent="0.3">
      <c r="B2" s="418" t="s">
        <v>197</v>
      </c>
      <c r="D2" s="420"/>
      <c r="E2" s="421"/>
    </row>
    <row r="3" spans="2:17" ht="12" customHeight="1" x14ac:dyDescent="0.2">
      <c r="B3" s="4"/>
    </row>
    <row r="4" spans="2:17" s="6" customFormat="1" ht="18" customHeight="1" x14ac:dyDescent="0.2">
      <c r="B4" s="5"/>
      <c r="C4" s="429" t="s">
        <v>126</v>
      </c>
      <c r="D4" s="430"/>
      <c r="E4" s="431"/>
      <c r="F4" s="429" t="s">
        <v>161</v>
      </c>
      <c r="G4" s="430"/>
      <c r="H4" s="431"/>
      <c r="I4" s="429" t="s">
        <v>162</v>
      </c>
      <c r="J4" s="430"/>
      <c r="K4" s="431"/>
      <c r="L4" s="429" t="s">
        <v>163</v>
      </c>
      <c r="M4" s="430"/>
      <c r="N4" s="431"/>
      <c r="O4" s="429" t="s">
        <v>164</v>
      </c>
      <c r="P4" s="430"/>
      <c r="Q4" s="431"/>
    </row>
    <row r="5" spans="2:17" s="6" customFormat="1" ht="36" customHeight="1" x14ac:dyDescent="0.2">
      <c r="B5" s="7"/>
      <c r="C5" s="8"/>
      <c r="D5" s="9" t="s">
        <v>24</v>
      </c>
      <c r="E5" s="10" t="s">
        <v>21</v>
      </c>
      <c r="F5" s="11"/>
      <c r="G5" s="9" t="s">
        <v>24</v>
      </c>
      <c r="H5" s="10" t="s">
        <v>21</v>
      </c>
      <c r="I5" s="11"/>
      <c r="J5" s="9" t="s">
        <v>24</v>
      </c>
      <c r="K5" s="10" t="s">
        <v>21</v>
      </c>
      <c r="L5" s="11"/>
      <c r="M5" s="9" t="s">
        <v>24</v>
      </c>
      <c r="N5" s="10" t="s">
        <v>21</v>
      </c>
      <c r="O5" s="11"/>
      <c r="P5" s="9" t="s">
        <v>24</v>
      </c>
      <c r="Q5" s="10" t="s">
        <v>21</v>
      </c>
    </row>
    <row r="6" spans="2:17" s="14" customFormat="1" ht="18" customHeight="1" x14ac:dyDescent="0.3">
      <c r="B6" s="7"/>
      <c r="C6" s="38" t="s">
        <v>22</v>
      </c>
      <c r="D6" s="12" t="s">
        <v>199</v>
      </c>
      <c r="E6" s="16">
        <v>0</v>
      </c>
      <c r="F6" s="38" t="s">
        <v>22</v>
      </c>
      <c r="G6" s="12" t="s">
        <v>202</v>
      </c>
      <c r="H6" s="16">
        <v>0</v>
      </c>
      <c r="I6" s="38" t="s">
        <v>22</v>
      </c>
      <c r="J6" s="12" t="s">
        <v>205</v>
      </c>
      <c r="K6" s="16">
        <v>0</v>
      </c>
      <c r="L6" s="38" t="s">
        <v>22</v>
      </c>
      <c r="M6" s="12" t="s">
        <v>208</v>
      </c>
      <c r="N6" s="16">
        <v>0</v>
      </c>
      <c r="O6" s="38" t="s">
        <v>22</v>
      </c>
      <c r="P6" s="12" t="s">
        <v>211</v>
      </c>
      <c r="Q6" s="16">
        <v>0</v>
      </c>
    </row>
    <row r="7" spans="2:17" s="14" customFormat="1" ht="18" customHeight="1" x14ac:dyDescent="0.3">
      <c r="B7" s="7"/>
      <c r="C7" s="38" t="s">
        <v>17</v>
      </c>
      <c r="D7" s="12" t="s">
        <v>200</v>
      </c>
      <c r="E7" s="16">
        <v>0.05</v>
      </c>
      <c r="F7" s="38" t="s">
        <v>17</v>
      </c>
      <c r="G7" s="12" t="s">
        <v>203</v>
      </c>
      <c r="H7" s="16">
        <v>0.05</v>
      </c>
      <c r="I7" s="38" t="s">
        <v>17</v>
      </c>
      <c r="J7" s="12" t="s">
        <v>206</v>
      </c>
      <c r="K7" s="16">
        <v>0.05</v>
      </c>
      <c r="L7" s="38" t="s">
        <v>17</v>
      </c>
      <c r="M7" s="12" t="s">
        <v>209</v>
      </c>
      <c r="N7" s="16">
        <v>0.05</v>
      </c>
      <c r="O7" s="38" t="s">
        <v>17</v>
      </c>
      <c r="P7" s="12" t="s">
        <v>212</v>
      </c>
      <c r="Q7" s="16">
        <v>0.05</v>
      </c>
    </row>
    <row r="8" spans="2:17" s="14" customFormat="1" ht="18" customHeight="1" x14ac:dyDescent="0.3">
      <c r="B8" s="7"/>
      <c r="C8" s="39" t="s">
        <v>18</v>
      </c>
      <c r="D8" s="17" t="s">
        <v>201</v>
      </c>
      <c r="E8" s="18">
        <v>0.1</v>
      </c>
      <c r="F8" s="39" t="s">
        <v>18</v>
      </c>
      <c r="G8" s="17" t="s">
        <v>204</v>
      </c>
      <c r="H8" s="18">
        <v>0.1</v>
      </c>
      <c r="I8" s="39" t="s">
        <v>18</v>
      </c>
      <c r="J8" s="17" t="s">
        <v>207</v>
      </c>
      <c r="K8" s="18">
        <v>0.1</v>
      </c>
      <c r="L8" s="39" t="s">
        <v>18</v>
      </c>
      <c r="M8" s="17" t="s">
        <v>210</v>
      </c>
      <c r="N8" s="18">
        <v>0.1</v>
      </c>
      <c r="O8" s="39" t="s">
        <v>18</v>
      </c>
      <c r="P8" s="17" t="s">
        <v>213</v>
      </c>
      <c r="Q8" s="18">
        <v>0.1</v>
      </c>
    </row>
    <row r="9" spans="2:17" s="14" customFormat="1" ht="18" customHeight="1" x14ac:dyDescent="0.3">
      <c r="B9" s="7"/>
      <c r="C9" s="15"/>
      <c r="D9" s="15"/>
      <c r="E9" s="19"/>
      <c r="F9" s="15"/>
      <c r="G9" s="15"/>
      <c r="H9" s="19"/>
      <c r="I9" s="15"/>
      <c r="J9" s="15"/>
      <c r="K9" s="19"/>
      <c r="L9" s="15"/>
      <c r="M9" s="15"/>
      <c r="N9" s="19"/>
    </row>
    <row r="10" spans="2:17" s="419" customFormat="1" ht="26.4" customHeight="1" x14ac:dyDescent="0.3">
      <c r="B10" s="418" t="s">
        <v>198</v>
      </c>
      <c r="D10" s="420"/>
      <c r="E10" s="421"/>
    </row>
    <row r="11" spans="2:17" ht="12" customHeight="1" x14ac:dyDescent="0.2">
      <c r="B11" s="4"/>
    </row>
    <row r="12" spans="2:17" s="6" customFormat="1" ht="18" customHeight="1" x14ac:dyDescent="0.2">
      <c r="B12" s="5"/>
      <c r="C12" s="429" t="s">
        <v>126</v>
      </c>
      <c r="D12" s="430"/>
      <c r="E12" s="431"/>
      <c r="F12" s="429" t="s">
        <v>161</v>
      </c>
      <c r="G12" s="430"/>
      <c r="H12" s="431"/>
      <c r="I12" s="429" t="s">
        <v>162</v>
      </c>
      <c r="J12" s="430"/>
      <c r="K12" s="431"/>
      <c r="L12" s="429" t="s">
        <v>163</v>
      </c>
      <c r="M12" s="430"/>
      <c r="N12" s="431"/>
      <c r="O12" s="429" t="s">
        <v>164</v>
      </c>
      <c r="P12" s="430"/>
      <c r="Q12" s="431"/>
    </row>
    <row r="13" spans="2:17" s="6" customFormat="1" ht="36" customHeight="1" x14ac:dyDescent="0.2">
      <c r="B13" s="7"/>
      <c r="C13" s="8"/>
      <c r="D13" s="9" t="s">
        <v>24</v>
      </c>
      <c r="E13" s="10" t="s">
        <v>21</v>
      </c>
      <c r="F13" s="11"/>
      <c r="G13" s="9" t="s">
        <v>24</v>
      </c>
      <c r="H13" s="10" t="s">
        <v>21</v>
      </c>
      <c r="I13" s="11"/>
      <c r="J13" s="9" t="s">
        <v>24</v>
      </c>
      <c r="K13" s="10" t="s">
        <v>21</v>
      </c>
      <c r="L13" s="11"/>
      <c r="M13" s="9" t="s">
        <v>24</v>
      </c>
      <c r="N13" s="10" t="s">
        <v>21</v>
      </c>
      <c r="O13" s="11"/>
      <c r="P13" s="9" t="s">
        <v>24</v>
      </c>
      <c r="Q13" s="10" t="s">
        <v>21</v>
      </c>
    </row>
    <row r="14" spans="2:17" s="14" customFormat="1" ht="18" customHeight="1" x14ac:dyDescent="0.3">
      <c r="B14" s="7"/>
      <c r="C14" s="38" t="s">
        <v>22</v>
      </c>
      <c r="D14" s="12" t="s">
        <v>127</v>
      </c>
      <c r="E14" s="13">
        <v>2.5000000000000001E-2</v>
      </c>
      <c r="F14" s="38" t="s">
        <v>22</v>
      </c>
      <c r="G14" s="12" t="s">
        <v>131</v>
      </c>
      <c r="H14" s="13">
        <v>2.5000000000000001E-2</v>
      </c>
      <c r="I14" s="38" t="s">
        <v>22</v>
      </c>
      <c r="J14" s="12" t="s">
        <v>135</v>
      </c>
      <c r="K14" s="16">
        <v>0.05</v>
      </c>
      <c r="L14" s="38" t="s">
        <v>22</v>
      </c>
      <c r="M14" s="12" t="s">
        <v>138</v>
      </c>
      <c r="N14" s="13">
        <v>2.5000000000000001E-2</v>
      </c>
      <c r="O14" s="38" t="s">
        <v>22</v>
      </c>
      <c r="P14" s="12" t="s">
        <v>142</v>
      </c>
      <c r="Q14" s="13">
        <v>2.5000000000000001E-2</v>
      </c>
    </row>
    <row r="15" spans="2:17" s="14" customFormat="1" ht="18" customHeight="1" x14ac:dyDescent="0.3">
      <c r="B15" s="7"/>
      <c r="C15" s="38" t="s">
        <v>17</v>
      </c>
      <c r="D15" s="12" t="s">
        <v>128</v>
      </c>
      <c r="E15" s="16">
        <v>0.05</v>
      </c>
      <c r="F15" s="38" t="s">
        <v>17</v>
      </c>
      <c r="G15" s="12" t="s">
        <v>132</v>
      </c>
      <c r="H15" s="16">
        <v>0.05</v>
      </c>
      <c r="I15" s="38" t="s">
        <v>17</v>
      </c>
      <c r="J15" s="12" t="s">
        <v>136</v>
      </c>
      <c r="K15" s="16">
        <v>0.1</v>
      </c>
      <c r="L15" s="38" t="s">
        <v>17</v>
      </c>
      <c r="M15" s="12" t="s">
        <v>139</v>
      </c>
      <c r="N15" s="16">
        <v>0.05</v>
      </c>
      <c r="O15" s="38" t="s">
        <v>17</v>
      </c>
      <c r="P15" s="12" t="s">
        <v>143</v>
      </c>
      <c r="Q15" s="16">
        <v>0.05</v>
      </c>
    </row>
    <row r="16" spans="2:17" s="14" customFormat="1" ht="18" customHeight="1" x14ac:dyDescent="0.3">
      <c r="B16" s="7"/>
      <c r="C16" s="38" t="s">
        <v>18</v>
      </c>
      <c r="D16" s="15" t="s">
        <v>129</v>
      </c>
      <c r="E16" s="16">
        <v>0.1</v>
      </c>
      <c r="F16" s="38" t="s">
        <v>18</v>
      </c>
      <c r="G16" s="15" t="s">
        <v>133</v>
      </c>
      <c r="H16" s="16">
        <v>0.1</v>
      </c>
      <c r="I16" s="38" t="s">
        <v>18</v>
      </c>
      <c r="J16" s="15" t="s">
        <v>137</v>
      </c>
      <c r="K16" s="16">
        <v>0.2</v>
      </c>
      <c r="L16" s="38" t="s">
        <v>18</v>
      </c>
      <c r="M16" s="15" t="s">
        <v>140</v>
      </c>
      <c r="N16" s="16">
        <v>0.1</v>
      </c>
      <c r="O16" s="38" t="s">
        <v>18</v>
      </c>
      <c r="P16" s="15" t="s">
        <v>144</v>
      </c>
      <c r="Q16" s="16">
        <v>0.1</v>
      </c>
    </row>
    <row r="17" spans="2:17" s="14" customFormat="1" ht="18" customHeight="1" x14ac:dyDescent="0.3">
      <c r="B17" s="7"/>
      <c r="C17" s="39" t="s">
        <v>19</v>
      </c>
      <c r="D17" s="17" t="s">
        <v>130</v>
      </c>
      <c r="E17" s="18">
        <v>0.2</v>
      </c>
      <c r="F17" s="39" t="s">
        <v>19</v>
      </c>
      <c r="G17" s="17" t="s">
        <v>134</v>
      </c>
      <c r="H17" s="18">
        <v>0.2</v>
      </c>
      <c r="I17" s="220"/>
      <c r="J17" s="221"/>
      <c r="K17" s="222"/>
      <c r="L17" s="39" t="s">
        <v>19</v>
      </c>
      <c r="M17" s="17" t="s">
        <v>141</v>
      </c>
      <c r="N17" s="18">
        <v>0.2</v>
      </c>
      <c r="O17" s="39" t="s">
        <v>19</v>
      </c>
      <c r="P17" s="17" t="s">
        <v>145</v>
      </c>
      <c r="Q17" s="18">
        <v>0.2</v>
      </c>
    </row>
    <row r="18" spans="2:17" ht="18" customHeight="1" x14ac:dyDescent="0.2"/>
    <row r="19" spans="2:17" s="424" customFormat="1" ht="26.4" customHeight="1" x14ac:dyDescent="0.3">
      <c r="B19" s="418" t="s">
        <v>240</v>
      </c>
      <c r="C19" s="422"/>
      <c r="D19" s="423"/>
      <c r="E19" s="422"/>
      <c r="F19" s="422"/>
      <c r="G19" s="423"/>
      <c r="H19" s="422"/>
      <c r="I19" s="422"/>
      <c r="J19" s="423"/>
      <c r="K19" s="422"/>
    </row>
    <row r="20" spans="2:17" ht="12" customHeight="1" x14ac:dyDescent="0.2"/>
    <row r="21" spans="2:17" s="6" customFormat="1" ht="26.4" customHeight="1" x14ac:dyDescent="0.2">
      <c r="B21" s="20" t="s">
        <v>0</v>
      </c>
      <c r="C21" s="429" t="s">
        <v>126</v>
      </c>
      <c r="D21" s="430"/>
      <c r="E21" s="431"/>
      <c r="F21" s="429" t="s">
        <v>161</v>
      </c>
      <c r="G21" s="430"/>
      <c r="H21" s="431"/>
      <c r="I21" s="429" t="s">
        <v>162</v>
      </c>
      <c r="J21" s="430"/>
      <c r="K21" s="431"/>
      <c r="L21" s="429" t="s">
        <v>163</v>
      </c>
      <c r="M21" s="430"/>
      <c r="N21" s="431"/>
      <c r="O21" s="429" t="s">
        <v>164</v>
      </c>
      <c r="P21" s="430"/>
      <c r="Q21" s="431"/>
    </row>
    <row r="22" spans="2:17" s="25" customFormat="1" ht="36" customHeight="1" x14ac:dyDescent="0.3">
      <c r="B22" s="41" t="s">
        <v>2</v>
      </c>
      <c r="C22" s="21" t="s">
        <v>1</v>
      </c>
      <c r="D22" s="22" t="s">
        <v>24</v>
      </c>
      <c r="E22" s="23" t="s">
        <v>9</v>
      </c>
      <c r="F22" s="21" t="s">
        <v>1</v>
      </c>
      <c r="G22" s="22" t="s">
        <v>24</v>
      </c>
      <c r="H22" s="23" t="s">
        <v>9</v>
      </c>
      <c r="I22" s="21" t="s">
        <v>1</v>
      </c>
      <c r="J22" s="22" t="s">
        <v>24</v>
      </c>
      <c r="K22" s="24" t="s">
        <v>9</v>
      </c>
      <c r="L22" s="21" t="s">
        <v>1</v>
      </c>
      <c r="M22" s="22" t="s">
        <v>24</v>
      </c>
      <c r="N22" s="23" t="s">
        <v>9</v>
      </c>
      <c r="O22" s="21" t="s">
        <v>1</v>
      </c>
      <c r="P22" s="22" t="s">
        <v>24</v>
      </c>
      <c r="Q22" s="24" t="s">
        <v>9</v>
      </c>
    </row>
    <row r="23" spans="2:17" s="25" customFormat="1" ht="18" customHeight="1" x14ac:dyDescent="0.3">
      <c r="B23" s="26" t="s">
        <v>146</v>
      </c>
      <c r="C23" s="27">
        <f>SUM('Table 6'!M24:X24)</f>
        <v>141</v>
      </c>
      <c r="D23" s="28">
        <f>SUM('Table 6'!M9:X9)</f>
        <v>20347.510000000002</v>
      </c>
      <c r="E23" s="267" t="s">
        <v>149</v>
      </c>
      <c r="F23" s="27">
        <f>SUM('Table 6'!M25:X25)</f>
        <v>665</v>
      </c>
      <c r="G23" s="28">
        <f>SUM('Table 6'!M10:X10)</f>
        <v>26060.079999999994</v>
      </c>
      <c r="H23" s="16">
        <v>0.2</v>
      </c>
      <c r="I23" s="27">
        <f>SUM('Table 6'!M27:X27)</f>
        <v>172</v>
      </c>
      <c r="J23" s="28">
        <f>SUM('Table 6'!M12:X12)</f>
        <v>109916.6</v>
      </c>
      <c r="K23" s="16">
        <v>0.2</v>
      </c>
      <c r="L23" s="27">
        <f>SUM('Table 6'!M30:X30)</f>
        <v>35</v>
      </c>
      <c r="M23" s="28">
        <f>SUM('Table 6'!M15:X15)</f>
        <v>14442</v>
      </c>
      <c r="N23" s="16">
        <v>0.2</v>
      </c>
      <c r="O23" s="27">
        <f>SUM('Table 6'!M32:X32)</f>
        <v>14</v>
      </c>
      <c r="P23" s="28">
        <f>SUM('Table 6'!M17:X17)</f>
        <v>21276</v>
      </c>
      <c r="Q23" s="13" t="s">
        <v>151</v>
      </c>
    </row>
    <row r="24" spans="2:17" s="25" customFormat="1" ht="18" customHeight="1" x14ac:dyDescent="0.3">
      <c r="B24" s="26" t="s">
        <v>147</v>
      </c>
      <c r="C24" s="27">
        <f>SUM('Table 6'!Y24:AD24)</f>
        <v>187</v>
      </c>
      <c r="D24" s="28">
        <f>SUM('Table 6'!Y9:AD9)</f>
        <v>39414.800000000003</v>
      </c>
      <c r="E24" s="16">
        <v>0.1</v>
      </c>
      <c r="F24" s="27">
        <f>SUM('Table 6'!Y25:AD25)</f>
        <v>745</v>
      </c>
      <c r="G24" s="28">
        <f>SUM('Table 6'!Y10:AD10)</f>
        <v>28002.110000000004</v>
      </c>
      <c r="H24" s="16">
        <v>0.1</v>
      </c>
      <c r="I24" s="27">
        <f>SUM('Table 6'!Y27:AD27)</f>
        <v>319</v>
      </c>
      <c r="J24" s="28">
        <f>SUM('Table 6'!Y12:AD12)</f>
        <v>179010</v>
      </c>
      <c r="K24" s="16">
        <v>0.1</v>
      </c>
      <c r="L24" s="27">
        <f>SUM('Table 6'!Y30:AD30)</f>
        <v>97</v>
      </c>
      <c r="M24" s="28">
        <f>SUM('Table 6'!Y15:AD15)</f>
        <v>36985</v>
      </c>
      <c r="N24" s="16">
        <v>0.1</v>
      </c>
      <c r="O24" s="27">
        <f>SUM('Table 6'!Y32:AD32)</f>
        <v>19</v>
      </c>
      <c r="P24" s="28">
        <f>SUM('Table 6'!Y17:AD17)</f>
        <v>32274</v>
      </c>
      <c r="Q24" s="16">
        <v>0.05</v>
      </c>
    </row>
    <row r="25" spans="2:17" s="25" customFormat="1" ht="18" customHeight="1" x14ac:dyDescent="0.3">
      <c r="B25" s="26" t="s">
        <v>148</v>
      </c>
      <c r="C25" s="27">
        <f>SUM('Table 6'!Y24:AJ24)</f>
        <v>285</v>
      </c>
      <c r="D25" s="28">
        <f>SUM('Table 6'!Y9:AJ9)</f>
        <v>63666.8</v>
      </c>
      <c r="E25" s="16">
        <v>0.2</v>
      </c>
      <c r="F25" s="27">
        <f>SUM('Table 6'!Y25:AJ25)</f>
        <v>1020</v>
      </c>
      <c r="G25" s="28">
        <f>SUM('Table 6'!Y10:AJ10)</f>
        <v>43707.030000000006</v>
      </c>
      <c r="H25" s="16">
        <v>0.2</v>
      </c>
      <c r="I25" s="27">
        <f>SUM('Table 6'!Y27:AJ27)</f>
        <v>517</v>
      </c>
      <c r="J25" s="28">
        <f>SUM('Table 6'!Y12:AJ12)</f>
        <v>273330</v>
      </c>
      <c r="K25" s="16">
        <v>0.2</v>
      </c>
      <c r="L25" s="27">
        <f>SUM('Table 6'!Y30:AJ30)</f>
        <v>155</v>
      </c>
      <c r="M25" s="28">
        <f>SUM('Table 6'!Y15:AJ15)</f>
        <v>55333</v>
      </c>
      <c r="N25" s="16">
        <v>0.2</v>
      </c>
      <c r="O25" s="27">
        <f>SUM('Table 6'!Y32:AJ32)</f>
        <v>28</v>
      </c>
      <c r="P25" s="28">
        <f>SUM('Table 6'!Y17:AJ17)</f>
        <v>53808</v>
      </c>
      <c r="Q25" s="16">
        <v>0.1</v>
      </c>
    </row>
    <row r="26" spans="2:17" s="25" customFormat="1" ht="18" customHeight="1" x14ac:dyDescent="0.3">
      <c r="B26" s="26" t="s">
        <v>217</v>
      </c>
      <c r="C26" s="27">
        <f>SUM('Table 6'!AK$24:AP$24)</f>
        <v>171</v>
      </c>
      <c r="D26" s="28">
        <f>SUM('Table 6'!AK$9:AP$9)</f>
        <v>49380.93</v>
      </c>
      <c r="E26" s="297">
        <v>0.1</v>
      </c>
      <c r="F26" s="27">
        <f>SUM('Table 6'!AK$25:AP$25)</f>
        <v>136</v>
      </c>
      <c r="G26" s="28">
        <f>SUM('Table 6'!AK$10:AP$10)</f>
        <v>6400.6600000000008</v>
      </c>
      <c r="H26" s="297">
        <v>0.05</v>
      </c>
      <c r="I26" s="27">
        <f>SUM('Table 6'!AK$27:AP$27)</f>
        <v>177</v>
      </c>
      <c r="J26" s="28">
        <f>SUM('Table 6'!AK$12:AP$12)</f>
        <v>84473</v>
      </c>
      <c r="K26" s="16">
        <v>0.1</v>
      </c>
      <c r="L26" s="27">
        <f>SUM('Table 6'!AK$30:AP$30)</f>
        <v>33</v>
      </c>
      <c r="M26" s="28">
        <f>SUM('Table 6'!AK$15:AP$15)</f>
        <v>11424</v>
      </c>
      <c r="N26" s="16">
        <v>0.1</v>
      </c>
      <c r="O26" s="27">
        <f>SUM('Table 6'!AK$32:AP$32)</f>
        <v>13</v>
      </c>
      <c r="P26" s="28">
        <f>SUM('Table 6'!AK$17:AP$17)</f>
        <v>19681</v>
      </c>
      <c r="Q26" s="298" t="s">
        <v>11</v>
      </c>
    </row>
    <row r="27" spans="2:17" s="25" customFormat="1" ht="18" customHeight="1" x14ac:dyDescent="0.3">
      <c r="B27" s="229" t="s">
        <v>236</v>
      </c>
      <c r="C27" s="230">
        <f>SUM('Table 6'!AK24:AV24)</f>
        <v>260</v>
      </c>
      <c r="D27" s="231">
        <f>SUM('Table 6'!AK9:AV9)</f>
        <v>72703.33</v>
      </c>
      <c r="E27" s="296">
        <v>0.2</v>
      </c>
      <c r="F27" s="230">
        <f>SUM('Table 6'!AK25:AV25)</f>
        <v>277</v>
      </c>
      <c r="G27" s="231">
        <f>SUM('Table 6'!AK10:AV10)</f>
        <v>13442.200000000003</v>
      </c>
      <c r="H27" s="296">
        <v>0.2</v>
      </c>
      <c r="I27" s="230">
        <f>SUM('Table 6'!AK27:AV27)</f>
        <v>295</v>
      </c>
      <c r="J27" s="231">
        <f>SUM('Table 6'!AK12:AV12)</f>
        <v>140526.19999999998</v>
      </c>
      <c r="K27" s="18">
        <v>0.2</v>
      </c>
      <c r="L27" s="230">
        <f>SUM('Table 6'!AK30:AV30)</f>
        <v>54</v>
      </c>
      <c r="M27" s="231">
        <f>SUM('Table 6'!AK15:AV15)</f>
        <v>18588</v>
      </c>
      <c r="N27" s="18">
        <v>0.2</v>
      </c>
      <c r="O27" s="230">
        <f>SUM('Table 6'!AK32:AV32)</f>
        <v>35</v>
      </c>
      <c r="P27" s="231">
        <f>SUM('Table 6'!AK17:AV17)</f>
        <v>46250.8</v>
      </c>
      <c r="Q27" s="299">
        <v>0.1</v>
      </c>
    </row>
    <row r="29" spans="2:17" ht="13.2" x14ac:dyDescent="0.2">
      <c r="B29" s="268" t="s">
        <v>165</v>
      </c>
      <c r="C29" s="237"/>
      <c r="D29" s="237"/>
      <c r="E29" s="237"/>
      <c r="F29" s="237"/>
      <c r="G29" s="237"/>
      <c r="H29" s="237"/>
      <c r="I29" s="237"/>
      <c r="J29" s="237"/>
      <c r="K29" s="237"/>
    </row>
    <row r="30" spans="2:17" x14ac:dyDescent="0.2">
      <c r="B30" s="1" t="s">
        <v>150</v>
      </c>
      <c r="C30" s="237"/>
      <c r="D30" s="237"/>
      <c r="E30" s="237"/>
      <c r="F30" s="237"/>
      <c r="G30" s="237"/>
      <c r="H30" s="237"/>
      <c r="I30" s="237"/>
      <c r="J30" s="237"/>
      <c r="K30" s="237"/>
    </row>
    <row r="31" spans="2:17" x14ac:dyDescent="0.2">
      <c r="C31" s="1"/>
      <c r="D31" s="1"/>
      <c r="E31" s="1"/>
    </row>
    <row r="32" spans="2:17" ht="11.4" customHeight="1" x14ac:dyDescent="0.2">
      <c r="B32" s="1" t="s">
        <v>195</v>
      </c>
      <c r="C32" s="260"/>
      <c r="D32" s="260"/>
      <c r="E32" s="260"/>
      <c r="F32" s="260"/>
      <c r="G32" s="260"/>
    </row>
    <row r="33" spans="2:7" ht="11.4" customHeight="1" x14ac:dyDescent="0.2">
      <c r="B33" s="432"/>
      <c r="C33" s="432"/>
      <c r="D33" s="432"/>
      <c r="E33" s="432"/>
      <c r="F33" s="432"/>
      <c r="G33" s="432"/>
    </row>
    <row r="34" spans="2:7" x14ac:dyDescent="0.2">
      <c r="B34" s="236"/>
      <c r="C34" s="1"/>
      <c r="D34" s="1"/>
      <c r="E34" s="1"/>
    </row>
  </sheetData>
  <mergeCells count="16">
    <mergeCell ref="B33:G33"/>
    <mergeCell ref="O4:Q4"/>
    <mergeCell ref="L21:N21"/>
    <mergeCell ref="O21:Q21"/>
    <mergeCell ref="L4:N4"/>
    <mergeCell ref="C21:E21"/>
    <mergeCell ref="C12:E12"/>
    <mergeCell ref="F12:H12"/>
    <mergeCell ref="I12:K12"/>
    <mergeCell ref="L12:N12"/>
    <mergeCell ref="O12:Q12"/>
    <mergeCell ref="F21:H21"/>
    <mergeCell ref="I21:K21"/>
    <mergeCell ref="C4:E4"/>
    <mergeCell ref="F4:H4"/>
    <mergeCell ref="I4:K4"/>
  </mergeCells>
  <pageMargins left="0.23622047244094491" right="0.23622047244094491" top="0.74803149606299213" bottom="0.74803149606299213" header="0.31496062992125984" footer="0.31496062992125984"/>
  <pageSetup paperSize="9" scale="65" orientation="landscape" verticalDpi="4" r:id="rId1"/>
  <headerFooter>
    <oddHeader>&amp;LMonthly MCS and ROOFIT Pipeline Statistics - Table 2</oddHeader>
    <oddFooter>&amp;Lhttps://www.gov.uk/government/statistical-data-sets/monthly-mcs-and-roofit-statistics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workbookViewId="0">
      <pane xSplit="3" ySplit="3" topLeftCell="D4" activePane="bottomRight" state="frozen"/>
      <selection pane="topRight" activeCell="D1" sqref="D1"/>
      <selection pane="bottomLeft" activeCell="A4" sqref="A4"/>
      <selection pane="bottomRight" activeCell="G19" sqref="G19"/>
    </sheetView>
  </sheetViews>
  <sheetFormatPr defaultColWidth="9.109375" defaultRowHeight="13.2" x14ac:dyDescent="0.25"/>
  <cols>
    <col min="1" max="1" width="2.21875" style="48" customWidth="1"/>
    <col min="2" max="2" width="14.33203125" style="46" customWidth="1"/>
    <col min="3" max="3" width="11.109375" style="144" customWidth="1"/>
    <col min="4" max="40" width="11.109375" style="46" customWidth="1"/>
    <col min="41" max="46" width="9.109375" style="46"/>
    <col min="47" max="47" width="9.88671875" style="239" customWidth="1"/>
    <col min="48" max="16384" width="9.109375" style="46"/>
  </cols>
  <sheetData>
    <row r="1" spans="1:48" ht="12" customHeight="1" x14ac:dyDescent="0.25">
      <c r="B1" s="45"/>
      <c r="C1" s="129"/>
      <c r="D1" s="45"/>
      <c r="E1" s="45"/>
      <c r="F1" s="45"/>
    </row>
    <row r="2" spans="1:48" ht="26.4" customHeight="1" x14ac:dyDescent="0.25">
      <c r="B2" s="102" t="s">
        <v>86</v>
      </c>
      <c r="C2" s="130"/>
      <c r="D2" s="34"/>
      <c r="E2" s="34"/>
      <c r="F2" s="34"/>
      <c r="G2" s="34"/>
      <c r="H2" s="34"/>
      <c r="I2" s="34"/>
      <c r="J2" s="34"/>
      <c r="K2" s="34"/>
      <c r="L2" s="34"/>
    </row>
    <row r="3" spans="1:48" ht="26.4" customHeight="1" x14ac:dyDescent="0.3">
      <c r="B3" s="60"/>
      <c r="C3" s="131"/>
      <c r="D3" s="60"/>
      <c r="E3" s="60"/>
      <c r="F3" s="60"/>
      <c r="G3" s="60"/>
      <c r="H3" s="60"/>
      <c r="I3" s="60"/>
      <c r="J3" s="60"/>
      <c r="K3" s="60"/>
      <c r="L3" s="60"/>
    </row>
    <row r="4" spans="1:48" s="83" customFormat="1" ht="12" x14ac:dyDescent="0.25">
      <c r="B4" s="47"/>
      <c r="C4" s="132"/>
      <c r="D4" s="438">
        <v>2012</v>
      </c>
      <c r="E4" s="438"/>
      <c r="F4" s="438"/>
      <c r="G4" s="438"/>
      <c r="H4" s="438"/>
      <c r="I4" s="438"/>
      <c r="J4" s="438"/>
      <c r="K4" s="438"/>
      <c r="L4" s="438"/>
      <c r="M4" s="439">
        <v>2013</v>
      </c>
      <c r="N4" s="440"/>
      <c r="O4" s="440"/>
      <c r="P4" s="440"/>
      <c r="Q4" s="440"/>
      <c r="R4" s="440"/>
      <c r="S4" s="440"/>
      <c r="T4" s="440"/>
      <c r="U4" s="440"/>
      <c r="V4" s="440"/>
      <c r="W4" s="440"/>
      <c r="X4" s="440"/>
      <c r="Y4" s="439">
        <v>2014</v>
      </c>
      <c r="Z4" s="440"/>
      <c r="AA4" s="440"/>
      <c r="AB4" s="440"/>
      <c r="AC4" s="440"/>
      <c r="AD4" s="440"/>
      <c r="AE4" s="440"/>
      <c r="AF4" s="440"/>
      <c r="AG4" s="440"/>
      <c r="AH4" s="440"/>
      <c r="AI4" s="440"/>
      <c r="AJ4" s="440"/>
      <c r="AK4" s="441">
        <v>2015</v>
      </c>
      <c r="AL4" s="442"/>
      <c r="AM4" s="442"/>
      <c r="AN4" s="442"/>
      <c r="AO4" s="442"/>
      <c r="AP4" s="442"/>
      <c r="AQ4" s="442"/>
      <c r="AR4" s="442"/>
      <c r="AS4" s="442"/>
      <c r="AT4" s="442"/>
      <c r="AU4" s="442"/>
      <c r="AV4" s="442"/>
    </row>
    <row r="5" spans="1:48" s="62" customFormat="1" ht="11.4" x14ac:dyDescent="0.2">
      <c r="A5" s="83"/>
      <c r="B5" s="76"/>
      <c r="C5" s="133"/>
      <c r="D5" s="77" t="s">
        <v>48</v>
      </c>
      <c r="E5" s="77" t="s">
        <v>49</v>
      </c>
      <c r="F5" s="77" t="s">
        <v>50</v>
      </c>
      <c r="G5" s="78" t="s">
        <v>51</v>
      </c>
      <c r="H5" s="78" t="s">
        <v>52</v>
      </c>
      <c r="I5" s="78" t="s">
        <v>53</v>
      </c>
      <c r="J5" s="79" t="s">
        <v>54</v>
      </c>
      <c r="K5" s="78" t="s">
        <v>55</v>
      </c>
      <c r="L5" s="78" t="s">
        <v>56</v>
      </c>
      <c r="M5" s="101" t="s">
        <v>57</v>
      </c>
      <c r="N5" s="79" t="s">
        <v>58</v>
      </c>
      <c r="O5" s="79" t="s">
        <v>59</v>
      </c>
      <c r="P5" s="79" t="s">
        <v>48</v>
      </c>
      <c r="Q5" s="79" t="s">
        <v>49</v>
      </c>
      <c r="R5" s="79" t="s">
        <v>50</v>
      </c>
      <c r="S5" s="79" t="s">
        <v>51</v>
      </c>
      <c r="T5" s="79" t="s">
        <v>52</v>
      </c>
      <c r="U5" s="79" t="s">
        <v>53</v>
      </c>
      <c r="V5" s="79" t="s">
        <v>54</v>
      </c>
      <c r="W5" s="79" t="s">
        <v>55</v>
      </c>
      <c r="X5" s="79" t="s">
        <v>56</v>
      </c>
      <c r="Y5" s="101" t="s">
        <v>57</v>
      </c>
      <c r="Z5" s="79" t="s">
        <v>58</v>
      </c>
      <c r="AA5" s="79" t="s">
        <v>59</v>
      </c>
      <c r="AB5" s="79" t="s">
        <v>48</v>
      </c>
      <c r="AC5" s="79" t="s">
        <v>49</v>
      </c>
      <c r="AD5" s="79" t="s">
        <v>50</v>
      </c>
      <c r="AE5" s="79" t="s">
        <v>51</v>
      </c>
      <c r="AF5" s="79" t="s">
        <v>52</v>
      </c>
      <c r="AG5" s="79" t="s">
        <v>53</v>
      </c>
      <c r="AH5" s="79" t="s">
        <v>54</v>
      </c>
      <c r="AI5" s="79" t="s">
        <v>55</v>
      </c>
      <c r="AJ5" s="79" t="s">
        <v>56</v>
      </c>
      <c r="AK5" s="101" t="s">
        <v>57</v>
      </c>
      <c r="AL5" s="238" t="s">
        <v>58</v>
      </c>
      <c r="AM5" s="238" t="s">
        <v>59</v>
      </c>
      <c r="AN5" s="238" t="s">
        <v>48</v>
      </c>
      <c r="AO5" s="238" t="s">
        <v>49</v>
      </c>
      <c r="AP5" s="238" t="s">
        <v>50</v>
      </c>
      <c r="AQ5" s="238" t="s">
        <v>51</v>
      </c>
      <c r="AR5" s="238" t="s">
        <v>52</v>
      </c>
      <c r="AS5" s="238" t="s">
        <v>53</v>
      </c>
      <c r="AT5" s="238" t="s">
        <v>54</v>
      </c>
      <c r="AU5" s="238" t="s">
        <v>55</v>
      </c>
      <c r="AV5" s="238" t="s">
        <v>56</v>
      </c>
    </row>
    <row r="6" spans="1:48" s="62" customFormat="1" ht="26.4" customHeight="1" x14ac:dyDescent="0.2">
      <c r="A6" s="83"/>
      <c r="B6" s="94"/>
      <c r="C6" s="95" t="s">
        <v>87</v>
      </c>
      <c r="D6" s="96"/>
      <c r="E6" s="96"/>
      <c r="F6" s="96"/>
      <c r="G6" s="97"/>
      <c r="H6" s="97"/>
      <c r="I6" s="97"/>
      <c r="J6" s="98"/>
      <c r="K6" s="97"/>
      <c r="L6" s="99"/>
      <c r="M6" s="98"/>
      <c r="N6" s="98"/>
      <c r="O6" s="98"/>
      <c r="P6" s="98"/>
      <c r="Q6" s="98"/>
      <c r="R6" s="98"/>
      <c r="S6" s="98"/>
      <c r="T6" s="98"/>
      <c r="U6" s="98"/>
      <c r="V6" s="98"/>
      <c r="W6" s="98"/>
      <c r="X6" s="100"/>
      <c r="Y6" s="98"/>
      <c r="Z6" s="98"/>
      <c r="AA6" s="98"/>
      <c r="AB6" s="98"/>
      <c r="AC6" s="98"/>
      <c r="AD6" s="98"/>
      <c r="AE6" s="98"/>
      <c r="AF6" s="98"/>
      <c r="AG6" s="98"/>
      <c r="AH6" s="98"/>
      <c r="AI6" s="98"/>
      <c r="AJ6" s="98"/>
      <c r="AK6" s="98"/>
      <c r="AL6" s="87"/>
      <c r="AM6" s="87"/>
      <c r="AN6" s="87"/>
      <c r="AO6" s="87"/>
      <c r="AP6" s="87"/>
      <c r="AQ6" s="87"/>
      <c r="AR6" s="87"/>
      <c r="AS6" s="87"/>
      <c r="AU6" s="240"/>
    </row>
    <row r="7" spans="1:48" s="62" customFormat="1" ht="13.2" customHeight="1" x14ac:dyDescent="0.2">
      <c r="A7" s="83"/>
      <c r="B7" s="435" t="s">
        <v>61</v>
      </c>
      <c r="C7" s="80" t="s">
        <v>166</v>
      </c>
      <c r="D7" s="64">
        <v>18551.204000000002</v>
      </c>
      <c r="E7" s="64">
        <v>30044.975599999962</v>
      </c>
      <c r="F7" s="64">
        <v>37710.597039999928</v>
      </c>
      <c r="G7" s="64">
        <v>85211.210429999599</v>
      </c>
      <c r="H7" s="64">
        <v>10301.902300000003</v>
      </c>
      <c r="I7" s="64">
        <v>14830.147000000003</v>
      </c>
      <c r="J7" s="64">
        <v>32692.290049999763</v>
      </c>
      <c r="K7" s="64">
        <v>13853.286000000031</v>
      </c>
      <c r="L7" s="329">
        <v>16489.990500000004</v>
      </c>
      <c r="M7" s="64">
        <v>17374.588650000034</v>
      </c>
      <c r="N7" s="64">
        <v>18576.018630000017</v>
      </c>
      <c r="O7" s="64">
        <v>22968.76430000005</v>
      </c>
      <c r="P7" s="64">
        <v>23783.88935000003</v>
      </c>
      <c r="Q7" s="64">
        <v>24609.596869999965</v>
      </c>
      <c r="R7" s="64">
        <v>37829.473370000218</v>
      </c>
      <c r="S7" s="64">
        <v>17319.58986</v>
      </c>
      <c r="T7" s="64">
        <v>21183.272729999975</v>
      </c>
      <c r="U7" s="64">
        <v>24243.214089999885</v>
      </c>
      <c r="V7" s="64">
        <v>27590.420859999911</v>
      </c>
      <c r="W7" s="64">
        <v>28361.495520000073</v>
      </c>
      <c r="X7" s="329">
        <v>27359.525040000015</v>
      </c>
      <c r="Y7" s="64">
        <v>22660.713850000033</v>
      </c>
      <c r="Z7" s="64">
        <v>25234.978629999972</v>
      </c>
      <c r="AA7" s="65">
        <v>43602.936960000065</v>
      </c>
      <c r="AB7" s="65">
        <v>25374.609700000074</v>
      </c>
      <c r="AC7" s="65">
        <v>25317.489999999991</v>
      </c>
      <c r="AD7" s="65">
        <v>28167.025599999928</v>
      </c>
      <c r="AE7" s="65">
        <v>29959.031599999918</v>
      </c>
      <c r="AF7" s="65">
        <v>29959.031599999918</v>
      </c>
      <c r="AG7" s="65">
        <v>35376.657600000006</v>
      </c>
      <c r="AH7" s="65">
        <v>38477.213759999991</v>
      </c>
      <c r="AI7" s="65">
        <v>36034.765980000127</v>
      </c>
      <c r="AJ7" s="65">
        <v>41808.505140000241</v>
      </c>
      <c r="AK7" s="156">
        <v>20860.917999999987</v>
      </c>
      <c r="AL7" s="65">
        <v>26913.954799999996</v>
      </c>
      <c r="AM7" s="65">
        <v>48826.251349999955</v>
      </c>
      <c r="AN7" s="65">
        <v>28472.904740000115</v>
      </c>
      <c r="AO7" s="65">
        <v>31114.233750000054</v>
      </c>
      <c r="AP7" s="65">
        <v>50888.469579999699</v>
      </c>
      <c r="AQ7" s="65">
        <v>30198.430819999874</v>
      </c>
      <c r="AR7" s="65">
        <v>31707.672590000082</v>
      </c>
      <c r="AS7" s="334">
        <v>56822.87992000013</v>
      </c>
      <c r="AT7" s="335">
        <v>43110.177409999873</v>
      </c>
      <c r="AU7" s="328">
        <v>61532.291629999869</v>
      </c>
      <c r="AV7" s="328">
        <v>79423.416750000441</v>
      </c>
    </row>
    <row r="8" spans="1:48" s="62" customFormat="1" ht="11.4" customHeight="1" x14ac:dyDescent="0.2">
      <c r="A8" s="83"/>
      <c r="B8" s="435"/>
      <c r="C8" s="134" t="s">
        <v>167</v>
      </c>
      <c r="D8" s="64">
        <v>952.39000000000033</v>
      </c>
      <c r="E8" s="64">
        <v>1368.4800000000002</v>
      </c>
      <c r="F8" s="64">
        <v>1797.8399999999992</v>
      </c>
      <c r="G8" s="64">
        <v>7636.3349999999982</v>
      </c>
      <c r="H8" s="64">
        <v>515.57000000000005</v>
      </c>
      <c r="I8" s="64">
        <v>692.43999999999983</v>
      </c>
      <c r="J8" s="64">
        <v>2015.7260000000003</v>
      </c>
      <c r="K8" s="64">
        <v>574.40600000000006</v>
      </c>
      <c r="L8" s="329">
        <v>1002.1600000000001</v>
      </c>
      <c r="M8" s="64">
        <v>973.99300000000017</v>
      </c>
      <c r="N8" s="64">
        <v>1218.6699999999994</v>
      </c>
      <c r="O8" s="64">
        <v>1449.109999999999</v>
      </c>
      <c r="P8" s="64">
        <v>1719.4000000000003</v>
      </c>
      <c r="Q8" s="64">
        <v>1695.0010000000007</v>
      </c>
      <c r="R8" s="64">
        <v>3779.1379000000024</v>
      </c>
      <c r="S8" s="64">
        <v>1025.7700000000002</v>
      </c>
      <c r="T8" s="64">
        <v>1242.7335999999996</v>
      </c>
      <c r="U8" s="64">
        <v>1590.8200000000006</v>
      </c>
      <c r="V8" s="64">
        <v>1860.0350000000003</v>
      </c>
      <c r="W8" s="64">
        <v>1548.275170000001</v>
      </c>
      <c r="X8" s="329">
        <v>1901.5059999999994</v>
      </c>
      <c r="Y8" s="64">
        <v>1626.2199999999991</v>
      </c>
      <c r="Z8" s="64">
        <v>1446.06</v>
      </c>
      <c r="AA8" s="65">
        <v>3876.0099999999989</v>
      </c>
      <c r="AB8" s="65">
        <v>1393.8500000000035</v>
      </c>
      <c r="AC8" s="65">
        <v>1469.6100000000006</v>
      </c>
      <c r="AD8" s="65">
        <v>1571.8300000000011</v>
      </c>
      <c r="AE8" s="65">
        <v>1791.3249999999998</v>
      </c>
      <c r="AF8" s="65">
        <v>1856.7300000000009</v>
      </c>
      <c r="AG8" s="65">
        <v>1848.4889999999991</v>
      </c>
      <c r="AH8" s="65">
        <v>1909.4400000000003</v>
      </c>
      <c r="AI8" s="65">
        <v>1984.9099999999999</v>
      </c>
      <c r="AJ8" s="65">
        <v>3473.42</v>
      </c>
      <c r="AK8" s="157">
        <v>872.80000000000018</v>
      </c>
      <c r="AL8" s="65">
        <v>1546.4</v>
      </c>
      <c r="AM8" s="65">
        <v>4026.0199999999995</v>
      </c>
      <c r="AN8" s="65">
        <v>1246.4600000000005</v>
      </c>
      <c r="AO8" s="65">
        <v>1740.9949999999994</v>
      </c>
      <c r="AP8" s="65">
        <v>3520.2849999999994</v>
      </c>
      <c r="AQ8" s="65">
        <v>1779.1799999999994</v>
      </c>
      <c r="AR8" s="65">
        <v>1832.01</v>
      </c>
      <c r="AS8" s="334">
        <v>4642.0450000000019</v>
      </c>
      <c r="AT8" s="334">
        <v>2336.0400000000018</v>
      </c>
      <c r="AU8" s="327">
        <v>3815.6870000000031</v>
      </c>
      <c r="AV8" s="327">
        <v>9398.6009999999842</v>
      </c>
    </row>
    <row r="9" spans="1:48" s="62" customFormat="1" ht="11.4" customHeight="1" x14ac:dyDescent="0.2">
      <c r="A9" s="83"/>
      <c r="B9" s="435"/>
      <c r="C9" s="134" t="s">
        <v>168</v>
      </c>
      <c r="D9" s="64">
        <v>3405.8799999999992</v>
      </c>
      <c r="E9" s="64">
        <v>6033.7349999999997</v>
      </c>
      <c r="F9" s="64">
        <v>8985.3850000000057</v>
      </c>
      <c r="G9" s="64">
        <v>42071.749999999956</v>
      </c>
      <c r="H9" s="64">
        <v>1574.7499999999995</v>
      </c>
      <c r="I9" s="64">
        <v>1593.4950000000003</v>
      </c>
      <c r="J9" s="64">
        <v>9394.9579999999987</v>
      </c>
      <c r="K9" s="64">
        <v>1798.41</v>
      </c>
      <c r="L9" s="329">
        <v>2974.665</v>
      </c>
      <c r="M9" s="64">
        <v>3867.5600000000009</v>
      </c>
      <c r="N9" s="64">
        <v>5089.6499999999987</v>
      </c>
      <c r="O9" s="64">
        <v>7304.930000000003</v>
      </c>
      <c r="P9" s="64">
        <v>10380.471000000009</v>
      </c>
      <c r="Q9" s="64">
        <v>9336.98</v>
      </c>
      <c r="R9" s="64">
        <v>22936.962000000007</v>
      </c>
      <c r="S9" s="64">
        <v>4390.7500000000009</v>
      </c>
      <c r="T9" s="64">
        <v>5884.0699999999988</v>
      </c>
      <c r="U9" s="64">
        <v>7441.5179999999991</v>
      </c>
      <c r="V9" s="64">
        <v>7017.8180000000011</v>
      </c>
      <c r="W9" s="64">
        <v>7421.2199999999966</v>
      </c>
      <c r="X9" s="329">
        <v>7784.7199999999984</v>
      </c>
      <c r="Y9" s="64">
        <v>5110.4600000000046</v>
      </c>
      <c r="Z9" s="64">
        <v>6433.0200000000013</v>
      </c>
      <c r="AA9" s="65">
        <v>20342.265000000007</v>
      </c>
      <c r="AB9" s="65">
        <v>6657.5100000000066</v>
      </c>
      <c r="AC9" s="65">
        <v>5037.0299999999988</v>
      </c>
      <c r="AD9" s="65">
        <v>7612.5560000000005</v>
      </c>
      <c r="AE9" s="65">
        <v>7886.9599999999982</v>
      </c>
      <c r="AF9" s="65">
        <v>6637.7199999999984</v>
      </c>
      <c r="AG9" s="65">
        <v>10033.3786</v>
      </c>
      <c r="AH9" s="65">
        <v>8978.0850000000028</v>
      </c>
      <c r="AI9" s="65">
        <v>8510.3999999999942</v>
      </c>
      <c r="AJ9" s="65">
        <v>20683.875000000004</v>
      </c>
      <c r="AK9" s="157">
        <v>3181.0300000000007</v>
      </c>
      <c r="AL9" s="65">
        <v>5652.4450000000006</v>
      </c>
      <c r="AM9" s="65">
        <v>12818.927999999996</v>
      </c>
      <c r="AN9" s="65">
        <v>7347.2099999999946</v>
      </c>
      <c r="AO9" s="65">
        <v>6709.8499999999976</v>
      </c>
      <c r="AP9" s="65">
        <v>12895.692999999997</v>
      </c>
      <c r="AQ9" s="65">
        <v>9459.7360000000008</v>
      </c>
      <c r="AR9" s="65">
        <v>10064.710720000001</v>
      </c>
      <c r="AS9" s="334">
        <v>25502.229999999981</v>
      </c>
      <c r="AT9" s="334">
        <v>10762.999999999996</v>
      </c>
      <c r="AU9" s="327">
        <v>18302.659999999996</v>
      </c>
      <c r="AV9" s="327">
        <v>55208.359999999913</v>
      </c>
    </row>
    <row r="10" spans="1:48" s="62" customFormat="1" ht="12" x14ac:dyDescent="0.25">
      <c r="A10" s="83"/>
      <c r="B10" s="436"/>
      <c r="C10" s="135" t="s">
        <v>62</v>
      </c>
      <c r="D10" s="336">
        <v>22909.474000000002</v>
      </c>
      <c r="E10" s="68">
        <v>37447.190599999958</v>
      </c>
      <c r="F10" s="68">
        <v>48493.822039999926</v>
      </c>
      <c r="G10" s="68">
        <v>134919.29542999953</v>
      </c>
      <c r="H10" s="68">
        <v>12392.222300000003</v>
      </c>
      <c r="I10" s="68">
        <v>17116.082000000002</v>
      </c>
      <c r="J10" s="68">
        <v>44102.974049999764</v>
      </c>
      <c r="K10" s="68">
        <v>16226.102000000032</v>
      </c>
      <c r="L10" s="337">
        <v>20466.815500000004</v>
      </c>
      <c r="M10" s="68">
        <v>22216.141650000034</v>
      </c>
      <c r="N10" s="68">
        <v>24884.338630000013</v>
      </c>
      <c r="O10" s="68">
        <v>31722.804300000054</v>
      </c>
      <c r="P10" s="68">
        <v>35883.76035000004</v>
      </c>
      <c r="Q10" s="68">
        <v>35641.577869999965</v>
      </c>
      <c r="R10" s="68">
        <v>64545.573270000226</v>
      </c>
      <c r="S10" s="68">
        <v>22736.10986</v>
      </c>
      <c r="T10" s="68">
        <v>28310.076329999974</v>
      </c>
      <c r="U10" s="68">
        <v>33275.552089999881</v>
      </c>
      <c r="V10" s="68">
        <v>36468.273859999914</v>
      </c>
      <c r="W10" s="68">
        <v>37330.990690000071</v>
      </c>
      <c r="X10" s="337">
        <v>37045.751040000017</v>
      </c>
      <c r="Y10" s="68">
        <v>29397.393850000037</v>
      </c>
      <c r="Z10" s="68">
        <v>33114.058629999978</v>
      </c>
      <c r="AA10" s="68">
        <v>67821.211960000073</v>
      </c>
      <c r="AB10" s="68">
        <v>33425.969700000082</v>
      </c>
      <c r="AC10" s="68">
        <v>31824.12999999999</v>
      </c>
      <c r="AD10" s="68">
        <v>37351.411599999934</v>
      </c>
      <c r="AE10" s="68">
        <v>39637.316599999918</v>
      </c>
      <c r="AF10" s="68">
        <v>38453.481599999919</v>
      </c>
      <c r="AG10" s="69">
        <v>47258.525200000004</v>
      </c>
      <c r="AH10" s="69">
        <v>49364.738759999993</v>
      </c>
      <c r="AI10" s="69">
        <v>46530.075980000125</v>
      </c>
      <c r="AJ10" s="69">
        <v>65965.800140000239</v>
      </c>
      <c r="AK10" s="158">
        <v>24914.747999999985</v>
      </c>
      <c r="AL10" s="69">
        <v>34112.799800000001</v>
      </c>
      <c r="AM10" s="69">
        <v>65671.199349999952</v>
      </c>
      <c r="AN10" s="69">
        <v>37066.574740000106</v>
      </c>
      <c r="AO10" s="69">
        <v>39565.078750000052</v>
      </c>
      <c r="AP10" s="69">
        <v>67304.447579999687</v>
      </c>
      <c r="AQ10" s="69">
        <v>41437.346819999875</v>
      </c>
      <c r="AR10" s="69">
        <v>43604.393310000087</v>
      </c>
      <c r="AS10" s="339">
        <v>86967.154920000117</v>
      </c>
      <c r="AT10" s="339">
        <v>56209.217409999867</v>
      </c>
      <c r="AU10" s="340">
        <v>83650.63862999987</v>
      </c>
      <c r="AV10" s="340">
        <v>144030.37775000033</v>
      </c>
    </row>
    <row r="11" spans="1:48" s="62" customFormat="1" ht="11.4" customHeight="1" x14ac:dyDescent="0.2">
      <c r="A11" s="83"/>
      <c r="B11" s="436" t="s">
        <v>63</v>
      </c>
      <c r="C11" s="136" t="s">
        <v>169</v>
      </c>
      <c r="D11" s="64" t="s">
        <v>232</v>
      </c>
      <c r="E11" s="64">
        <v>0.08</v>
      </c>
      <c r="F11" s="64" t="s">
        <v>232</v>
      </c>
      <c r="G11" s="64">
        <v>1.4</v>
      </c>
      <c r="H11" s="64">
        <v>0.06</v>
      </c>
      <c r="I11" s="64">
        <v>0</v>
      </c>
      <c r="J11" s="64">
        <v>0</v>
      </c>
      <c r="K11" s="64">
        <v>8.5259999999999998</v>
      </c>
      <c r="L11" s="329">
        <v>0</v>
      </c>
      <c r="M11" s="64">
        <v>0</v>
      </c>
      <c r="N11" s="64">
        <v>0</v>
      </c>
      <c r="O11" s="64">
        <v>0</v>
      </c>
      <c r="P11" s="64">
        <v>1.4</v>
      </c>
      <c r="Q11" s="64">
        <v>0</v>
      </c>
      <c r="R11" s="64">
        <v>0</v>
      </c>
      <c r="S11" s="64">
        <v>0</v>
      </c>
      <c r="T11" s="64">
        <v>1.4</v>
      </c>
      <c r="U11" s="64">
        <v>0</v>
      </c>
      <c r="V11" s="64">
        <v>0</v>
      </c>
      <c r="W11" s="64">
        <v>1.4</v>
      </c>
      <c r="X11" s="329">
        <v>4.1999999999999993</v>
      </c>
      <c r="Y11" s="64">
        <v>1.4</v>
      </c>
      <c r="Z11" s="64">
        <v>4.1999999999999993</v>
      </c>
      <c r="AA11" s="65">
        <v>37.799999999999997</v>
      </c>
      <c r="AB11" s="65">
        <v>0</v>
      </c>
      <c r="AC11" s="65">
        <v>0</v>
      </c>
      <c r="AD11" s="65">
        <v>0</v>
      </c>
      <c r="AE11" s="65">
        <v>0</v>
      </c>
      <c r="AF11" s="65">
        <v>0</v>
      </c>
      <c r="AG11" s="65">
        <v>0</v>
      </c>
      <c r="AH11" s="65">
        <v>0</v>
      </c>
      <c r="AI11" s="65">
        <v>0</v>
      </c>
      <c r="AJ11" s="65">
        <v>0</v>
      </c>
      <c r="AK11" s="157">
        <v>0</v>
      </c>
      <c r="AL11" s="65">
        <v>0</v>
      </c>
      <c r="AM11" s="65">
        <v>1.4</v>
      </c>
      <c r="AN11" s="65">
        <v>0</v>
      </c>
      <c r="AO11" s="65">
        <v>0</v>
      </c>
      <c r="AP11" s="65">
        <v>0</v>
      </c>
      <c r="AQ11" s="65">
        <v>0</v>
      </c>
      <c r="AR11" s="65">
        <v>0</v>
      </c>
      <c r="AS11" s="341">
        <v>0</v>
      </c>
      <c r="AT11" s="341">
        <v>0</v>
      </c>
      <c r="AU11" s="335">
        <v>0</v>
      </c>
      <c r="AV11" s="335">
        <v>0</v>
      </c>
    </row>
    <row r="12" spans="1:48" s="62" customFormat="1" ht="11.4" customHeight="1" x14ac:dyDescent="0.2">
      <c r="A12" s="83"/>
      <c r="B12" s="436"/>
      <c r="C12" s="137" t="s">
        <v>170</v>
      </c>
      <c r="D12" s="64">
        <v>421.31000000000012</v>
      </c>
      <c r="E12" s="64">
        <v>769.94999999999982</v>
      </c>
      <c r="F12" s="64">
        <v>754.3000000000003</v>
      </c>
      <c r="G12" s="64">
        <v>869.6</v>
      </c>
      <c r="H12" s="64">
        <v>887.35000000000014</v>
      </c>
      <c r="I12" s="64">
        <v>1187.5500000000002</v>
      </c>
      <c r="J12" s="64">
        <v>1208.6199999999994</v>
      </c>
      <c r="K12" s="64">
        <v>4171.800000000002</v>
      </c>
      <c r="L12" s="329">
        <v>117.50000000000001</v>
      </c>
      <c r="M12" s="64">
        <v>170</v>
      </c>
      <c r="N12" s="64">
        <v>232</v>
      </c>
      <c r="O12" s="64">
        <v>197.10000000000002</v>
      </c>
      <c r="P12" s="64">
        <v>119.59999999999997</v>
      </c>
      <c r="Q12" s="64">
        <v>88.7</v>
      </c>
      <c r="R12" s="64">
        <v>231</v>
      </c>
      <c r="S12" s="64">
        <v>197.99999999999997</v>
      </c>
      <c r="T12" s="64">
        <v>152.19999999999996</v>
      </c>
      <c r="U12" s="64">
        <v>309.59999999999997</v>
      </c>
      <c r="V12" s="64">
        <v>219.2</v>
      </c>
      <c r="W12" s="64">
        <v>192.7</v>
      </c>
      <c r="X12" s="329">
        <v>173.20000000000002</v>
      </c>
      <c r="Y12" s="64">
        <v>156.5</v>
      </c>
      <c r="Z12" s="64">
        <v>335.48000000000008</v>
      </c>
      <c r="AA12" s="65">
        <v>1946.4300000000005</v>
      </c>
      <c r="AB12" s="65">
        <v>50</v>
      </c>
      <c r="AC12" s="65">
        <v>26.5</v>
      </c>
      <c r="AD12" s="65">
        <v>50.4</v>
      </c>
      <c r="AE12" s="65">
        <v>26</v>
      </c>
      <c r="AF12" s="65">
        <v>35.099999999999994</v>
      </c>
      <c r="AG12" s="65">
        <v>503.09999999999991</v>
      </c>
      <c r="AH12" s="65">
        <v>10</v>
      </c>
      <c r="AI12" s="65">
        <v>14.620000000000001</v>
      </c>
      <c r="AJ12" s="65">
        <v>42</v>
      </c>
      <c r="AK12" s="157">
        <v>0</v>
      </c>
      <c r="AL12" s="65">
        <v>42.599999999999994</v>
      </c>
      <c r="AM12" s="65">
        <v>431.69999999999993</v>
      </c>
      <c r="AN12" s="65">
        <v>0</v>
      </c>
      <c r="AO12" s="65">
        <v>2</v>
      </c>
      <c r="AP12" s="65">
        <v>5.4</v>
      </c>
      <c r="AQ12" s="65">
        <v>11</v>
      </c>
      <c r="AR12" s="65">
        <v>5</v>
      </c>
      <c r="AS12" s="65">
        <v>243.88</v>
      </c>
      <c r="AT12" s="65">
        <v>35.800000000000004</v>
      </c>
      <c r="AU12" s="334">
        <v>34</v>
      </c>
      <c r="AV12" s="334">
        <v>96.000000000000014</v>
      </c>
    </row>
    <row r="13" spans="1:48" s="62" customFormat="1" ht="11.4" customHeight="1" x14ac:dyDescent="0.2">
      <c r="A13" s="83"/>
      <c r="B13" s="437"/>
      <c r="C13" s="80" t="s">
        <v>171</v>
      </c>
      <c r="D13" s="64">
        <v>264</v>
      </c>
      <c r="E13" s="64">
        <v>395</v>
      </c>
      <c r="F13" s="64">
        <v>510.00000000000006</v>
      </c>
      <c r="G13" s="64">
        <v>713.5</v>
      </c>
      <c r="H13" s="64">
        <v>601.99999999999989</v>
      </c>
      <c r="I13" s="64">
        <v>608.19999999999993</v>
      </c>
      <c r="J13" s="64">
        <v>534</v>
      </c>
      <c r="K13" s="64">
        <v>2825.0000000000005</v>
      </c>
      <c r="L13" s="329">
        <v>16.5</v>
      </c>
      <c r="M13" s="64">
        <v>100</v>
      </c>
      <c r="N13" s="64">
        <v>22</v>
      </c>
      <c r="O13" s="64">
        <v>102</v>
      </c>
      <c r="P13" s="64">
        <v>110</v>
      </c>
      <c r="Q13" s="64">
        <v>94</v>
      </c>
      <c r="R13" s="64">
        <v>60</v>
      </c>
      <c r="S13" s="64">
        <v>62</v>
      </c>
      <c r="T13" s="64">
        <v>95</v>
      </c>
      <c r="U13" s="64">
        <v>170</v>
      </c>
      <c r="V13" s="64">
        <v>76</v>
      </c>
      <c r="W13" s="64">
        <v>110</v>
      </c>
      <c r="X13" s="329">
        <v>181.56</v>
      </c>
      <c r="Y13" s="64">
        <v>160.6</v>
      </c>
      <c r="Z13" s="64">
        <v>300.59999999999997</v>
      </c>
      <c r="AA13" s="65">
        <v>1222.9999999999998</v>
      </c>
      <c r="AB13" s="65">
        <v>100</v>
      </c>
      <c r="AC13" s="65">
        <v>0</v>
      </c>
      <c r="AD13" s="65">
        <v>0</v>
      </c>
      <c r="AE13" s="65">
        <v>0</v>
      </c>
      <c r="AF13" s="65">
        <v>0</v>
      </c>
      <c r="AG13" s="65">
        <v>270</v>
      </c>
      <c r="AH13" s="65">
        <v>0</v>
      </c>
      <c r="AI13" s="65">
        <v>25</v>
      </c>
      <c r="AJ13" s="65">
        <v>0</v>
      </c>
      <c r="AK13" s="157">
        <v>0</v>
      </c>
      <c r="AL13" s="65">
        <v>0</v>
      </c>
      <c r="AM13" s="65">
        <v>235.96</v>
      </c>
      <c r="AN13" s="65">
        <v>0</v>
      </c>
      <c r="AO13" s="65">
        <v>0</v>
      </c>
      <c r="AP13" s="65">
        <v>0</v>
      </c>
      <c r="AQ13" s="65">
        <v>0</v>
      </c>
      <c r="AR13" s="65">
        <v>0</v>
      </c>
      <c r="AS13" s="65">
        <v>86.56</v>
      </c>
      <c r="AT13" s="65">
        <v>0</v>
      </c>
      <c r="AU13" s="334">
        <v>0</v>
      </c>
      <c r="AV13" s="334">
        <v>65</v>
      </c>
    </row>
    <row r="14" spans="1:48" s="62" customFormat="1" ht="12" x14ac:dyDescent="0.25">
      <c r="A14" s="83"/>
      <c r="B14" s="437"/>
      <c r="C14" s="135" t="s">
        <v>62</v>
      </c>
      <c r="D14" s="71">
        <v>685.31000000000017</v>
      </c>
      <c r="E14" s="71">
        <v>1165.0299999999997</v>
      </c>
      <c r="F14" s="71">
        <v>1264.3000000000004</v>
      </c>
      <c r="G14" s="71">
        <v>1584.5</v>
      </c>
      <c r="H14" s="71">
        <v>1489.4099999999999</v>
      </c>
      <c r="I14" s="71">
        <v>1795.75</v>
      </c>
      <c r="J14" s="71">
        <v>1742.6199999999994</v>
      </c>
      <c r="K14" s="71">
        <v>7005.3260000000028</v>
      </c>
      <c r="L14" s="330">
        <v>134</v>
      </c>
      <c r="M14" s="71">
        <v>270</v>
      </c>
      <c r="N14" s="71">
        <v>254</v>
      </c>
      <c r="O14" s="71">
        <v>299.10000000000002</v>
      </c>
      <c r="P14" s="71">
        <v>230.99999999999997</v>
      </c>
      <c r="Q14" s="71">
        <v>182.7</v>
      </c>
      <c r="R14" s="71">
        <v>291</v>
      </c>
      <c r="S14" s="71">
        <v>260</v>
      </c>
      <c r="T14" s="71">
        <v>248.59999999999997</v>
      </c>
      <c r="U14" s="71">
        <v>479.59999999999997</v>
      </c>
      <c r="V14" s="71">
        <v>295.2</v>
      </c>
      <c r="W14" s="71">
        <v>304.10000000000002</v>
      </c>
      <c r="X14" s="330">
        <v>358.96000000000004</v>
      </c>
      <c r="Y14" s="71">
        <v>318.5</v>
      </c>
      <c r="Z14" s="71">
        <v>640.28</v>
      </c>
      <c r="AA14" s="71">
        <v>3207.2300000000005</v>
      </c>
      <c r="AB14" s="71">
        <v>150</v>
      </c>
      <c r="AC14" s="71">
        <v>26.5</v>
      </c>
      <c r="AD14" s="71">
        <v>50.4</v>
      </c>
      <c r="AE14" s="71">
        <v>26</v>
      </c>
      <c r="AF14" s="71">
        <v>35.099999999999994</v>
      </c>
      <c r="AG14" s="69">
        <v>773.09999999999991</v>
      </c>
      <c r="AH14" s="69">
        <v>10</v>
      </c>
      <c r="AI14" s="69">
        <v>39.620000000000005</v>
      </c>
      <c r="AJ14" s="69">
        <v>42</v>
      </c>
      <c r="AK14" s="158">
        <v>0</v>
      </c>
      <c r="AL14" s="69">
        <v>42.599999999999994</v>
      </c>
      <c r="AM14" s="69">
        <v>669.06</v>
      </c>
      <c r="AN14" s="69">
        <v>0</v>
      </c>
      <c r="AO14" s="69">
        <v>2</v>
      </c>
      <c r="AP14" s="69">
        <v>5.4</v>
      </c>
      <c r="AQ14" s="69">
        <v>11</v>
      </c>
      <c r="AR14" s="69">
        <v>5</v>
      </c>
      <c r="AS14" s="69">
        <v>330.44</v>
      </c>
      <c r="AT14" s="331">
        <v>35.800000000000004</v>
      </c>
      <c r="AU14" s="339">
        <v>34</v>
      </c>
      <c r="AV14" s="339">
        <v>161</v>
      </c>
    </row>
    <row r="15" spans="1:48" s="62" customFormat="1" ht="12.6" thickBot="1" x14ac:dyDescent="0.3">
      <c r="A15" s="83"/>
      <c r="B15" s="88" t="s">
        <v>64</v>
      </c>
      <c r="C15" s="138" t="s">
        <v>62</v>
      </c>
      <c r="D15" s="332">
        <v>5.48</v>
      </c>
      <c r="E15" s="89">
        <v>21.44</v>
      </c>
      <c r="F15" s="89">
        <v>11.95</v>
      </c>
      <c r="G15" s="89">
        <v>5.99</v>
      </c>
      <c r="H15" s="89">
        <v>4.99</v>
      </c>
      <c r="I15" s="89">
        <v>11.879999999999999</v>
      </c>
      <c r="J15" s="89">
        <v>7.93</v>
      </c>
      <c r="K15" s="89">
        <v>15.500000000000004</v>
      </c>
      <c r="L15" s="333">
        <v>15.889999999999997</v>
      </c>
      <c r="M15" s="89">
        <v>8.99</v>
      </c>
      <c r="N15" s="89">
        <v>12.500000000000002</v>
      </c>
      <c r="O15" s="89">
        <v>2.5</v>
      </c>
      <c r="P15" s="89">
        <v>4.5</v>
      </c>
      <c r="Q15" s="89">
        <v>4.5</v>
      </c>
      <c r="R15" s="89">
        <v>1</v>
      </c>
      <c r="S15" s="89">
        <v>0</v>
      </c>
      <c r="T15" s="89">
        <v>1.5</v>
      </c>
      <c r="U15" s="89">
        <v>0.99</v>
      </c>
      <c r="V15" s="89">
        <v>1</v>
      </c>
      <c r="W15" s="89">
        <v>1</v>
      </c>
      <c r="X15" s="333">
        <v>9</v>
      </c>
      <c r="Y15" s="89">
        <v>4</v>
      </c>
      <c r="Z15" s="89">
        <v>4.99</v>
      </c>
      <c r="AA15" s="89">
        <v>2</v>
      </c>
      <c r="AB15" s="89">
        <v>4</v>
      </c>
      <c r="AC15" s="89">
        <v>0</v>
      </c>
      <c r="AD15" s="89">
        <v>0</v>
      </c>
      <c r="AE15" s="89">
        <v>1</v>
      </c>
      <c r="AF15" s="89">
        <v>3</v>
      </c>
      <c r="AG15" s="90">
        <v>2</v>
      </c>
      <c r="AH15" s="90">
        <v>7</v>
      </c>
      <c r="AI15" s="90">
        <v>3.99</v>
      </c>
      <c r="AJ15" s="90">
        <v>1.5</v>
      </c>
      <c r="AK15" s="159">
        <v>9</v>
      </c>
      <c r="AL15" s="90">
        <v>7</v>
      </c>
      <c r="AM15" s="90">
        <v>5</v>
      </c>
      <c r="AN15" s="90">
        <v>2</v>
      </c>
      <c r="AO15" s="90">
        <v>0</v>
      </c>
      <c r="AP15" s="90">
        <v>1</v>
      </c>
      <c r="AQ15" s="90">
        <v>2</v>
      </c>
      <c r="AR15" s="90">
        <v>0</v>
      </c>
      <c r="AS15" s="90">
        <v>0</v>
      </c>
      <c r="AT15" s="90">
        <v>0</v>
      </c>
      <c r="AU15" s="342">
        <v>0</v>
      </c>
      <c r="AV15" s="342">
        <v>0</v>
      </c>
    </row>
    <row r="16" spans="1:48" s="83" customFormat="1" ht="26.4" customHeight="1" thickTop="1" x14ac:dyDescent="0.2">
      <c r="B16" s="81"/>
      <c r="C16" s="139"/>
      <c r="D16" s="63"/>
      <c r="E16" s="63"/>
      <c r="F16" s="63"/>
      <c r="G16" s="63"/>
      <c r="H16" s="63"/>
      <c r="I16" s="63"/>
      <c r="J16" s="63"/>
      <c r="K16" s="63"/>
      <c r="L16" s="63"/>
      <c r="M16" s="63"/>
      <c r="N16" s="63"/>
      <c r="O16" s="63"/>
      <c r="P16" s="63"/>
      <c r="Q16" s="63"/>
      <c r="R16" s="63"/>
      <c r="S16" s="63"/>
      <c r="T16" s="63"/>
      <c r="U16" s="63"/>
      <c r="V16" s="63"/>
      <c r="W16" s="63"/>
      <c r="X16" s="63"/>
      <c r="Y16" s="63"/>
      <c r="Z16" s="63"/>
      <c r="AA16" s="82"/>
      <c r="AB16" s="82"/>
      <c r="AC16" s="82"/>
      <c r="AD16" s="82"/>
      <c r="AH16" s="82"/>
      <c r="AI16" s="82"/>
      <c r="AJ16" s="82"/>
      <c r="AL16" s="82"/>
      <c r="AM16" s="82"/>
      <c r="AN16" s="82"/>
      <c r="AO16" s="82"/>
      <c r="AP16" s="82"/>
      <c r="AQ16" s="82"/>
      <c r="AR16" s="82"/>
      <c r="AT16" s="310"/>
      <c r="AU16" s="319"/>
    </row>
    <row r="17" spans="1:48" s="83" customFormat="1" ht="26.4" customHeight="1" x14ac:dyDescent="0.2">
      <c r="B17" s="84"/>
      <c r="C17" s="92" t="s">
        <v>1</v>
      </c>
      <c r="D17" s="85"/>
      <c r="E17" s="85"/>
      <c r="F17" s="85"/>
      <c r="G17" s="85"/>
      <c r="H17" s="85"/>
      <c r="I17" s="85"/>
      <c r="J17" s="85"/>
      <c r="K17" s="85"/>
      <c r="L17" s="85"/>
      <c r="M17" s="85"/>
      <c r="N17" s="85"/>
      <c r="O17" s="85"/>
      <c r="P17" s="85"/>
      <c r="Q17" s="85"/>
      <c r="R17" s="85"/>
      <c r="S17" s="85"/>
      <c r="T17" s="85"/>
      <c r="U17" s="85"/>
      <c r="V17" s="85"/>
      <c r="W17" s="85"/>
      <c r="X17" s="85"/>
      <c r="Y17" s="85"/>
      <c r="Z17" s="85"/>
      <c r="AA17" s="86"/>
      <c r="AB17" s="86"/>
      <c r="AC17" s="86"/>
      <c r="AD17" s="86"/>
      <c r="AE17" s="87"/>
      <c r="AF17" s="87"/>
      <c r="AG17" s="87"/>
      <c r="AH17" s="86"/>
      <c r="AI17" s="86"/>
      <c r="AJ17" s="86"/>
      <c r="AK17" s="87"/>
      <c r="AL17" s="86"/>
      <c r="AM17" s="86"/>
      <c r="AN17" s="86"/>
      <c r="AO17" s="86"/>
      <c r="AP17" s="86"/>
      <c r="AQ17" s="86"/>
      <c r="AR17" s="86"/>
      <c r="AS17" s="87"/>
      <c r="AT17" s="310"/>
      <c r="AU17" s="319"/>
    </row>
    <row r="18" spans="1:48" s="62" customFormat="1" ht="13.2" customHeight="1" x14ac:dyDescent="0.2">
      <c r="A18" s="83"/>
      <c r="B18" s="435" t="s">
        <v>61</v>
      </c>
      <c r="C18" s="80" t="s">
        <v>166</v>
      </c>
      <c r="D18" s="64">
        <v>6914</v>
      </c>
      <c r="E18" s="64">
        <v>10289</v>
      </c>
      <c r="F18" s="64">
        <v>12682</v>
      </c>
      <c r="G18" s="64">
        <v>27823</v>
      </c>
      <c r="H18" s="64">
        <v>3748</v>
      </c>
      <c r="I18" s="64">
        <v>5138</v>
      </c>
      <c r="J18" s="64">
        <v>10747</v>
      </c>
      <c r="K18" s="64">
        <v>4786</v>
      </c>
      <c r="L18" s="329">
        <v>5641</v>
      </c>
      <c r="M18" s="64">
        <v>5964</v>
      </c>
      <c r="N18" s="64">
        <v>6303</v>
      </c>
      <c r="O18" s="64">
        <v>7909</v>
      </c>
      <c r="P18" s="64">
        <v>7857</v>
      </c>
      <c r="Q18" s="64">
        <v>8179</v>
      </c>
      <c r="R18" s="64">
        <v>12317</v>
      </c>
      <c r="S18" s="64">
        <v>5998</v>
      </c>
      <c r="T18" s="64">
        <v>7061</v>
      </c>
      <c r="U18" s="64">
        <v>8152</v>
      </c>
      <c r="V18" s="64">
        <v>9347</v>
      </c>
      <c r="W18" s="64">
        <v>9337</v>
      </c>
      <c r="X18" s="329">
        <v>9051</v>
      </c>
      <c r="Y18" s="64">
        <v>7387</v>
      </c>
      <c r="Z18" s="64">
        <v>8327</v>
      </c>
      <c r="AA18" s="82">
        <v>13962</v>
      </c>
      <c r="AB18" s="82">
        <v>8508</v>
      </c>
      <c r="AC18" s="82">
        <v>8384</v>
      </c>
      <c r="AD18" s="82">
        <v>9401</v>
      </c>
      <c r="AE18" s="82">
        <v>10753</v>
      </c>
      <c r="AF18" s="82">
        <v>9938</v>
      </c>
      <c r="AG18" s="82">
        <v>11824</v>
      </c>
      <c r="AH18" s="82">
        <v>12933</v>
      </c>
      <c r="AI18" s="82">
        <v>11980</v>
      </c>
      <c r="AJ18" s="82">
        <v>13665</v>
      </c>
      <c r="AK18" s="156">
        <v>7470</v>
      </c>
      <c r="AL18" s="65">
        <v>9367</v>
      </c>
      <c r="AM18" s="65">
        <v>16479</v>
      </c>
      <c r="AN18" s="65">
        <v>9918</v>
      </c>
      <c r="AO18" s="65">
        <v>10491</v>
      </c>
      <c r="AP18" s="65">
        <v>16780</v>
      </c>
      <c r="AQ18" s="65">
        <v>10436</v>
      </c>
      <c r="AR18" s="65">
        <v>10698</v>
      </c>
      <c r="AS18" s="334">
        <v>18508</v>
      </c>
      <c r="AT18" s="335">
        <v>14840</v>
      </c>
      <c r="AU18" s="335">
        <v>20818</v>
      </c>
      <c r="AV18" s="335">
        <v>26640</v>
      </c>
    </row>
    <row r="19" spans="1:48" s="62" customFormat="1" ht="11.4" customHeight="1" x14ac:dyDescent="0.2">
      <c r="A19" s="83"/>
      <c r="B19" s="435"/>
      <c r="C19" s="134" t="s">
        <v>167</v>
      </c>
      <c r="D19" s="64">
        <v>116</v>
      </c>
      <c r="E19" s="64">
        <v>167</v>
      </c>
      <c r="F19" s="64">
        <v>208</v>
      </c>
      <c r="G19" s="64">
        <v>874</v>
      </c>
      <c r="H19" s="64">
        <v>68</v>
      </c>
      <c r="I19" s="64">
        <v>87</v>
      </c>
      <c r="J19" s="64">
        <v>246</v>
      </c>
      <c r="K19" s="64">
        <v>80</v>
      </c>
      <c r="L19" s="329">
        <v>128</v>
      </c>
      <c r="M19" s="64">
        <v>127</v>
      </c>
      <c r="N19" s="64">
        <v>153</v>
      </c>
      <c r="O19" s="64">
        <v>174</v>
      </c>
      <c r="P19" s="64">
        <v>206</v>
      </c>
      <c r="Q19" s="64">
        <v>214</v>
      </c>
      <c r="R19" s="64">
        <v>466</v>
      </c>
      <c r="S19" s="64">
        <v>137</v>
      </c>
      <c r="T19" s="64">
        <v>162</v>
      </c>
      <c r="U19" s="64">
        <v>208</v>
      </c>
      <c r="V19" s="64">
        <v>237</v>
      </c>
      <c r="W19" s="64">
        <v>216</v>
      </c>
      <c r="X19" s="329">
        <v>252</v>
      </c>
      <c r="Y19" s="64">
        <v>211</v>
      </c>
      <c r="Z19" s="64">
        <v>193</v>
      </c>
      <c r="AA19" s="82">
        <v>477</v>
      </c>
      <c r="AB19" s="82">
        <v>176</v>
      </c>
      <c r="AC19" s="82">
        <v>197</v>
      </c>
      <c r="AD19" s="82">
        <v>205</v>
      </c>
      <c r="AE19" s="82">
        <v>233</v>
      </c>
      <c r="AF19" s="82">
        <v>240</v>
      </c>
      <c r="AG19" s="82">
        <v>243</v>
      </c>
      <c r="AH19" s="82">
        <v>261</v>
      </c>
      <c r="AI19" s="82">
        <v>260</v>
      </c>
      <c r="AJ19" s="82">
        <v>446</v>
      </c>
      <c r="AK19" s="157">
        <v>121</v>
      </c>
      <c r="AL19" s="65">
        <v>204</v>
      </c>
      <c r="AM19" s="65">
        <v>529</v>
      </c>
      <c r="AN19" s="65">
        <v>165</v>
      </c>
      <c r="AO19" s="65">
        <v>229</v>
      </c>
      <c r="AP19" s="65">
        <v>463</v>
      </c>
      <c r="AQ19" s="65">
        <v>234</v>
      </c>
      <c r="AR19" s="65">
        <v>258</v>
      </c>
      <c r="AS19" s="334">
        <v>633</v>
      </c>
      <c r="AT19" s="334">
        <v>324</v>
      </c>
      <c r="AU19" s="334">
        <v>504</v>
      </c>
      <c r="AV19" s="334">
        <v>1190</v>
      </c>
    </row>
    <row r="20" spans="1:48" s="62" customFormat="1" ht="11.4" customHeight="1" x14ac:dyDescent="0.2">
      <c r="A20" s="83"/>
      <c r="B20" s="435"/>
      <c r="C20" s="134" t="s">
        <v>168</v>
      </c>
      <c r="D20" s="64">
        <v>110</v>
      </c>
      <c r="E20" s="64">
        <v>181</v>
      </c>
      <c r="F20" s="64">
        <v>272</v>
      </c>
      <c r="G20" s="64">
        <v>1259</v>
      </c>
      <c r="H20" s="64">
        <v>54</v>
      </c>
      <c r="I20" s="64">
        <v>60</v>
      </c>
      <c r="J20" s="64">
        <v>294</v>
      </c>
      <c r="K20" s="64">
        <v>69</v>
      </c>
      <c r="L20" s="329">
        <v>106</v>
      </c>
      <c r="M20" s="64">
        <v>130</v>
      </c>
      <c r="N20" s="64">
        <v>172</v>
      </c>
      <c r="O20" s="64">
        <v>262</v>
      </c>
      <c r="P20" s="64">
        <v>319</v>
      </c>
      <c r="Q20" s="64">
        <v>281</v>
      </c>
      <c r="R20" s="64">
        <v>709</v>
      </c>
      <c r="S20" s="64">
        <v>150</v>
      </c>
      <c r="T20" s="64">
        <v>198</v>
      </c>
      <c r="U20" s="64">
        <v>252</v>
      </c>
      <c r="V20" s="64">
        <v>244</v>
      </c>
      <c r="W20" s="64">
        <v>240</v>
      </c>
      <c r="X20" s="329">
        <v>251</v>
      </c>
      <c r="Y20" s="64">
        <v>190</v>
      </c>
      <c r="Z20" s="64">
        <v>220</v>
      </c>
      <c r="AA20" s="82">
        <v>645</v>
      </c>
      <c r="AB20" s="82">
        <v>239</v>
      </c>
      <c r="AC20" s="82">
        <v>186</v>
      </c>
      <c r="AD20" s="82">
        <v>261</v>
      </c>
      <c r="AE20" s="82">
        <v>272</v>
      </c>
      <c r="AF20" s="82">
        <v>235</v>
      </c>
      <c r="AG20" s="82">
        <v>337</v>
      </c>
      <c r="AH20" s="82">
        <v>303</v>
      </c>
      <c r="AI20" s="82">
        <v>294</v>
      </c>
      <c r="AJ20" s="82">
        <v>677</v>
      </c>
      <c r="AK20" s="157">
        <v>124</v>
      </c>
      <c r="AL20" s="65">
        <v>215</v>
      </c>
      <c r="AM20" s="65">
        <v>443</v>
      </c>
      <c r="AN20" s="65">
        <v>259</v>
      </c>
      <c r="AO20" s="65">
        <v>229</v>
      </c>
      <c r="AP20" s="65">
        <v>436</v>
      </c>
      <c r="AQ20" s="65">
        <v>320</v>
      </c>
      <c r="AR20" s="65">
        <v>352</v>
      </c>
      <c r="AS20" s="334">
        <v>872</v>
      </c>
      <c r="AT20" s="334">
        <v>393</v>
      </c>
      <c r="AU20" s="334">
        <v>634</v>
      </c>
      <c r="AV20" s="334">
        <v>1950</v>
      </c>
    </row>
    <row r="21" spans="1:48" s="62" customFormat="1" ht="12" x14ac:dyDescent="0.25">
      <c r="A21" s="83"/>
      <c r="B21" s="436"/>
      <c r="C21" s="135" t="s">
        <v>62</v>
      </c>
      <c r="D21" s="336">
        <v>7140</v>
      </c>
      <c r="E21" s="68">
        <v>10637</v>
      </c>
      <c r="F21" s="68">
        <v>13162</v>
      </c>
      <c r="G21" s="68">
        <v>29956</v>
      </c>
      <c r="H21" s="68">
        <v>3870</v>
      </c>
      <c r="I21" s="68">
        <v>5285</v>
      </c>
      <c r="J21" s="68">
        <v>11287</v>
      </c>
      <c r="K21" s="68">
        <v>4935</v>
      </c>
      <c r="L21" s="337">
        <v>5875</v>
      </c>
      <c r="M21" s="68">
        <v>6221</v>
      </c>
      <c r="N21" s="68">
        <v>6628</v>
      </c>
      <c r="O21" s="68">
        <v>8345</v>
      </c>
      <c r="P21" s="68">
        <v>8382</v>
      </c>
      <c r="Q21" s="68">
        <v>8674</v>
      </c>
      <c r="R21" s="68">
        <v>13492</v>
      </c>
      <c r="S21" s="68">
        <v>6285</v>
      </c>
      <c r="T21" s="68">
        <v>7421</v>
      </c>
      <c r="U21" s="68">
        <v>8612</v>
      </c>
      <c r="V21" s="68">
        <v>9828</v>
      </c>
      <c r="W21" s="68">
        <v>9793</v>
      </c>
      <c r="X21" s="337">
        <v>9554</v>
      </c>
      <c r="Y21" s="68">
        <v>7788</v>
      </c>
      <c r="Z21" s="68">
        <v>8740</v>
      </c>
      <c r="AA21" s="68">
        <v>15084</v>
      </c>
      <c r="AB21" s="68">
        <v>8923</v>
      </c>
      <c r="AC21" s="68">
        <v>8767</v>
      </c>
      <c r="AD21" s="68">
        <v>9867</v>
      </c>
      <c r="AE21" s="68">
        <v>11258</v>
      </c>
      <c r="AF21" s="68">
        <v>10413</v>
      </c>
      <c r="AG21" s="69">
        <v>12404</v>
      </c>
      <c r="AH21" s="69">
        <v>13497</v>
      </c>
      <c r="AI21" s="69">
        <v>12534</v>
      </c>
      <c r="AJ21" s="69">
        <v>14788</v>
      </c>
      <c r="AK21" s="158">
        <v>7715</v>
      </c>
      <c r="AL21" s="69">
        <v>9786</v>
      </c>
      <c r="AM21" s="69">
        <v>17451</v>
      </c>
      <c r="AN21" s="69">
        <v>10342</v>
      </c>
      <c r="AO21" s="69">
        <v>10949</v>
      </c>
      <c r="AP21" s="69">
        <v>17679</v>
      </c>
      <c r="AQ21" s="69">
        <v>10990</v>
      </c>
      <c r="AR21" s="69">
        <v>11308</v>
      </c>
      <c r="AS21" s="338">
        <v>20013</v>
      </c>
      <c r="AT21" s="339">
        <v>15557</v>
      </c>
      <c r="AU21" s="339">
        <v>21956</v>
      </c>
      <c r="AV21" s="339">
        <v>29780</v>
      </c>
    </row>
    <row r="22" spans="1:48" s="320" customFormat="1" ht="11.4" customHeight="1" x14ac:dyDescent="0.2">
      <c r="A22" s="321"/>
      <c r="B22" s="437" t="s">
        <v>63</v>
      </c>
      <c r="C22" s="322" t="s">
        <v>169</v>
      </c>
      <c r="D22" s="323">
        <v>0</v>
      </c>
      <c r="E22" s="323">
        <v>1</v>
      </c>
      <c r="F22" s="323">
        <v>0</v>
      </c>
      <c r="G22" s="323">
        <v>1</v>
      </c>
      <c r="H22" s="323">
        <v>1</v>
      </c>
      <c r="I22" s="323">
        <v>0</v>
      </c>
      <c r="J22" s="323">
        <v>0</v>
      </c>
      <c r="K22" s="323">
        <v>8</v>
      </c>
      <c r="L22" s="324">
        <v>0</v>
      </c>
      <c r="M22" s="323">
        <v>0</v>
      </c>
      <c r="N22" s="323">
        <v>0</v>
      </c>
      <c r="O22" s="323">
        <v>0</v>
      </c>
      <c r="P22" s="323">
        <v>1</v>
      </c>
      <c r="Q22" s="323">
        <v>0</v>
      </c>
      <c r="R22" s="323">
        <v>0</v>
      </c>
      <c r="S22" s="323">
        <v>0</v>
      </c>
      <c r="T22" s="323">
        <v>1</v>
      </c>
      <c r="U22" s="323">
        <v>0</v>
      </c>
      <c r="V22" s="323">
        <v>0</v>
      </c>
      <c r="W22" s="323">
        <v>1</v>
      </c>
      <c r="X22" s="324">
        <v>3</v>
      </c>
      <c r="Y22" s="323">
        <v>1</v>
      </c>
      <c r="Z22" s="323">
        <v>3</v>
      </c>
      <c r="AA22" s="325">
        <v>27</v>
      </c>
      <c r="AB22" s="325">
        <v>0</v>
      </c>
      <c r="AC22" s="325">
        <v>0</v>
      </c>
      <c r="AD22" s="325">
        <v>0</v>
      </c>
      <c r="AE22" s="325">
        <v>0</v>
      </c>
      <c r="AF22" s="325">
        <v>0</v>
      </c>
      <c r="AG22" s="325">
        <v>0</v>
      </c>
      <c r="AH22" s="325">
        <v>0</v>
      </c>
      <c r="AI22" s="325">
        <v>0</v>
      </c>
      <c r="AJ22" s="325">
        <v>0</v>
      </c>
      <c r="AK22" s="326">
        <v>0</v>
      </c>
      <c r="AL22" s="327">
        <v>0</v>
      </c>
      <c r="AM22" s="327">
        <v>1</v>
      </c>
      <c r="AN22" s="327">
        <v>0</v>
      </c>
      <c r="AO22" s="327">
        <v>0</v>
      </c>
      <c r="AP22" s="327">
        <v>0</v>
      </c>
      <c r="AQ22" s="327">
        <v>0</v>
      </c>
      <c r="AR22" s="327">
        <v>0</v>
      </c>
      <c r="AS22" s="327">
        <v>0</v>
      </c>
      <c r="AT22" s="328">
        <v>0</v>
      </c>
      <c r="AU22" s="328">
        <v>0</v>
      </c>
      <c r="AV22" s="328">
        <v>0</v>
      </c>
    </row>
    <row r="23" spans="1:48" s="62" customFormat="1" ht="11.4" customHeight="1" x14ac:dyDescent="0.2">
      <c r="A23" s="83"/>
      <c r="B23" s="437"/>
      <c r="C23" s="137" t="s">
        <v>170</v>
      </c>
      <c r="D23" s="64">
        <v>59</v>
      </c>
      <c r="E23" s="64">
        <v>82</v>
      </c>
      <c r="F23" s="64">
        <v>83</v>
      </c>
      <c r="G23" s="64">
        <v>108</v>
      </c>
      <c r="H23" s="64">
        <v>110</v>
      </c>
      <c r="I23" s="64">
        <v>153</v>
      </c>
      <c r="J23" s="64">
        <v>153</v>
      </c>
      <c r="K23" s="64">
        <v>502</v>
      </c>
      <c r="L23" s="329">
        <v>19</v>
      </c>
      <c r="M23" s="64">
        <v>31</v>
      </c>
      <c r="N23" s="64">
        <v>42</v>
      </c>
      <c r="O23" s="64">
        <v>30</v>
      </c>
      <c r="P23" s="64">
        <v>14</v>
      </c>
      <c r="Q23" s="64">
        <v>12</v>
      </c>
      <c r="R23" s="64">
        <v>24</v>
      </c>
      <c r="S23" s="64">
        <v>20</v>
      </c>
      <c r="T23" s="64">
        <v>21</v>
      </c>
      <c r="U23" s="64">
        <v>44</v>
      </c>
      <c r="V23" s="64">
        <v>31</v>
      </c>
      <c r="W23" s="64">
        <v>28</v>
      </c>
      <c r="X23" s="329">
        <v>24</v>
      </c>
      <c r="Y23" s="64">
        <v>19</v>
      </c>
      <c r="Z23" s="64">
        <v>48</v>
      </c>
      <c r="AA23" s="82">
        <v>260</v>
      </c>
      <c r="AB23" s="82">
        <v>6</v>
      </c>
      <c r="AC23" s="82">
        <v>4</v>
      </c>
      <c r="AD23" s="82">
        <v>7</v>
      </c>
      <c r="AE23" s="82">
        <v>2</v>
      </c>
      <c r="AF23" s="82">
        <v>6</v>
      </c>
      <c r="AG23" s="82">
        <v>65</v>
      </c>
      <c r="AH23" s="82">
        <v>2</v>
      </c>
      <c r="AI23" s="82">
        <v>2</v>
      </c>
      <c r="AJ23" s="82">
        <v>5</v>
      </c>
      <c r="AK23" s="157">
        <v>0</v>
      </c>
      <c r="AL23" s="65">
        <v>6</v>
      </c>
      <c r="AM23" s="65">
        <v>50</v>
      </c>
      <c r="AN23" s="65">
        <v>0</v>
      </c>
      <c r="AO23" s="65">
        <v>1</v>
      </c>
      <c r="AP23" s="65">
        <v>1</v>
      </c>
      <c r="AQ23" s="65">
        <v>2</v>
      </c>
      <c r="AR23" s="65">
        <v>1</v>
      </c>
      <c r="AS23" s="65">
        <v>32</v>
      </c>
      <c r="AT23" s="65">
        <v>4</v>
      </c>
      <c r="AU23" s="65">
        <v>6</v>
      </c>
      <c r="AV23" s="65">
        <v>14</v>
      </c>
    </row>
    <row r="24" spans="1:48" s="62" customFormat="1" ht="11.4" customHeight="1" x14ac:dyDescent="0.2">
      <c r="A24" s="83"/>
      <c r="B24" s="437"/>
      <c r="C24" s="80" t="s">
        <v>171</v>
      </c>
      <c r="D24" s="64">
        <v>11</v>
      </c>
      <c r="E24" s="64">
        <v>16</v>
      </c>
      <c r="F24" s="64">
        <v>21</v>
      </c>
      <c r="G24" s="64">
        <v>29</v>
      </c>
      <c r="H24" s="64">
        <v>23</v>
      </c>
      <c r="I24" s="64">
        <v>24</v>
      </c>
      <c r="J24" s="64">
        <v>21</v>
      </c>
      <c r="K24" s="64">
        <v>122</v>
      </c>
      <c r="L24" s="329">
        <v>1</v>
      </c>
      <c r="M24" s="64">
        <v>5</v>
      </c>
      <c r="N24" s="64">
        <v>1</v>
      </c>
      <c r="O24" s="64">
        <v>5</v>
      </c>
      <c r="P24" s="64">
        <v>4</v>
      </c>
      <c r="Q24" s="64">
        <v>3</v>
      </c>
      <c r="R24" s="64">
        <v>3</v>
      </c>
      <c r="S24" s="64">
        <v>3</v>
      </c>
      <c r="T24" s="64">
        <v>4</v>
      </c>
      <c r="U24" s="64">
        <v>8</v>
      </c>
      <c r="V24" s="64">
        <v>4</v>
      </c>
      <c r="W24" s="64">
        <v>4</v>
      </c>
      <c r="X24" s="329">
        <v>9</v>
      </c>
      <c r="Y24" s="64">
        <v>8</v>
      </c>
      <c r="Z24" s="64">
        <v>15</v>
      </c>
      <c r="AA24" s="82">
        <v>56</v>
      </c>
      <c r="AB24" s="82">
        <v>2</v>
      </c>
      <c r="AC24" s="82">
        <v>0</v>
      </c>
      <c r="AD24" s="82">
        <v>0</v>
      </c>
      <c r="AE24" s="82">
        <v>0</v>
      </c>
      <c r="AF24" s="82">
        <v>0</v>
      </c>
      <c r="AG24" s="82">
        <v>13</v>
      </c>
      <c r="AH24" s="82">
        <v>0</v>
      </c>
      <c r="AI24" s="82">
        <v>1</v>
      </c>
      <c r="AJ24" s="82">
        <v>0</v>
      </c>
      <c r="AK24" s="157">
        <v>0</v>
      </c>
      <c r="AL24" s="65">
        <v>0</v>
      </c>
      <c r="AM24" s="65">
        <v>10</v>
      </c>
      <c r="AN24" s="65">
        <v>0</v>
      </c>
      <c r="AO24" s="65">
        <v>0</v>
      </c>
      <c r="AP24" s="65">
        <v>0</v>
      </c>
      <c r="AQ24" s="65">
        <v>0</v>
      </c>
      <c r="AR24" s="65">
        <v>0</v>
      </c>
      <c r="AS24" s="65">
        <v>4</v>
      </c>
      <c r="AT24" s="65">
        <v>0</v>
      </c>
      <c r="AU24" s="65">
        <v>0</v>
      </c>
      <c r="AV24" s="65">
        <v>2</v>
      </c>
    </row>
    <row r="25" spans="1:48" s="62" customFormat="1" ht="12" x14ac:dyDescent="0.25">
      <c r="A25" s="83"/>
      <c r="B25" s="437"/>
      <c r="C25" s="135" t="s">
        <v>62</v>
      </c>
      <c r="D25" s="71">
        <v>70</v>
      </c>
      <c r="E25" s="71">
        <v>99</v>
      </c>
      <c r="F25" s="71">
        <v>104</v>
      </c>
      <c r="G25" s="71">
        <v>138</v>
      </c>
      <c r="H25" s="71">
        <v>134</v>
      </c>
      <c r="I25" s="71">
        <v>177</v>
      </c>
      <c r="J25" s="71">
        <v>174</v>
      </c>
      <c r="K25" s="71">
        <v>632</v>
      </c>
      <c r="L25" s="330">
        <v>20</v>
      </c>
      <c r="M25" s="71">
        <v>36</v>
      </c>
      <c r="N25" s="71">
        <v>43</v>
      </c>
      <c r="O25" s="71">
        <v>35</v>
      </c>
      <c r="P25" s="71">
        <v>19</v>
      </c>
      <c r="Q25" s="71">
        <v>15</v>
      </c>
      <c r="R25" s="71">
        <v>27</v>
      </c>
      <c r="S25" s="71">
        <v>23</v>
      </c>
      <c r="T25" s="71">
        <v>26</v>
      </c>
      <c r="U25" s="71">
        <v>52</v>
      </c>
      <c r="V25" s="71">
        <v>35</v>
      </c>
      <c r="W25" s="71">
        <v>33</v>
      </c>
      <c r="X25" s="330">
        <v>36</v>
      </c>
      <c r="Y25" s="71">
        <v>28</v>
      </c>
      <c r="Z25" s="71">
        <v>66</v>
      </c>
      <c r="AA25" s="71">
        <v>343</v>
      </c>
      <c r="AB25" s="71">
        <v>8</v>
      </c>
      <c r="AC25" s="71">
        <v>4</v>
      </c>
      <c r="AD25" s="71">
        <v>7</v>
      </c>
      <c r="AE25" s="71">
        <v>2</v>
      </c>
      <c r="AF25" s="71">
        <v>6</v>
      </c>
      <c r="AG25" s="69">
        <v>78</v>
      </c>
      <c r="AH25" s="69">
        <v>2</v>
      </c>
      <c r="AI25" s="69">
        <v>3</v>
      </c>
      <c r="AJ25" s="69">
        <v>5</v>
      </c>
      <c r="AK25" s="158">
        <v>0</v>
      </c>
      <c r="AL25" s="69">
        <v>6</v>
      </c>
      <c r="AM25" s="69">
        <v>61</v>
      </c>
      <c r="AN25" s="69">
        <v>0</v>
      </c>
      <c r="AO25" s="69">
        <v>1</v>
      </c>
      <c r="AP25" s="69">
        <v>1</v>
      </c>
      <c r="AQ25" s="69">
        <v>2</v>
      </c>
      <c r="AR25" s="69">
        <v>1</v>
      </c>
      <c r="AS25" s="331">
        <v>36</v>
      </c>
      <c r="AT25" s="331">
        <v>4</v>
      </c>
      <c r="AU25" s="331">
        <v>6</v>
      </c>
      <c r="AV25" s="331">
        <v>16</v>
      </c>
    </row>
    <row r="26" spans="1:48" s="62" customFormat="1" ht="12.6" thickBot="1" x14ac:dyDescent="0.3">
      <c r="A26" s="83"/>
      <c r="B26" s="88" t="s">
        <v>64</v>
      </c>
      <c r="C26" s="140" t="s">
        <v>62</v>
      </c>
      <c r="D26" s="332">
        <v>5</v>
      </c>
      <c r="E26" s="89">
        <v>19</v>
      </c>
      <c r="F26" s="89">
        <v>12</v>
      </c>
      <c r="G26" s="89">
        <v>6</v>
      </c>
      <c r="H26" s="89">
        <v>4</v>
      </c>
      <c r="I26" s="89">
        <v>12</v>
      </c>
      <c r="J26" s="89">
        <v>8</v>
      </c>
      <c r="K26" s="89">
        <v>13</v>
      </c>
      <c r="L26" s="333">
        <v>16</v>
      </c>
      <c r="M26" s="89">
        <v>9</v>
      </c>
      <c r="N26" s="89">
        <v>11</v>
      </c>
      <c r="O26" s="89">
        <v>2</v>
      </c>
      <c r="P26" s="89">
        <v>4</v>
      </c>
      <c r="Q26" s="89">
        <v>4</v>
      </c>
      <c r="R26" s="89">
        <v>1</v>
      </c>
      <c r="S26" s="89">
        <v>0</v>
      </c>
      <c r="T26" s="89">
        <v>1</v>
      </c>
      <c r="U26" s="89">
        <v>1</v>
      </c>
      <c r="V26" s="89">
        <v>1</v>
      </c>
      <c r="W26" s="89">
        <v>1</v>
      </c>
      <c r="X26" s="333">
        <v>7</v>
      </c>
      <c r="Y26" s="89">
        <v>4</v>
      </c>
      <c r="Z26" s="89">
        <v>4</v>
      </c>
      <c r="AA26" s="89">
        <v>2</v>
      </c>
      <c r="AB26" s="89">
        <v>3</v>
      </c>
      <c r="AC26" s="89">
        <v>0</v>
      </c>
      <c r="AD26" s="89">
        <v>0</v>
      </c>
      <c r="AE26" s="89">
        <v>1</v>
      </c>
      <c r="AF26" s="89">
        <v>3</v>
      </c>
      <c r="AG26" s="91">
        <v>2</v>
      </c>
      <c r="AH26" s="91">
        <v>4</v>
      </c>
      <c r="AI26" s="91">
        <v>4</v>
      </c>
      <c r="AJ26" s="91">
        <v>1</v>
      </c>
      <c r="AK26" s="160">
        <v>5</v>
      </c>
      <c r="AL26" s="90">
        <v>4</v>
      </c>
      <c r="AM26" s="90">
        <v>5</v>
      </c>
      <c r="AN26" s="90">
        <v>2</v>
      </c>
      <c r="AO26" s="90">
        <v>0</v>
      </c>
      <c r="AP26" s="90">
        <v>1</v>
      </c>
      <c r="AQ26" s="90">
        <v>1</v>
      </c>
      <c r="AR26" s="90">
        <v>0</v>
      </c>
      <c r="AS26" s="90">
        <v>0</v>
      </c>
      <c r="AT26" s="90">
        <v>0</v>
      </c>
      <c r="AU26" s="90">
        <v>0</v>
      </c>
      <c r="AV26" s="90">
        <v>0</v>
      </c>
    </row>
    <row r="27" spans="1:48" s="62" customFormat="1" ht="12" thickTop="1" x14ac:dyDescent="0.2">
      <c r="A27" s="83"/>
      <c r="B27" s="73"/>
      <c r="C27" s="141"/>
      <c r="D27" s="73"/>
      <c r="E27" s="73"/>
      <c r="F27" s="73"/>
      <c r="AK27" s="65"/>
      <c r="AU27" s="240"/>
    </row>
    <row r="28" spans="1:48" s="62" customFormat="1" ht="12" x14ac:dyDescent="0.25">
      <c r="A28" s="83"/>
      <c r="B28" s="161" t="s">
        <v>65</v>
      </c>
      <c r="C28" s="141"/>
      <c r="D28" s="73"/>
      <c r="E28" s="73"/>
      <c r="F28" s="73"/>
      <c r="AU28" s="240"/>
    </row>
    <row r="29" spans="1:48" s="62" customFormat="1" ht="11.4" x14ac:dyDescent="0.2">
      <c r="A29" s="83"/>
      <c r="B29" s="172" t="s">
        <v>233</v>
      </c>
      <c r="C29" s="173"/>
      <c r="D29" s="174"/>
      <c r="E29" s="174"/>
      <c r="F29" s="174"/>
      <c r="G29" s="165"/>
      <c r="H29" s="165"/>
      <c r="I29" s="165"/>
      <c r="J29" s="165"/>
      <c r="K29" s="74"/>
      <c r="L29" s="165"/>
      <c r="M29" s="165"/>
      <c r="AU29" s="240"/>
    </row>
    <row r="30" spans="1:48" s="62" customFormat="1" ht="11.4" customHeight="1" x14ac:dyDescent="0.2">
      <c r="A30" s="83"/>
      <c r="B30" s="172" t="s">
        <v>112</v>
      </c>
      <c r="C30" s="173"/>
      <c r="D30" s="175"/>
      <c r="E30" s="175"/>
      <c r="F30" s="175"/>
      <c r="G30" s="165"/>
      <c r="H30" s="165"/>
      <c r="I30" s="165"/>
      <c r="J30" s="165"/>
      <c r="K30" s="165"/>
      <c r="L30" s="165"/>
      <c r="M30" s="165"/>
      <c r="AU30" s="240"/>
    </row>
    <row r="31" spans="1:48" s="62" customFormat="1" ht="11.4" x14ac:dyDescent="0.2">
      <c r="A31" s="83"/>
      <c r="B31" s="75" t="s">
        <v>66</v>
      </c>
      <c r="C31" s="142"/>
      <c r="D31" s="75"/>
      <c r="E31" s="75"/>
      <c r="F31" s="75"/>
      <c r="G31" s="75"/>
      <c r="H31" s="75"/>
      <c r="I31" s="75"/>
      <c r="J31" s="75"/>
      <c r="K31" s="75"/>
      <c r="L31" s="75"/>
      <c r="M31" s="165"/>
      <c r="AU31" s="240"/>
    </row>
    <row r="32" spans="1:48" s="62" customFormat="1" ht="11.4" x14ac:dyDescent="0.2">
      <c r="A32" s="83"/>
      <c r="B32" s="176" t="s">
        <v>67</v>
      </c>
      <c r="C32" s="173"/>
      <c r="D32" s="176"/>
      <c r="E32" s="176"/>
      <c r="F32" s="176"/>
      <c r="G32" s="176"/>
      <c r="H32" s="176"/>
      <c r="I32" s="176"/>
      <c r="J32" s="176"/>
      <c r="K32" s="176"/>
      <c r="L32" s="176"/>
      <c r="M32" s="165"/>
      <c r="AU32" s="240"/>
    </row>
    <row r="33" spans="1:47" s="62" customFormat="1" ht="11.4" x14ac:dyDescent="0.2">
      <c r="A33" s="83"/>
      <c r="B33" s="434" t="s">
        <v>68</v>
      </c>
      <c r="C33" s="434"/>
      <c r="D33" s="434"/>
      <c r="E33" s="434"/>
      <c r="F33" s="434"/>
      <c r="G33" s="434"/>
      <c r="H33" s="434"/>
      <c r="I33" s="434"/>
      <c r="J33" s="434"/>
      <c r="K33" s="434"/>
      <c r="L33" s="434"/>
      <c r="M33" s="165"/>
      <c r="AU33" s="240"/>
    </row>
    <row r="34" spans="1:47" s="62" customFormat="1" ht="22.8" customHeight="1" x14ac:dyDescent="0.2">
      <c r="A34" s="83"/>
      <c r="B34" s="433" t="s">
        <v>113</v>
      </c>
      <c r="C34" s="433"/>
      <c r="D34" s="433"/>
      <c r="E34" s="433"/>
      <c r="F34" s="433"/>
      <c r="G34" s="433"/>
      <c r="H34" s="433"/>
      <c r="I34" s="433"/>
      <c r="J34" s="433"/>
      <c r="K34" s="433"/>
      <c r="L34" s="433"/>
      <c r="M34" s="433"/>
      <c r="AU34" s="240"/>
    </row>
    <row r="35" spans="1:47" x14ac:dyDescent="0.25">
      <c r="B35" s="50"/>
      <c r="C35" s="143"/>
      <c r="D35" s="50"/>
      <c r="E35" s="50"/>
      <c r="F35" s="50"/>
    </row>
    <row r="36" spans="1:47" x14ac:dyDescent="0.25">
      <c r="B36" s="50"/>
      <c r="C36" s="143"/>
      <c r="D36" s="49"/>
      <c r="E36" s="49"/>
      <c r="F36" s="49"/>
      <c r="G36" s="49"/>
      <c r="H36" s="49"/>
      <c r="I36" s="49"/>
      <c r="J36" s="49"/>
      <c r="K36" s="49"/>
      <c r="L36" s="49"/>
      <c r="M36" s="49"/>
      <c r="N36" s="49"/>
      <c r="O36" s="49"/>
      <c r="P36" s="49"/>
      <c r="Q36" s="49"/>
      <c r="R36" s="49"/>
      <c r="S36" s="49"/>
    </row>
    <row r="37" spans="1:47" x14ac:dyDescent="0.25">
      <c r="B37" s="50"/>
      <c r="C37" s="143"/>
      <c r="D37" s="49"/>
      <c r="E37" s="49"/>
      <c r="F37" s="49"/>
      <c r="G37" s="49"/>
      <c r="H37" s="49"/>
      <c r="I37" s="49"/>
      <c r="J37" s="49"/>
      <c r="K37" s="49"/>
      <c r="L37" s="49"/>
      <c r="M37" s="49"/>
      <c r="N37" s="49"/>
      <c r="O37" s="49"/>
      <c r="P37" s="49"/>
      <c r="Q37" s="49"/>
      <c r="R37" s="49"/>
      <c r="S37" s="49"/>
    </row>
    <row r="38" spans="1:47" x14ac:dyDescent="0.25">
      <c r="B38" s="50"/>
      <c r="C38" s="143"/>
      <c r="D38" s="49"/>
      <c r="E38" s="49"/>
      <c r="F38" s="49"/>
      <c r="G38" s="49"/>
      <c r="H38" s="49"/>
      <c r="I38" s="49"/>
      <c r="J38" s="49"/>
      <c r="K38" s="49"/>
      <c r="L38" s="49"/>
      <c r="M38" s="49"/>
      <c r="N38" s="49"/>
      <c r="O38" s="49"/>
      <c r="P38" s="49"/>
      <c r="Q38" s="49"/>
      <c r="R38" s="49"/>
      <c r="S38" s="49"/>
    </row>
    <row r="39" spans="1:47" x14ac:dyDescent="0.25">
      <c r="B39" s="50"/>
      <c r="C39" s="143"/>
      <c r="D39" s="49"/>
      <c r="E39" s="49"/>
      <c r="F39" s="49"/>
      <c r="G39" s="49"/>
      <c r="H39" s="49"/>
      <c r="I39" s="49"/>
      <c r="J39" s="49"/>
      <c r="K39" s="49"/>
      <c r="L39" s="49"/>
      <c r="M39" s="49"/>
      <c r="N39" s="49"/>
      <c r="O39" s="49"/>
      <c r="P39" s="49"/>
      <c r="Q39" s="49"/>
      <c r="R39" s="49"/>
      <c r="S39" s="49"/>
    </row>
    <row r="40" spans="1:47" x14ac:dyDescent="0.25">
      <c r="D40" s="49"/>
      <c r="E40" s="49"/>
      <c r="F40" s="49"/>
      <c r="G40" s="49"/>
      <c r="H40" s="49"/>
      <c r="I40" s="49"/>
      <c r="J40" s="49"/>
      <c r="K40" s="49"/>
      <c r="L40" s="49"/>
      <c r="M40" s="49"/>
      <c r="N40" s="49"/>
      <c r="O40" s="49"/>
      <c r="P40" s="49"/>
      <c r="Q40" s="49"/>
      <c r="R40" s="49"/>
      <c r="S40" s="49"/>
    </row>
    <row r="41" spans="1:47" x14ac:dyDescent="0.25">
      <c r="D41" s="49"/>
      <c r="E41" s="49"/>
      <c r="F41" s="49"/>
      <c r="G41" s="49"/>
      <c r="H41" s="49"/>
      <c r="I41" s="49"/>
      <c r="J41" s="49"/>
      <c r="K41" s="49"/>
      <c r="L41" s="49"/>
      <c r="M41" s="49"/>
      <c r="N41" s="49"/>
      <c r="O41" s="49"/>
      <c r="P41" s="49"/>
      <c r="Q41" s="49"/>
      <c r="R41" s="49"/>
      <c r="S41" s="49"/>
    </row>
    <row r="42" spans="1:47" x14ac:dyDescent="0.25">
      <c r="B42" s="52"/>
      <c r="D42" s="49"/>
      <c r="E42" s="49"/>
      <c r="F42" s="49"/>
      <c r="G42" s="49"/>
      <c r="H42" s="49"/>
      <c r="I42" s="49"/>
      <c r="J42" s="49"/>
      <c r="K42" s="49"/>
      <c r="L42" s="49"/>
      <c r="M42" s="49"/>
      <c r="N42" s="49"/>
      <c r="O42" s="49"/>
      <c r="P42" s="49"/>
      <c r="Q42" s="49"/>
      <c r="R42" s="49"/>
      <c r="S42" s="49"/>
    </row>
    <row r="43" spans="1:47" x14ac:dyDescent="0.25">
      <c r="B43" s="50"/>
      <c r="D43" s="49"/>
      <c r="E43" s="49"/>
      <c r="F43" s="49"/>
      <c r="G43" s="49"/>
      <c r="H43" s="49"/>
      <c r="I43" s="49"/>
      <c r="J43" s="49"/>
      <c r="K43" s="49"/>
      <c r="L43" s="49"/>
      <c r="M43" s="49"/>
      <c r="N43" s="49"/>
      <c r="O43" s="49"/>
      <c r="P43" s="49"/>
      <c r="Q43" s="49"/>
      <c r="R43" s="49"/>
      <c r="S43" s="49"/>
    </row>
    <row r="44" spans="1:47" x14ac:dyDescent="0.25">
      <c r="B44" s="53"/>
      <c r="D44" s="49"/>
      <c r="E44" s="49"/>
      <c r="F44" s="49"/>
      <c r="G44" s="49"/>
      <c r="H44" s="49"/>
      <c r="I44" s="49"/>
      <c r="J44" s="49"/>
      <c r="K44" s="49"/>
      <c r="L44" s="49"/>
      <c r="M44" s="49"/>
      <c r="N44" s="49"/>
      <c r="O44" s="49"/>
      <c r="P44" s="49"/>
      <c r="Q44" s="49"/>
      <c r="R44" s="49"/>
      <c r="S44" s="49"/>
    </row>
    <row r="45" spans="1:47" x14ac:dyDescent="0.25">
      <c r="B45" s="54"/>
      <c r="D45" s="49"/>
      <c r="E45" s="49"/>
      <c r="F45" s="49"/>
      <c r="G45" s="49"/>
      <c r="H45" s="49"/>
      <c r="I45" s="49"/>
      <c r="J45" s="49"/>
      <c r="K45" s="49"/>
      <c r="L45" s="49"/>
      <c r="M45" s="49"/>
      <c r="N45" s="49"/>
      <c r="O45" s="49"/>
      <c r="P45" s="49"/>
      <c r="Q45" s="49"/>
      <c r="R45" s="49"/>
      <c r="S45" s="49"/>
    </row>
    <row r="46" spans="1:47" x14ac:dyDescent="0.25">
      <c r="B46" s="55"/>
      <c r="D46" s="49"/>
      <c r="E46" s="49"/>
      <c r="F46" s="49"/>
      <c r="G46" s="49"/>
      <c r="H46" s="49"/>
      <c r="I46" s="49"/>
      <c r="J46" s="49"/>
      <c r="K46" s="49"/>
      <c r="L46" s="49"/>
      <c r="M46" s="49"/>
      <c r="N46" s="49"/>
      <c r="O46" s="49"/>
      <c r="P46" s="49"/>
      <c r="Q46" s="49"/>
      <c r="R46" s="49"/>
      <c r="S46" s="49"/>
    </row>
    <row r="47" spans="1:47" x14ac:dyDescent="0.25">
      <c r="D47" s="49"/>
      <c r="E47" s="49"/>
      <c r="F47" s="49"/>
      <c r="G47" s="49"/>
      <c r="H47" s="49"/>
      <c r="I47" s="49"/>
      <c r="J47" s="49"/>
      <c r="K47" s="49"/>
      <c r="L47" s="49"/>
      <c r="M47" s="49"/>
      <c r="N47" s="49"/>
      <c r="O47" s="49"/>
      <c r="P47" s="49"/>
      <c r="Q47" s="49"/>
      <c r="R47" s="49"/>
      <c r="S47" s="49"/>
    </row>
    <row r="48" spans="1:47" x14ac:dyDescent="0.25">
      <c r="B48" s="55"/>
      <c r="D48" s="49"/>
      <c r="E48" s="49"/>
      <c r="F48" s="49"/>
      <c r="G48" s="49"/>
      <c r="H48" s="49"/>
      <c r="I48" s="49"/>
      <c r="J48" s="49"/>
      <c r="K48" s="49"/>
      <c r="L48" s="49"/>
      <c r="M48" s="49"/>
      <c r="N48" s="49"/>
      <c r="O48" s="49"/>
      <c r="P48" s="49"/>
      <c r="Q48" s="49"/>
      <c r="R48" s="49"/>
      <c r="S48" s="49"/>
    </row>
    <row r="49" spans="2:19" x14ac:dyDescent="0.25">
      <c r="B49" s="55"/>
      <c r="D49" s="49"/>
      <c r="E49" s="49"/>
      <c r="F49" s="49"/>
      <c r="G49" s="49"/>
      <c r="H49" s="49"/>
      <c r="I49" s="49"/>
      <c r="J49" s="49"/>
      <c r="K49" s="49"/>
      <c r="L49" s="49"/>
      <c r="M49" s="49"/>
      <c r="N49" s="49"/>
      <c r="O49" s="49"/>
      <c r="P49" s="49"/>
      <c r="Q49" s="49"/>
      <c r="R49" s="49"/>
      <c r="S49" s="49"/>
    </row>
    <row r="50" spans="2:19" x14ac:dyDescent="0.25">
      <c r="B50" s="55"/>
      <c r="D50" s="49"/>
      <c r="E50" s="49"/>
      <c r="F50" s="49"/>
      <c r="G50" s="49"/>
      <c r="H50" s="49"/>
      <c r="I50" s="49"/>
      <c r="J50" s="49"/>
      <c r="K50" s="49"/>
      <c r="L50" s="49"/>
      <c r="M50" s="49"/>
      <c r="N50" s="49"/>
      <c r="O50" s="49"/>
      <c r="P50" s="49"/>
      <c r="Q50" s="49"/>
      <c r="R50" s="49"/>
      <c r="S50" s="49"/>
    </row>
    <row r="51" spans="2:19" x14ac:dyDescent="0.25">
      <c r="B51" s="56"/>
      <c r="D51" s="49"/>
      <c r="E51" s="49"/>
      <c r="F51" s="49"/>
      <c r="G51" s="49"/>
      <c r="H51" s="49"/>
      <c r="I51" s="49"/>
      <c r="J51" s="49"/>
      <c r="K51" s="49"/>
      <c r="L51" s="49"/>
      <c r="M51" s="49"/>
      <c r="N51" s="49"/>
      <c r="O51" s="49"/>
      <c r="P51" s="49"/>
      <c r="Q51" s="49"/>
      <c r="R51" s="49"/>
      <c r="S51" s="49"/>
    </row>
    <row r="52" spans="2:19" x14ac:dyDescent="0.25">
      <c r="D52" s="49"/>
      <c r="E52" s="49"/>
      <c r="F52" s="49"/>
      <c r="G52" s="49"/>
      <c r="H52" s="49"/>
      <c r="I52" s="49"/>
      <c r="J52" s="49"/>
      <c r="K52" s="49"/>
      <c r="L52" s="49"/>
      <c r="M52" s="49"/>
      <c r="N52" s="49"/>
      <c r="O52" s="49"/>
      <c r="P52" s="49"/>
      <c r="Q52" s="49"/>
      <c r="R52" s="49"/>
      <c r="S52" s="49"/>
    </row>
    <row r="53" spans="2:19" x14ac:dyDescent="0.25">
      <c r="B53" s="56"/>
      <c r="D53" s="49"/>
      <c r="E53" s="49"/>
      <c r="F53" s="49"/>
      <c r="G53" s="49"/>
      <c r="H53" s="49"/>
      <c r="I53" s="49"/>
      <c r="J53" s="49"/>
      <c r="K53" s="49"/>
      <c r="L53" s="49"/>
      <c r="M53" s="49"/>
      <c r="N53" s="49"/>
      <c r="O53" s="49"/>
      <c r="P53" s="49"/>
      <c r="Q53" s="49"/>
      <c r="R53" s="49"/>
      <c r="S53" s="49"/>
    </row>
    <row r="54" spans="2:19" x14ac:dyDescent="0.25">
      <c r="D54" s="49"/>
      <c r="E54" s="49"/>
      <c r="F54" s="49"/>
      <c r="G54" s="49"/>
      <c r="H54" s="49"/>
      <c r="I54" s="49"/>
      <c r="J54" s="49"/>
      <c r="K54" s="49"/>
      <c r="L54" s="49"/>
      <c r="M54" s="49"/>
      <c r="N54" s="49"/>
      <c r="O54" s="49"/>
      <c r="P54" s="49"/>
      <c r="Q54" s="49"/>
      <c r="R54" s="49"/>
      <c r="S54" s="49"/>
    </row>
    <row r="55" spans="2:19" x14ac:dyDescent="0.25">
      <c r="D55" s="49"/>
      <c r="E55" s="49"/>
      <c r="F55" s="49"/>
      <c r="G55" s="49"/>
      <c r="H55" s="49"/>
      <c r="I55" s="49"/>
      <c r="J55" s="49"/>
      <c r="K55" s="49"/>
      <c r="L55" s="49"/>
      <c r="M55" s="49"/>
      <c r="N55" s="49"/>
      <c r="O55" s="49"/>
      <c r="P55" s="49"/>
      <c r="Q55" s="49"/>
      <c r="R55" s="49"/>
      <c r="S55" s="49"/>
    </row>
    <row r="56" spans="2:19" x14ac:dyDescent="0.25">
      <c r="D56" s="49"/>
      <c r="E56" s="49"/>
      <c r="F56" s="49"/>
      <c r="G56" s="49"/>
      <c r="H56" s="49"/>
      <c r="I56" s="49"/>
      <c r="J56" s="49"/>
      <c r="K56" s="49"/>
      <c r="L56" s="49"/>
      <c r="M56" s="49"/>
      <c r="N56" s="49"/>
      <c r="O56" s="49"/>
      <c r="P56" s="49"/>
      <c r="Q56" s="49"/>
      <c r="R56" s="49"/>
      <c r="S56" s="49"/>
    </row>
    <row r="57" spans="2:19" x14ac:dyDescent="0.25">
      <c r="D57" s="49"/>
    </row>
  </sheetData>
  <mergeCells count="11">
    <mergeCell ref="AK4:AV4"/>
    <mergeCell ref="B11:B14"/>
    <mergeCell ref="D4:L4"/>
    <mergeCell ref="M4:X4"/>
    <mergeCell ref="Y4:AJ4"/>
    <mergeCell ref="B7:B10"/>
    <mergeCell ref="B34:M34"/>
    <mergeCell ref="G33:L33"/>
    <mergeCell ref="B33:F33"/>
    <mergeCell ref="B18:B21"/>
    <mergeCell ref="B22:B25"/>
  </mergeCells>
  <pageMargins left="0.23622047244094491" right="0.23622047244094491" top="0.74803149606299213" bottom="0.74803149606299213" header="0.31496062992125984" footer="0.31496062992125984"/>
  <pageSetup paperSize="9" scale="51" orientation="landscape" r:id="rId1"/>
  <headerFooter>
    <oddHeader>&amp;LMonthly MCS and ROOFIT Pipeline Statistics - Table 3</oddHeader>
    <oddFooter>&amp;Lhttps://www.gov.uk/government/statistical-data-sets/monthly-mcs-and-roofit-statistics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97"/>
  <sheetViews>
    <sheetView zoomScale="90" zoomScaleNormal="90" workbookViewId="0">
      <pane xSplit="3" ySplit="5" topLeftCell="D6" activePane="bottomRight" state="frozen"/>
      <selection pane="topRight" activeCell="D1" sqref="D1"/>
      <selection pane="bottomLeft" activeCell="A6" sqref="A6"/>
      <selection pane="bottomRight" activeCell="B2" sqref="B2"/>
    </sheetView>
  </sheetViews>
  <sheetFormatPr defaultColWidth="9.109375" defaultRowHeight="13.2" x14ac:dyDescent="0.25"/>
  <cols>
    <col min="1" max="1" width="2.21875" style="51" customWidth="1"/>
    <col min="2" max="2" width="15.44140625" style="51" customWidth="1"/>
    <col min="3" max="3" width="21.77734375" style="51" bestFit="1" customWidth="1"/>
    <col min="4" max="37" width="11.109375" style="51" customWidth="1"/>
    <col min="38" max="39" width="9.5546875" style="51" bestFit="1" customWidth="1"/>
    <col min="40" max="44" width="9.44140625" style="51" customWidth="1"/>
    <col min="45" max="45" width="10" style="300" bestFit="1" customWidth="1"/>
    <col min="46" max="46" width="9.44140625" style="51" bestFit="1" customWidth="1"/>
    <col min="47" max="47" width="9.88671875" style="300" customWidth="1"/>
    <col min="48" max="16384" width="9.109375" style="51"/>
  </cols>
  <sheetData>
    <row r="1" spans="1:48" ht="12" customHeight="1" x14ac:dyDescent="0.25">
      <c r="A1" s="48"/>
      <c r="B1" s="45"/>
      <c r="C1" s="45"/>
      <c r="D1" s="45"/>
      <c r="E1" s="45"/>
      <c r="F1" s="45"/>
      <c r="G1" s="46"/>
      <c r="H1" s="46"/>
      <c r="I1" s="46"/>
      <c r="J1" s="46"/>
      <c r="K1" s="46"/>
      <c r="L1" s="46"/>
      <c r="M1" s="46"/>
    </row>
    <row r="2" spans="1:48" s="103" customFormat="1" ht="26.4" customHeight="1" x14ac:dyDescent="0.3">
      <c r="A2" s="121"/>
      <c r="B2" s="102" t="s">
        <v>94</v>
      </c>
      <c r="C2" s="102"/>
      <c r="D2" s="102"/>
      <c r="E2" s="102"/>
      <c r="F2" s="102"/>
      <c r="G2" s="102"/>
      <c r="H2" s="102"/>
      <c r="I2" s="102"/>
      <c r="J2" s="102"/>
      <c r="K2" s="102"/>
      <c r="L2" s="102"/>
      <c r="M2" s="102"/>
      <c r="N2" s="102"/>
      <c r="O2" s="102"/>
      <c r="AS2" s="301"/>
      <c r="AU2" s="301"/>
    </row>
    <row r="3" spans="1:48" s="105" customFormat="1" ht="26.4" customHeight="1" x14ac:dyDescent="0.3">
      <c r="A3" s="122"/>
      <c r="B3" s="104"/>
      <c r="C3" s="104"/>
      <c r="D3" s="104"/>
      <c r="E3" s="104"/>
      <c r="F3" s="104"/>
      <c r="G3" s="104"/>
      <c r="H3" s="104"/>
      <c r="I3" s="104"/>
      <c r="J3" s="104"/>
      <c r="K3" s="104"/>
      <c r="L3" s="104"/>
      <c r="M3" s="104"/>
      <c r="N3" s="104"/>
      <c r="O3" s="104"/>
      <c r="AS3" s="302"/>
      <c r="AU3" s="302"/>
    </row>
    <row r="4" spans="1:48" s="74" customFormat="1" ht="12" x14ac:dyDescent="0.25">
      <c r="A4" s="83"/>
      <c r="B4" s="47"/>
      <c r="C4" s="47"/>
      <c r="D4" s="446">
        <v>2012</v>
      </c>
      <c r="E4" s="438"/>
      <c r="F4" s="438"/>
      <c r="G4" s="438"/>
      <c r="H4" s="438"/>
      <c r="I4" s="438"/>
      <c r="J4" s="438"/>
      <c r="K4" s="438"/>
      <c r="L4" s="447"/>
      <c r="M4" s="441">
        <v>2013</v>
      </c>
      <c r="N4" s="442"/>
      <c r="O4" s="442"/>
      <c r="P4" s="442"/>
      <c r="Q4" s="442"/>
      <c r="R4" s="442"/>
      <c r="S4" s="442"/>
      <c r="T4" s="442"/>
      <c r="U4" s="442"/>
      <c r="V4" s="442"/>
      <c r="W4" s="442"/>
      <c r="X4" s="442"/>
      <c r="Y4" s="441">
        <v>2014</v>
      </c>
      <c r="Z4" s="442"/>
      <c r="AA4" s="442"/>
      <c r="AB4" s="442"/>
      <c r="AC4" s="442"/>
      <c r="AD4" s="442"/>
      <c r="AE4" s="442"/>
      <c r="AF4" s="442"/>
      <c r="AG4" s="442"/>
      <c r="AH4" s="442"/>
      <c r="AI4" s="442"/>
      <c r="AJ4" s="442"/>
      <c r="AK4" s="450" t="s">
        <v>69</v>
      </c>
      <c r="AL4" s="451"/>
      <c r="AM4" s="451"/>
      <c r="AN4" s="451"/>
      <c r="AO4" s="451"/>
      <c r="AP4" s="451"/>
      <c r="AQ4" s="451"/>
      <c r="AR4" s="451"/>
      <c r="AS4" s="451"/>
      <c r="AT4" s="451"/>
      <c r="AU4" s="451"/>
      <c r="AV4" s="451"/>
    </row>
    <row r="5" spans="1:48" s="74" customFormat="1" ht="11.4" x14ac:dyDescent="0.2">
      <c r="A5" s="83"/>
      <c r="B5" s="94"/>
      <c r="C5" s="94"/>
      <c r="D5" s="125" t="s">
        <v>48</v>
      </c>
      <c r="E5" s="96" t="s">
        <v>49</v>
      </c>
      <c r="F5" s="96" t="s">
        <v>50</v>
      </c>
      <c r="G5" s="96" t="s">
        <v>51</v>
      </c>
      <c r="H5" s="96" t="s">
        <v>52</v>
      </c>
      <c r="I5" s="96" t="s">
        <v>53</v>
      </c>
      <c r="J5" s="96" t="s">
        <v>54</v>
      </c>
      <c r="K5" s="96" t="s">
        <v>55</v>
      </c>
      <c r="L5" s="126" t="s">
        <v>56</v>
      </c>
      <c r="M5" s="125" t="s">
        <v>70</v>
      </c>
      <c r="N5" s="96" t="s">
        <v>58</v>
      </c>
      <c r="O5" s="96" t="s">
        <v>59</v>
      </c>
      <c r="P5" s="96" t="s">
        <v>48</v>
      </c>
      <c r="Q5" s="96" t="s">
        <v>49</v>
      </c>
      <c r="R5" s="96" t="s">
        <v>50</v>
      </c>
      <c r="S5" s="96" t="s">
        <v>51</v>
      </c>
      <c r="T5" s="96" t="s">
        <v>52</v>
      </c>
      <c r="U5" s="96" t="s">
        <v>53</v>
      </c>
      <c r="V5" s="96" t="s">
        <v>54</v>
      </c>
      <c r="W5" s="96" t="s">
        <v>55</v>
      </c>
      <c r="X5" s="96" t="s">
        <v>56</v>
      </c>
      <c r="Y5" s="125" t="s">
        <v>57</v>
      </c>
      <c r="Z5" s="96" t="s">
        <v>58</v>
      </c>
      <c r="AA5" s="96" t="s">
        <v>59</v>
      </c>
      <c r="AB5" s="96" t="s">
        <v>48</v>
      </c>
      <c r="AC5" s="96" t="s">
        <v>49</v>
      </c>
      <c r="AD5" s="96" t="s">
        <v>50</v>
      </c>
      <c r="AE5" s="96" t="s">
        <v>51</v>
      </c>
      <c r="AF5" s="96" t="s">
        <v>52</v>
      </c>
      <c r="AG5" s="96" t="s">
        <v>53</v>
      </c>
      <c r="AH5" s="96" t="s">
        <v>54</v>
      </c>
      <c r="AI5" s="96" t="s">
        <v>55</v>
      </c>
      <c r="AJ5" s="96" t="s">
        <v>56</v>
      </c>
      <c r="AK5" s="293" t="s">
        <v>57</v>
      </c>
      <c r="AL5" s="292" t="s">
        <v>58</v>
      </c>
      <c r="AM5" s="292" t="s">
        <v>59</v>
      </c>
      <c r="AN5" s="292" t="s">
        <v>48</v>
      </c>
      <c r="AO5" s="292" t="s">
        <v>49</v>
      </c>
      <c r="AP5" s="292" t="s">
        <v>50</v>
      </c>
      <c r="AQ5" s="292" t="s">
        <v>51</v>
      </c>
      <c r="AR5" s="292" t="s">
        <v>52</v>
      </c>
      <c r="AS5" s="303" t="s">
        <v>53</v>
      </c>
      <c r="AT5" s="303" t="s">
        <v>54</v>
      </c>
      <c r="AU5" s="303" t="s">
        <v>55</v>
      </c>
      <c r="AV5" s="303" t="s">
        <v>56</v>
      </c>
    </row>
    <row r="6" spans="1:48" s="74" customFormat="1" ht="26.4" customHeight="1" x14ac:dyDescent="0.25">
      <c r="A6" s="83"/>
      <c r="B6" s="148"/>
      <c r="C6" s="149" t="s">
        <v>60</v>
      </c>
      <c r="D6" s="150"/>
      <c r="E6" s="151"/>
      <c r="F6" s="151"/>
      <c r="G6" s="151"/>
      <c r="H6" s="72"/>
      <c r="I6" s="151"/>
      <c r="J6" s="151"/>
      <c r="K6" s="151"/>
      <c r="L6" s="152"/>
      <c r="M6" s="153"/>
      <c r="N6" s="154"/>
      <c r="O6" s="154"/>
      <c r="P6" s="154"/>
      <c r="Q6" s="154"/>
      <c r="R6" s="154"/>
      <c r="S6" s="154"/>
      <c r="T6" s="154"/>
      <c r="U6" s="154"/>
      <c r="V6" s="154"/>
      <c r="W6" s="154"/>
      <c r="X6" s="155"/>
      <c r="Y6" s="154"/>
      <c r="Z6" s="154"/>
      <c r="AA6" s="154"/>
      <c r="AB6" s="154"/>
      <c r="AC6" s="151"/>
      <c r="AD6" s="154"/>
      <c r="AE6" s="154"/>
      <c r="AF6" s="154"/>
      <c r="AG6" s="151"/>
      <c r="AH6" s="151"/>
      <c r="AI6" s="151"/>
      <c r="AJ6" s="154"/>
      <c r="AK6" s="153"/>
      <c r="AN6" s="286"/>
      <c r="AO6" s="286"/>
      <c r="AP6" s="286"/>
      <c r="AQ6" s="286"/>
      <c r="AR6" s="286"/>
      <c r="AS6" s="304"/>
      <c r="AT6" s="304"/>
      <c r="AU6" s="305"/>
    </row>
    <row r="7" spans="1:48" s="74" customFormat="1" ht="12" x14ac:dyDescent="0.25">
      <c r="A7" s="83"/>
      <c r="B7" s="435" t="s">
        <v>61</v>
      </c>
      <c r="C7" s="107" t="s">
        <v>172</v>
      </c>
      <c r="D7" s="344">
        <v>0</v>
      </c>
      <c r="E7" s="345">
        <v>282.83999999999997</v>
      </c>
      <c r="F7" s="345">
        <v>437.21000000000004</v>
      </c>
      <c r="G7" s="345">
        <v>588.26</v>
      </c>
      <c r="H7" s="344">
        <v>0</v>
      </c>
      <c r="I7" s="345">
        <v>624.30000000000007</v>
      </c>
      <c r="J7" s="345">
        <v>269.72000000000003</v>
      </c>
      <c r="K7" s="345">
        <v>196</v>
      </c>
      <c r="L7" s="353">
        <v>166.95999999999998</v>
      </c>
      <c r="M7" s="352">
        <v>631.43000000000006</v>
      </c>
      <c r="N7" s="345">
        <v>508.12000000000012</v>
      </c>
      <c r="O7" s="345">
        <v>840.38999999999987</v>
      </c>
      <c r="P7" s="345">
        <v>914.93000000000006</v>
      </c>
      <c r="Q7" s="345">
        <v>340.68</v>
      </c>
      <c r="R7" s="345">
        <v>253.4</v>
      </c>
      <c r="S7" s="345">
        <v>760.24</v>
      </c>
      <c r="T7" s="345">
        <v>509.4</v>
      </c>
      <c r="U7" s="345">
        <v>593.53</v>
      </c>
      <c r="V7" s="345">
        <v>1136.9100000000001</v>
      </c>
      <c r="W7" s="345">
        <v>638.56000000000006</v>
      </c>
      <c r="X7" s="347">
        <v>785.78999999999985</v>
      </c>
      <c r="Y7" s="345">
        <v>484.34</v>
      </c>
      <c r="Z7" s="345">
        <v>583.19999999999993</v>
      </c>
      <c r="AA7" s="345">
        <v>1148.67</v>
      </c>
      <c r="AB7" s="345">
        <v>2251.0000000000005</v>
      </c>
      <c r="AC7" s="345">
        <v>1701.27</v>
      </c>
      <c r="AD7" s="345">
        <v>1747.4900000000002</v>
      </c>
      <c r="AE7" s="345">
        <v>457.45999999999992</v>
      </c>
      <c r="AF7" s="345">
        <v>349.29999999999995</v>
      </c>
      <c r="AG7" s="360">
        <v>473.25</v>
      </c>
      <c r="AH7" s="360">
        <v>937</v>
      </c>
      <c r="AI7" s="360">
        <v>1854.7599999999998</v>
      </c>
      <c r="AJ7" s="360">
        <v>1432.85</v>
      </c>
      <c r="AK7" s="361">
        <v>2987.4399999999996</v>
      </c>
      <c r="AL7" s="362">
        <v>2794.81</v>
      </c>
      <c r="AM7" s="362">
        <v>3385.1099999999992</v>
      </c>
      <c r="AN7" s="362">
        <v>597.69999999999993</v>
      </c>
      <c r="AO7" s="362">
        <v>555.47</v>
      </c>
      <c r="AP7" s="362">
        <v>717.64</v>
      </c>
      <c r="AQ7" s="362">
        <v>1457.2799999999997</v>
      </c>
      <c r="AR7" s="362">
        <v>1577.59</v>
      </c>
      <c r="AS7" s="363">
        <v>1834.6200000000001</v>
      </c>
      <c r="AT7" s="363">
        <v>1897.1899999999998</v>
      </c>
      <c r="AU7" s="364">
        <v>1888.4300000000003</v>
      </c>
      <c r="AV7" s="364">
        <v>2012.31</v>
      </c>
    </row>
    <row r="8" spans="1:48" s="74" customFormat="1" ht="11.4" x14ac:dyDescent="0.2">
      <c r="A8" s="123"/>
      <c r="B8" s="435"/>
      <c r="C8" s="108" t="s">
        <v>93</v>
      </c>
      <c r="D8" s="348">
        <v>0</v>
      </c>
      <c r="E8" s="348">
        <v>0</v>
      </c>
      <c r="F8" s="348">
        <v>0</v>
      </c>
      <c r="G8" s="348">
        <v>0</v>
      </c>
      <c r="H8" s="348">
        <v>0</v>
      </c>
      <c r="I8" s="348">
        <v>0</v>
      </c>
      <c r="J8" s="348">
        <v>0</v>
      </c>
      <c r="K8" s="348">
        <v>0</v>
      </c>
      <c r="L8" s="348">
        <v>0</v>
      </c>
      <c r="M8" s="350">
        <v>0</v>
      </c>
      <c r="N8" s="348">
        <v>0</v>
      </c>
      <c r="O8" s="348">
        <v>0</v>
      </c>
      <c r="P8" s="311">
        <v>0</v>
      </c>
      <c r="Q8" s="348">
        <v>80.64</v>
      </c>
      <c r="R8" s="348">
        <v>0</v>
      </c>
      <c r="S8" s="348">
        <v>380.84000000000003</v>
      </c>
      <c r="T8" s="348">
        <v>60.82</v>
      </c>
      <c r="U8" s="348">
        <v>85</v>
      </c>
      <c r="V8" s="348">
        <v>95</v>
      </c>
      <c r="W8" s="348">
        <v>0</v>
      </c>
      <c r="X8" s="349">
        <v>0</v>
      </c>
      <c r="Y8" s="348">
        <v>0</v>
      </c>
      <c r="Z8" s="348">
        <v>80</v>
      </c>
      <c r="AA8" s="348">
        <v>356.09000000000003</v>
      </c>
      <c r="AB8" s="348">
        <v>71</v>
      </c>
      <c r="AC8" s="348">
        <v>150.80000000000001</v>
      </c>
      <c r="AD8" s="348">
        <v>100</v>
      </c>
      <c r="AE8" s="348">
        <v>0</v>
      </c>
      <c r="AF8" s="348">
        <v>0</v>
      </c>
      <c r="AG8" s="365">
        <v>100</v>
      </c>
      <c r="AH8" s="365">
        <v>370.39</v>
      </c>
      <c r="AI8" s="365">
        <v>69.87</v>
      </c>
      <c r="AJ8" s="365">
        <v>0</v>
      </c>
      <c r="AK8" s="366">
        <v>96.64</v>
      </c>
      <c r="AL8" s="365">
        <v>0</v>
      </c>
      <c r="AM8" s="365">
        <v>100</v>
      </c>
      <c r="AN8" s="365">
        <v>100</v>
      </c>
      <c r="AO8" s="365">
        <v>180</v>
      </c>
      <c r="AP8" s="365">
        <v>166</v>
      </c>
      <c r="AQ8" s="365">
        <v>466</v>
      </c>
      <c r="AR8" s="365">
        <v>399.76</v>
      </c>
      <c r="AS8" s="367">
        <v>871.57999999999993</v>
      </c>
      <c r="AT8" s="367">
        <v>899.81</v>
      </c>
      <c r="AU8" s="368">
        <v>705.04</v>
      </c>
      <c r="AV8" s="368">
        <v>536.12</v>
      </c>
    </row>
    <row r="9" spans="1:48" s="74" customFormat="1" ht="12" x14ac:dyDescent="0.25">
      <c r="A9" s="83"/>
      <c r="B9" s="435"/>
      <c r="C9" s="107" t="s">
        <v>173</v>
      </c>
      <c r="D9" s="344">
        <v>0</v>
      </c>
      <c r="E9" s="345">
        <v>545.07000000000005</v>
      </c>
      <c r="F9" s="345">
        <v>999.5100000000001</v>
      </c>
      <c r="G9" s="345">
        <v>150</v>
      </c>
      <c r="H9" s="345">
        <v>143.04</v>
      </c>
      <c r="I9" s="345">
        <v>1805.1099999999997</v>
      </c>
      <c r="J9" s="345">
        <v>1676.1</v>
      </c>
      <c r="K9" s="345">
        <v>395.61</v>
      </c>
      <c r="L9" s="345">
        <v>1632.3</v>
      </c>
      <c r="M9" s="351">
        <v>617.52</v>
      </c>
      <c r="N9" s="345">
        <v>291.56</v>
      </c>
      <c r="O9" s="345">
        <v>701.3</v>
      </c>
      <c r="P9" s="345">
        <v>850.97</v>
      </c>
      <c r="Q9" s="345">
        <v>267.56</v>
      </c>
      <c r="R9" s="345">
        <v>690.79</v>
      </c>
      <c r="S9" s="345">
        <v>474.67999999999995</v>
      </c>
      <c r="T9" s="345">
        <v>790.99999999999989</v>
      </c>
      <c r="U9" s="345">
        <v>695.03</v>
      </c>
      <c r="V9" s="345">
        <v>1265.6600000000001</v>
      </c>
      <c r="W9" s="345">
        <v>636.99</v>
      </c>
      <c r="X9" s="347">
        <v>1023.07</v>
      </c>
      <c r="Y9" s="345">
        <v>599.20000000000005</v>
      </c>
      <c r="Z9" s="345">
        <v>2050.0700000000002</v>
      </c>
      <c r="AA9" s="345">
        <v>2056.3000000000002</v>
      </c>
      <c r="AB9" s="345">
        <v>1152.0000000000002</v>
      </c>
      <c r="AC9" s="345">
        <v>1146.54</v>
      </c>
      <c r="AD9" s="345">
        <v>1658.94</v>
      </c>
      <c r="AE9" s="345">
        <v>966.09999999999991</v>
      </c>
      <c r="AF9" s="345">
        <v>860.42000000000007</v>
      </c>
      <c r="AG9" s="360">
        <v>2030.9900000000002</v>
      </c>
      <c r="AH9" s="360">
        <v>2062.87</v>
      </c>
      <c r="AI9" s="360">
        <v>2446.6099999999997</v>
      </c>
      <c r="AJ9" s="360">
        <v>2995.19</v>
      </c>
      <c r="AK9" s="369">
        <v>1686.1899999999998</v>
      </c>
      <c r="AL9" s="360">
        <v>2878.3300000000004</v>
      </c>
      <c r="AM9" s="360">
        <v>4924.6900000000005</v>
      </c>
      <c r="AN9" s="360">
        <v>766.96</v>
      </c>
      <c r="AO9" s="360">
        <v>599.4</v>
      </c>
      <c r="AP9" s="360">
        <v>1513.5500000000002</v>
      </c>
      <c r="AQ9" s="360">
        <v>1604.96</v>
      </c>
      <c r="AR9" s="360">
        <v>2900.8500000000004</v>
      </c>
      <c r="AS9" s="363">
        <v>2158.3650000000002</v>
      </c>
      <c r="AT9" s="363">
        <v>2756.21</v>
      </c>
      <c r="AU9" s="363">
        <v>3105.05</v>
      </c>
      <c r="AV9" s="363">
        <v>3785.8</v>
      </c>
    </row>
    <row r="10" spans="1:48" s="74" customFormat="1" ht="11.4" x14ac:dyDescent="0.2">
      <c r="A10" s="123"/>
      <c r="B10" s="435"/>
      <c r="C10" s="108" t="s">
        <v>93</v>
      </c>
      <c r="D10" s="348">
        <v>0</v>
      </c>
      <c r="E10" s="348">
        <v>0</v>
      </c>
      <c r="F10" s="348">
        <v>0</v>
      </c>
      <c r="G10" s="348">
        <v>0</v>
      </c>
      <c r="H10" s="348">
        <v>0</v>
      </c>
      <c r="I10" s="348">
        <v>0</v>
      </c>
      <c r="J10" s="348">
        <v>0</v>
      </c>
      <c r="K10" s="348">
        <v>0</v>
      </c>
      <c r="L10" s="348">
        <v>0</v>
      </c>
      <c r="M10" s="350">
        <v>0</v>
      </c>
      <c r="N10" s="348">
        <v>0</v>
      </c>
      <c r="O10" s="348">
        <v>0</v>
      </c>
      <c r="P10" s="348">
        <v>597.6</v>
      </c>
      <c r="Q10" s="348">
        <v>0</v>
      </c>
      <c r="R10" s="348">
        <v>0</v>
      </c>
      <c r="S10" s="348">
        <v>147</v>
      </c>
      <c r="T10" s="348">
        <v>114</v>
      </c>
      <c r="U10" s="348">
        <v>283.19</v>
      </c>
      <c r="V10" s="348">
        <v>147.84</v>
      </c>
      <c r="W10" s="348">
        <v>0</v>
      </c>
      <c r="X10" s="349">
        <v>0</v>
      </c>
      <c r="Y10" s="348">
        <v>300</v>
      </c>
      <c r="Z10" s="348">
        <v>869.3</v>
      </c>
      <c r="AA10" s="348">
        <v>977.18000000000006</v>
      </c>
      <c r="AB10" s="348">
        <v>0</v>
      </c>
      <c r="AC10" s="348">
        <v>149.94</v>
      </c>
      <c r="AD10" s="348">
        <v>150</v>
      </c>
      <c r="AE10" s="348">
        <v>135</v>
      </c>
      <c r="AF10" s="348">
        <v>264.92</v>
      </c>
      <c r="AG10" s="365">
        <v>944.12</v>
      </c>
      <c r="AH10" s="365">
        <v>406.19000000000005</v>
      </c>
      <c r="AI10" s="365">
        <v>693.63</v>
      </c>
      <c r="AJ10" s="365">
        <v>300</v>
      </c>
      <c r="AK10" s="366">
        <v>0</v>
      </c>
      <c r="AL10" s="365">
        <v>293</v>
      </c>
      <c r="AM10" s="365">
        <v>449.5</v>
      </c>
      <c r="AN10" s="365">
        <v>149.99</v>
      </c>
      <c r="AO10" s="365">
        <v>299.5</v>
      </c>
      <c r="AP10" s="365">
        <v>439.43999999999994</v>
      </c>
      <c r="AQ10" s="365">
        <v>449.5</v>
      </c>
      <c r="AR10" s="365">
        <v>1252.6400000000001</v>
      </c>
      <c r="AS10" s="367">
        <v>1471.4450000000002</v>
      </c>
      <c r="AT10" s="367">
        <v>1391.6499999999999</v>
      </c>
      <c r="AU10" s="368">
        <v>1951.2100000000003</v>
      </c>
      <c r="AV10" s="368">
        <v>1434.0500000000002</v>
      </c>
    </row>
    <row r="11" spans="1:48" s="74" customFormat="1" ht="12" x14ac:dyDescent="0.25">
      <c r="A11" s="83"/>
      <c r="B11" s="435"/>
      <c r="C11" s="107" t="s">
        <v>174</v>
      </c>
      <c r="D11" s="344">
        <v>0</v>
      </c>
      <c r="E11" s="344">
        <v>0</v>
      </c>
      <c r="F11" s="345">
        <v>416.19</v>
      </c>
      <c r="G11" s="344">
        <v>0</v>
      </c>
      <c r="H11" s="344">
        <v>0</v>
      </c>
      <c r="I11" s="345">
        <v>2495.16</v>
      </c>
      <c r="J11" s="345">
        <v>2742.05</v>
      </c>
      <c r="K11" s="345">
        <v>761.48</v>
      </c>
      <c r="L11" s="345">
        <v>3972.37</v>
      </c>
      <c r="M11" s="351">
        <v>1155.8</v>
      </c>
      <c r="N11" s="345">
        <v>500</v>
      </c>
      <c r="O11" s="345">
        <v>1147.23</v>
      </c>
      <c r="P11" s="345">
        <v>0</v>
      </c>
      <c r="Q11" s="345">
        <v>399.6</v>
      </c>
      <c r="R11" s="345">
        <v>1584.6599999999999</v>
      </c>
      <c r="S11" s="345">
        <v>1874.4099999999999</v>
      </c>
      <c r="T11" s="345">
        <v>2158.67</v>
      </c>
      <c r="U11" s="345">
        <v>1847.82</v>
      </c>
      <c r="V11" s="345">
        <v>2655.08</v>
      </c>
      <c r="W11" s="345">
        <v>1347.0700000000002</v>
      </c>
      <c r="X11" s="347">
        <v>1354.15</v>
      </c>
      <c r="Y11" s="345">
        <v>1189.8</v>
      </c>
      <c r="Z11" s="345">
        <v>3556.37</v>
      </c>
      <c r="AA11" s="345">
        <v>4534.6499999999996</v>
      </c>
      <c r="AB11" s="345">
        <v>1913</v>
      </c>
      <c r="AC11" s="345">
        <v>3354.5899999999997</v>
      </c>
      <c r="AD11" s="345">
        <v>5189.74</v>
      </c>
      <c r="AE11" s="345">
        <v>1998.99</v>
      </c>
      <c r="AF11" s="345">
        <v>2212.7700000000004</v>
      </c>
      <c r="AG11" s="360">
        <v>4449.13</v>
      </c>
      <c r="AH11" s="360">
        <v>4482.43</v>
      </c>
      <c r="AI11" s="360">
        <v>3496.98</v>
      </c>
      <c r="AJ11" s="360">
        <v>4294.2</v>
      </c>
      <c r="AK11" s="369">
        <v>5058.18</v>
      </c>
      <c r="AL11" s="360">
        <v>5028.9799999999996</v>
      </c>
      <c r="AM11" s="360">
        <v>8794.43</v>
      </c>
      <c r="AN11" s="360">
        <v>1302.53</v>
      </c>
      <c r="AO11" s="360">
        <v>1779.4</v>
      </c>
      <c r="AP11" s="360">
        <v>2274.06</v>
      </c>
      <c r="AQ11" s="360">
        <v>4578.1099999999997</v>
      </c>
      <c r="AR11" s="360">
        <v>5651.84</v>
      </c>
      <c r="AS11" s="363">
        <v>6425.13</v>
      </c>
      <c r="AT11" s="363">
        <v>7786.74</v>
      </c>
      <c r="AU11" s="363">
        <v>7896.69</v>
      </c>
      <c r="AV11" s="363">
        <v>9980.2749999999996</v>
      </c>
    </row>
    <row r="12" spans="1:48" s="74" customFormat="1" ht="11.4" x14ac:dyDescent="0.2">
      <c r="A12" s="123"/>
      <c r="B12" s="435"/>
      <c r="C12" s="108" t="s">
        <v>93</v>
      </c>
      <c r="D12" s="348">
        <v>0</v>
      </c>
      <c r="E12" s="348">
        <v>0</v>
      </c>
      <c r="F12" s="348">
        <v>0</v>
      </c>
      <c r="G12" s="348">
        <v>0</v>
      </c>
      <c r="H12" s="348">
        <v>0</v>
      </c>
      <c r="I12" s="348">
        <v>0</v>
      </c>
      <c r="J12" s="348">
        <v>0</v>
      </c>
      <c r="K12" s="348">
        <v>0</v>
      </c>
      <c r="L12" s="348">
        <v>0</v>
      </c>
      <c r="M12" s="350">
        <v>0</v>
      </c>
      <c r="N12" s="348">
        <v>0</v>
      </c>
      <c r="O12" s="348">
        <v>0</v>
      </c>
      <c r="P12" s="311">
        <v>0</v>
      </c>
      <c r="Q12" s="348">
        <v>0</v>
      </c>
      <c r="R12" s="348">
        <v>683.09999999999991</v>
      </c>
      <c r="S12" s="348">
        <v>449.9</v>
      </c>
      <c r="T12" s="348">
        <v>247.68</v>
      </c>
      <c r="U12" s="348">
        <v>250</v>
      </c>
      <c r="V12" s="348">
        <v>424.56</v>
      </c>
      <c r="W12" s="348">
        <v>0</v>
      </c>
      <c r="X12" s="349">
        <v>499.65</v>
      </c>
      <c r="Y12" s="348">
        <v>490</v>
      </c>
      <c r="Z12" s="348">
        <v>1783.51</v>
      </c>
      <c r="AA12" s="348">
        <v>2221.12</v>
      </c>
      <c r="AB12" s="348">
        <v>0</v>
      </c>
      <c r="AC12" s="348">
        <v>658.9</v>
      </c>
      <c r="AD12" s="348">
        <v>966</v>
      </c>
      <c r="AE12" s="348">
        <v>947</v>
      </c>
      <c r="AF12" s="348">
        <v>0</v>
      </c>
      <c r="AG12" s="365">
        <v>1524.7400000000002</v>
      </c>
      <c r="AH12" s="365">
        <v>3240.6800000000003</v>
      </c>
      <c r="AI12" s="365">
        <v>1184.1799999999998</v>
      </c>
      <c r="AJ12" s="365">
        <v>625.41999999999996</v>
      </c>
      <c r="AK12" s="366">
        <v>670</v>
      </c>
      <c r="AL12" s="365">
        <v>1250</v>
      </c>
      <c r="AM12" s="365">
        <v>3896.8799999999997</v>
      </c>
      <c r="AN12" s="365">
        <v>469.7</v>
      </c>
      <c r="AO12" s="365">
        <v>724.8</v>
      </c>
      <c r="AP12" s="365">
        <v>739.54</v>
      </c>
      <c r="AQ12" s="365">
        <v>1076.32</v>
      </c>
      <c r="AR12" s="365">
        <v>3223.1100000000006</v>
      </c>
      <c r="AS12" s="367">
        <v>3524.5699999999997</v>
      </c>
      <c r="AT12" s="367">
        <v>4789.28</v>
      </c>
      <c r="AU12" s="368">
        <v>4888.78</v>
      </c>
      <c r="AV12" s="368">
        <v>7728.2149999999992</v>
      </c>
    </row>
    <row r="13" spans="1:48" s="74" customFormat="1" ht="12" x14ac:dyDescent="0.25">
      <c r="A13" s="83"/>
      <c r="B13" s="435"/>
      <c r="C13" s="107" t="s">
        <v>180</v>
      </c>
      <c r="D13" s="345">
        <v>816.75</v>
      </c>
      <c r="E13" s="312">
        <v>0</v>
      </c>
      <c r="F13" s="345">
        <v>553.68000000000006</v>
      </c>
      <c r="G13" s="344">
        <v>0</v>
      </c>
      <c r="H13" s="345">
        <v>542.79999999999995</v>
      </c>
      <c r="I13" s="345">
        <v>2020.32</v>
      </c>
      <c r="J13" s="345">
        <v>0</v>
      </c>
      <c r="K13" s="345">
        <v>1781.37</v>
      </c>
      <c r="L13" s="345">
        <v>0</v>
      </c>
      <c r="M13" s="351">
        <v>503.5</v>
      </c>
      <c r="N13" s="344">
        <v>0</v>
      </c>
      <c r="O13" s="345">
        <v>0</v>
      </c>
      <c r="P13" s="345">
        <v>0</v>
      </c>
      <c r="Q13" s="345">
        <v>145.69999999999999</v>
      </c>
      <c r="R13" s="345">
        <v>1138.78</v>
      </c>
      <c r="S13" s="345">
        <v>348.91</v>
      </c>
      <c r="T13" s="345">
        <v>265</v>
      </c>
      <c r="U13" s="345">
        <v>1666</v>
      </c>
      <c r="V13" s="345">
        <v>970.08</v>
      </c>
      <c r="W13" s="345">
        <v>0</v>
      </c>
      <c r="X13" s="347">
        <v>360</v>
      </c>
      <c r="Y13" s="345">
        <v>69.12</v>
      </c>
      <c r="Z13" s="345">
        <v>99.84</v>
      </c>
      <c r="AA13" s="345">
        <v>2740.8</v>
      </c>
      <c r="AB13" s="345">
        <v>0</v>
      </c>
      <c r="AC13" s="345">
        <v>890.29</v>
      </c>
      <c r="AD13" s="345">
        <v>588.29999999999995</v>
      </c>
      <c r="AE13" s="345">
        <v>0</v>
      </c>
      <c r="AF13" s="345">
        <v>0</v>
      </c>
      <c r="AG13" s="360">
        <v>382.5</v>
      </c>
      <c r="AH13" s="360">
        <v>3658.17</v>
      </c>
      <c r="AI13" s="360">
        <v>1396.1599999999999</v>
      </c>
      <c r="AJ13" s="360">
        <v>4132.4400000000005</v>
      </c>
      <c r="AK13" s="369">
        <v>2154.0500000000002</v>
      </c>
      <c r="AL13" s="360">
        <v>2775.51</v>
      </c>
      <c r="AM13" s="360">
        <v>9837.25</v>
      </c>
      <c r="AN13" s="360">
        <v>2719.77</v>
      </c>
      <c r="AO13" s="360">
        <v>7903</v>
      </c>
      <c r="AP13" s="360">
        <v>0</v>
      </c>
      <c r="AQ13" s="360">
        <v>3250</v>
      </c>
      <c r="AR13" s="360">
        <v>2001.8</v>
      </c>
      <c r="AS13" s="363">
        <v>8602.5300000000025</v>
      </c>
      <c r="AT13" s="363">
        <v>1769.58</v>
      </c>
      <c r="AU13" s="363">
        <v>8742.130000000001</v>
      </c>
      <c r="AV13" s="363">
        <v>20250.3</v>
      </c>
    </row>
    <row r="14" spans="1:48" s="74" customFormat="1" ht="11.4" x14ac:dyDescent="0.2">
      <c r="A14" s="123"/>
      <c r="B14" s="435"/>
      <c r="C14" s="108" t="s">
        <v>93</v>
      </c>
      <c r="D14" s="348">
        <v>0</v>
      </c>
      <c r="E14" s="348">
        <v>0</v>
      </c>
      <c r="F14" s="348">
        <v>0</v>
      </c>
      <c r="G14" s="348">
        <v>0</v>
      </c>
      <c r="H14" s="348">
        <v>0</v>
      </c>
      <c r="I14" s="348">
        <v>0</v>
      </c>
      <c r="J14" s="348">
        <v>0</v>
      </c>
      <c r="K14" s="348">
        <v>0</v>
      </c>
      <c r="L14" s="348">
        <v>0</v>
      </c>
      <c r="M14" s="350">
        <v>0</v>
      </c>
      <c r="N14" s="348">
        <v>0</v>
      </c>
      <c r="O14" s="348">
        <v>0</v>
      </c>
      <c r="P14" s="311">
        <v>0</v>
      </c>
      <c r="Q14" s="348">
        <v>0</v>
      </c>
      <c r="R14" s="348">
        <v>0</v>
      </c>
      <c r="S14" s="348">
        <v>0</v>
      </c>
      <c r="T14" s="348">
        <v>0</v>
      </c>
      <c r="U14" s="348">
        <v>0</v>
      </c>
      <c r="V14" s="348">
        <v>0</v>
      </c>
      <c r="W14" s="348">
        <v>0</v>
      </c>
      <c r="X14" s="349">
        <v>0</v>
      </c>
      <c r="Y14" s="348">
        <v>0</v>
      </c>
      <c r="Z14" s="348">
        <v>0</v>
      </c>
      <c r="AA14" s="348">
        <v>0</v>
      </c>
      <c r="AB14" s="348">
        <v>0</v>
      </c>
      <c r="AC14" s="348">
        <v>0</v>
      </c>
      <c r="AD14" s="348">
        <v>0</v>
      </c>
      <c r="AE14" s="348">
        <v>0</v>
      </c>
      <c r="AF14" s="348">
        <v>0</v>
      </c>
      <c r="AG14" s="348">
        <v>0</v>
      </c>
      <c r="AH14" s="348">
        <v>3658.17</v>
      </c>
      <c r="AI14" s="348">
        <v>0</v>
      </c>
      <c r="AJ14" s="348">
        <v>0</v>
      </c>
      <c r="AK14" s="350">
        <v>0</v>
      </c>
      <c r="AL14" s="348">
        <v>0</v>
      </c>
      <c r="AM14" s="348">
        <v>8807.630000000001</v>
      </c>
      <c r="AN14" s="348">
        <v>0</v>
      </c>
      <c r="AO14" s="348">
        <v>6871</v>
      </c>
      <c r="AP14" s="348">
        <v>0</v>
      </c>
      <c r="AQ14" s="348">
        <v>3000</v>
      </c>
      <c r="AR14" s="348">
        <v>551.20000000000005</v>
      </c>
      <c r="AS14" s="367">
        <v>8285.0300000000025</v>
      </c>
      <c r="AT14" s="367">
        <v>1009.8</v>
      </c>
      <c r="AU14" s="368">
        <v>7421.88</v>
      </c>
      <c r="AV14" s="368">
        <v>20250.3</v>
      </c>
    </row>
    <row r="15" spans="1:48" s="74" customFormat="1" ht="12" x14ac:dyDescent="0.25">
      <c r="A15" s="83"/>
      <c r="B15" s="435"/>
      <c r="C15" s="107" t="s">
        <v>73</v>
      </c>
      <c r="D15" s="344">
        <v>0</v>
      </c>
      <c r="E15" s="344">
        <v>0</v>
      </c>
      <c r="F15" s="344">
        <v>0</v>
      </c>
      <c r="G15" s="345">
        <v>9965.64</v>
      </c>
      <c r="H15" s="344">
        <v>0</v>
      </c>
      <c r="I15" s="345">
        <v>4999.68</v>
      </c>
      <c r="J15" s="345">
        <v>7338.5300000000007</v>
      </c>
      <c r="K15" s="345">
        <v>9828</v>
      </c>
      <c r="L15" s="345">
        <v>18247.629999999997</v>
      </c>
      <c r="M15" s="351">
        <v>1223</v>
      </c>
      <c r="N15" s="344">
        <v>0</v>
      </c>
      <c r="O15" s="345">
        <v>9956.4</v>
      </c>
      <c r="P15" s="345">
        <v>2296.3199999999997</v>
      </c>
      <c r="Q15" s="345">
        <v>2275</v>
      </c>
      <c r="R15" s="345">
        <v>755</v>
      </c>
      <c r="S15" s="345">
        <v>6121.08</v>
      </c>
      <c r="T15" s="345">
        <v>5617.35</v>
      </c>
      <c r="U15" s="345">
        <v>6823.55</v>
      </c>
      <c r="V15" s="345">
        <v>14576.400000000001</v>
      </c>
      <c r="W15" s="345">
        <v>0</v>
      </c>
      <c r="X15" s="347">
        <v>0</v>
      </c>
      <c r="Y15" s="345">
        <v>8732.8000000000011</v>
      </c>
      <c r="Z15" s="345">
        <v>21129.550000000003</v>
      </c>
      <c r="AA15" s="345">
        <v>10673.92</v>
      </c>
      <c r="AB15" s="345">
        <v>1412</v>
      </c>
      <c r="AC15" s="345">
        <v>7296.08</v>
      </c>
      <c r="AD15" s="345">
        <v>11922.4</v>
      </c>
      <c r="AE15" s="345">
        <v>8189.5</v>
      </c>
      <c r="AF15" s="345">
        <v>898</v>
      </c>
      <c r="AG15" s="360">
        <v>6269.76</v>
      </c>
      <c r="AH15" s="360">
        <v>1722.64</v>
      </c>
      <c r="AI15" s="360">
        <v>8203.56</v>
      </c>
      <c r="AJ15" s="360">
        <v>9658.14</v>
      </c>
      <c r="AK15" s="369">
        <v>2889.9</v>
      </c>
      <c r="AL15" s="360">
        <v>42053.07</v>
      </c>
      <c r="AM15" s="360">
        <v>53234.64</v>
      </c>
      <c r="AN15" s="360">
        <v>3000</v>
      </c>
      <c r="AO15" s="360">
        <v>6412.5</v>
      </c>
      <c r="AP15" s="360">
        <v>11352.719999999998</v>
      </c>
      <c r="AQ15" s="360">
        <v>56466.360000000008</v>
      </c>
      <c r="AR15" s="360">
        <v>75720.240000000005</v>
      </c>
      <c r="AS15" s="363">
        <v>95477.290000000008</v>
      </c>
      <c r="AT15" s="363">
        <v>59374.700000000004</v>
      </c>
      <c r="AU15" s="363">
        <v>272233.80000000005</v>
      </c>
      <c r="AV15" s="363">
        <v>143382.31000000003</v>
      </c>
    </row>
    <row r="16" spans="1:48" s="74" customFormat="1" ht="11.4" x14ac:dyDescent="0.2">
      <c r="A16" s="123"/>
      <c r="B16" s="435"/>
      <c r="C16" s="108" t="s">
        <v>93</v>
      </c>
      <c r="D16" s="348">
        <v>0</v>
      </c>
      <c r="E16" s="348">
        <v>0</v>
      </c>
      <c r="F16" s="348">
        <v>0</v>
      </c>
      <c r="G16" s="348">
        <v>0</v>
      </c>
      <c r="H16" s="348">
        <v>0</v>
      </c>
      <c r="I16" s="348">
        <v>0</v>
      </c>
      <c r="J16" s="348">
        <v>0</v>
      </c>
      <c r="K16" s="348">
        <v>0</v>
      </c>
      <c r="L16" s="348">
        <v>0</v>
      </c>
      <c r="M16" s="350">
        <v>0</v>
      </c>
      <c r="N16" s="348">
        <v>0</v>
      </c>
      <c r="O16" s="348">
        <v>4990</v>
      </c>
      <c r="P16" s="311">
        <v>0</v>
      </c>
      <c r="Q16" s="348">
        <v>1246</v>
      </c>
      <c r="R16" s="348">
        <v>755</v>
      </c>
      <c r="S16" s="348">
        <v>6121.08</v>
      </c>
      <c r="T16" s="348">
        <v>5617.35</v>
      </c>
      <c r="U16" s="348">
        <v>999.6</v>
      </c>
      <c r="V16" s="348">
        <v>0</v>
      </c>
      <c r="W16" s="348">
        <v>0</v>
      </c>
      <c r="X16" s="349">
        <v>0</v>
      </c>
      <c r="Y16" s="348">
        <v>8732.8000000000011</v>
      </c>
      <c r="Z16" s="348">
        <v>16725.920000000002</v>
      </c>
      <c r="AA16" s="348">
        <v>10673.92</v>
      </c>
      <c r="AB16" s="348">
        <v>0</v>
      </c>
      <c r="AC16" s="348">
        <v>7296.08</v>
      </c>
      <c r="AD16" s="348">
        <v>11922.4</v>
      </c>
      <c r="AE16" s="348">
        <v>3564.5</v>
      </c>
      <c r="AF16" s="348">
        <v>898</v>
      </c>
      <c r="AG16" s="365">
        <v>2399.7399999999998</v>
      </c>
      <c r="AH16" s="365">
        <v>1617.3600000000001</v>
      </c>
      <c r="AI16" s="365">
        <v>8051.28</v>
      </c>
      <c r="AJ16" s="365">
        <v>9658.14</v>
      </c>
      <c r="AK16" s="366">
        <v>2889.9</v>
      </c>
      <c r="AL16" s="365">
        <v>38062.83</v>
      </c>
      <c r="AM16" s="365">
        <v>44735.79</v>
      </c>
      <c r="AN16" s="365">
        <v>3000</v>
      </c>
      <c r="AO16" s="365">
        <v>5714</v>
      </c>
      <c r="AP16" s="365">
        <v>9609.5999999999985</v>
      </c>
      <c r="AQ16" s="365">
        <v>47593.23000000001</v>
      </c>
      <c r="AR16" s="365">
        <v>75720.240000000005</v>
      </c>
      <c r="AS16" s="367">
        <v>84326.47</v>
      </c>
      <c r="AT16" s="367">
        <v>59374.700000000004</v>
      </c>
      <c r="AU16" s="368">
        <v>265540.44000000006</v>
      </c>
      <c r="AV16" s="368">
        <v>142386.31000000003</v>
      </c>
    </row>
    <row r="17" spans="1:48" s="74" customFormat="1" ht="12" x14ac:dyDescent="0.25">
      <c r="A17" s="83"/>
      <c r="B17" s="436"/>
      <c r="C17" s="111" t="s">
        <v>62</v>
      </c>
      <c r="D17" s="345">
        <v>816.75</v>
      </c>
      <c r="E17" s="345">
        <v>827.91000000000008</v>
      </c>
      <c r="F17" s="345">
        <v>2406.59</v>
      </c>
      <c r="G17" s="345">
        <v>10703.9</v>
      </c>
      <c r="H17" s="345">
        <v>685.83999999999992</v>
      </c>
      <c r="I17" s="345">
        <v>11944.57</v>
      </c>
      <c r="J17" s="345">
        <v>12026.400000000001</v>
      </c>
      <c r="K17" s="345">
        <v>12962.46</v>
      </c>
      <c r="L17" s="345">
        <v>24019.26</v>
      </c>
      <c r="M17" s="351">
        <v>4131.25</v>
      </c>
      <c r="N17" s="345">
        <v>1299.68</v>
      </c>
      <c r="O17" s="345">
        <v>12645.32</v>
      </c>
      <c r="P17" s="345">
        <v>4062.22</v>
      </c>
      <c r="Q17" s="345">
        <v>3428.54</v>
      </c>
      <c r="R17" s="345">
        <v>4422.63</v>
      </c>
      <c r="S17" s="345">
        <v>9579.32</v>
      </c>
      <c r="T17" s="345">
        <v>9341.42</v>
      </c>
      <c r="U17" s="345">
        <v>11625.93</v>
      </c>
      <c r="V17" s="345">
        <v>20604.13</v>
      </c>
      <c r="W17" s="345">
        <v>2622.6200000000003</v>
      </c>
      <c r="X17" s="347">
        <v>3523.01</v>
      </c>
      <c r="Y17" s="345">
        <v>11075.260000000002</v>
      </c>
      <c r="Z17" s="345">
        <v>27419.030000000002</v>
      </c>
      <c r="AA17" s="345">
        <v>21154.34</v>
      </c>
      <c r="AB17" s="345">
        <v>6728.0000000000009</v>
      </c>
      <c r="AC17" s="345">
        <v>14388.77</v>
      </c>
      <c r="AD17" s="345">
        <v>21106.87</v>
      </c>
      <c r="AE17" s="345">
        <v>11612.05</v>
      </c>
      <c r="AF17" s="345">
        <v>4320.4900000000007</v>
      </c>
      <c r="AG17" s="370">
        <v>13605.630000000001</v>
      </c>
      <c r="AH17" s="370">
        <v>12863.11</v>
      </c>
      <c r="AI17" s="370">
        <v>17398.07</v>
      </c>
      <c r="AJ17" s="370">
        <v>22512.82</v>
      </c>
      <c r="AK17" s="371">
        <v>14775.76</v>
      </c>
      <c r="AL17" s="372">
        <v>55530.7</v>
      </c>
      <c r="AM17" s="372">
        <v>80176.12</v>
      </c>
      <c r="AN17" s="372">
        <v>8386.9599999999991</v>
      </c>
      <c r="AO17" s="372">
        <v>17249.77</v>
      </c>
      <c r="AP17" s="372">
        <v>15857.969999999998</v>
      </c>
      <c r="AQ17" s="372">
        <v>67356.710000000006</v>
      </c>
      <c r="AR17" s="372">
        <v>87852.32</v>
      </c>
      <c r="AS17" s="373">
        <v>114497.93500000001</v>
      </c>
      <c r="AT17" s="373">
        <v>73584.42</v>
      </c>
      <c r="AU17" s="363">
        <v>293866.10000000003</v>
      </c>
      <c r="AV17" s="363">
        <v>179410.99500000002</v>
      </c>
    </row>
    <row r="18" spans="1:48" s="74" customFormat="1" ht="12" x14ac:dyDescent="0.25">
      <c r="A18" s="83"/>
      <c r="B18" s="443" t="s">
        <v>74</v>
      </c>
      <c r="C18" s="112" t="s">
        <v>175</v>
      </c>
      <c r="D18" s="352">
        <v>15.1</v>
      </c>
      <c r="E18" s="353">
        <v>35.5</v>
      </c>
      <c r="F18" s="353">
        <v>93</v>
      </c>
      <c r="G18" s="353">
        <v>50.85</v>
      </c>
      <c r="H18" s="353">
        <v>15</v>
      </c>
      <c r="I18" s="353">
        <v>42</v>
      </c>
      <c r="J18" s="353">
        <v>30.25</v>
      </c>
      <c r="K18" s="353">
        <v>14.7</v>
      </c>
      <c r="L18" s="353">
        <v>42</v>
      </c>
      <c r="M18" s="352">
        <v>24.5</v>
      </c>
      <c r="N18" s="353">
        <v>14</v>
      </c>
      <c r="O18" s="353">
        <v>77.899999999999991</v>
      </c>
      <c r="P18" s="353">
        <v>61.29999999999999</v>
      </c>
      <c r="Q18" s="353">
        <v>34.119999999999997</v>
      </c>
      <c r="R18" s="353">
        <v>0</v>
      </c>
      <c r="S18" s="353">
        <v>28.299999999999997</v>
      </c>
      <c r="T18" s="353">
        <v>54.8</v>
      </c>
      <c r="U18" s="353">
        <v>3.6</v>
      </c>
      <c r="V18" s="353">
        <v>40.5</v>
      </c>
      <c r="W18" s="353">
        <v>71.2</v>
      </c>
      <c r="X18" s="346">
        <v>45.8</v>
      </c>
      <c r="Y18" s="353">
        <v>17.5</v>
      </c>
      <c r="Z18" s="353">
        <v>53.600000000000009</v>
      </c>
      <c r="AA18" s="353">
        <v>81.7</v>
      </c>
      <c r="AB18" s="353">
        <v>84</v>
      </c>
      <c r="AC18" s="353">
        <v>76.900000000000006</v>
      </c>
      <c r="AD18" s="353">
        <v>77</v>
      </c>
      <c r="AE18" s="353">
        <v>44.300000000000004</v>
      </c>
      <c r="AF18" s="353">
        <v>1</v>
      </c>
      <c r="AG18" s="360">
        <v>27</v>
      </c>
      <c r="AH18" s="360">
        <v>63.5</v>
      </c>
      <c r="AI18" s="360">
        <v>47.5</v>
      </c>
      <c r="AJ18" s="360">
        <v>55</v>
      </c>
      <c r="AK18" s="369">
        <v>184.9</v>
      </c>
      <c r="AL18" s="362">
        <v>82.8</v>
      </c>
      <c r="AM18" s="362">
        <v>45.73</v>
      </c>
      <c r="AN18" s="362">
        <v>25.5</v>
      </c>
      <c r="AO18" s="362">
        <v>11</v>
      </c>
      <c r="AP18" s="362">
        <v>22</v>
      </c>
      <c r="AQ18" s="362">
        <v>31.6</v>
      </c>
      <c r="AR18" s="362">
        <v>18.8</v>
      </c>
      <c r="AS18" s="363">
        <v>0</v>
      </c>
      <c r="AT18" s="363">
        <v>29</v>
      </c>
      <c r="AU18" s="364">
        <v>44.599999999999994</v>
      </c>
      <c r="AV18" s="364">
        <v>29.9</v>
      </c>
    </row>
    <row r="19" spans="1:48" s="74" customFormat="1" ht="11.4" x14ac:dyDescent="0.2">
      <c r="A19" s="123"/>
      <c r="B19" s="444"/>
      <c r="C19" s="108" t="s">
        <v>93</v>
      </c>
      <c r="D19" s="348">
        <v>0</v>
      </c>
      <c r="E19" s="348">
        <v>0</v>
      </c>
      <c r="F19" s="348">
        <v>0</v>
      </c>
      <c r="G19" s="348">
        <v>0</v>
      </c>
      <c r="H19" s="348">
        <v>0</v>
      </c>
      <c r="I19" s="348">
        <v>0</v>
      </c>
      <c r="J19" s="348">
        <v>0</v>
      </c>
      <c r="K19" s="348">
        <v>0</v>
      </c>
      <c r="L19" s="348">
        <v>0</v>
      </c>
      <c r="M19" s="350">
        <v>0</v>
      </c>
      <c r="N19" s="348">
        <v>0</v>
      </c>
      <c r="O19" s="348">
        <v>0</v>
      </c>
      <c r="P19" s="311">
        <v>0</v>
      </c>
      <c r="Q19" s="348">
        <v>0</v>
      </c>
      <c r="R19" s="348">
        <v>0</v>
      </c>
      <c r="S19" s="348">
        <v>0</v>
      </c>
      <c r="T19" s="348">
        <v>15</v>
      </c>
      <c r="U19" s="348">
        <v>0</v>
      </c>
      <c r="V19" s="348">
        <v>10</v>
      </c>
      <c r="W19" s="348">
        <v>14.9</v>
      </c>
      <c r="X19" s="349">
        <v>30</v>
      </c>
      <c r="Y19" s="348">
        <v>8</v>
      </c>
      <c r="Z19" s="348">
        <v>15</v>
      </c>
      <c r="AA19" s="348">
        <v>35</v>
      </c>
      <c r="AB19" s="348">
        <v>53</v>
      </c>
      <c r="AC19" s="348">
        <v>13.5</v>
      </c>
      <c r="AD19" s="348">
        <v>45</v>
      </c>
      <c r="AE19" s="348">
        <v>29.300000000000004</v>
      </c>
      <c r="AF19" s="348">
        <v>0</v>
      </c>
      <c r="AG19" s="365">
        <v>27</v>
      </c>
      <c r="AH19" s="365">
        <v>32</v>
      </c>
      <c r="AI19" s="365">
        <v>20.5</v>
      </c>
      <c r="AJ19" s="365">
        <v>30</v>
      </c>
      <c r="AK19" s="366">
        <v>169.9</v>
      </c>
      <c r="AL19" s="365">
        <v>56</v>
      </c>
      <c r="AM19" s="365">
        <v>28.33</v>
      </c>
      <c r="AN19" s="365">
        <v>25.5</v>
      </c>
      <c r="AO19" s="365">
        <v>11</v>
      </c>
      <c r="AP19" s="365">
        <v>7</v>
      </c>
      <c r="AQ19" s="365">
        <v>17.600000000000001</v>
      </c>
      <c r="AR19" s="365">
        <v>0</v>
      </c>
      <c r="AS19" s="368">
        <v>0</v>
      </c>
      <c r="AT19" s="368">
        <v>14</v>
      </c>
      <c r="AU19" s="368">
        <v>20</v>
      </c>
      <c r="AV19" s="368">
        <v>29.9</v>
      </c>
    </row>
    <row r="20" spans="1:48" s="74" customFormat="1" ht="12" x14ac:dyDescent="0.25">
      <c r="A20" s="83"/>
      <c r="B20" s="444"/>
      <c r="C20" s="107" t="s">
        <v>176</v>
      </c>
      <c r="D20" s="344">
        <v>0</v>
      </c>
      <c r="E20" s="345">
        <v>143</v>
      </c>
      <c r="F20" s="345">
        <v>367</v>
      </c>
      <c r="G20" s="345">
        <v>128</v>
      </c>
      <c r="H20" s="345">
        <v>242</v>
      </c>
      <c r="I20" s="345">
        <v>640.79999999999995</v>
      </c>
      <c r="J20" s="345">
        <v>36.5</v>
      </c>
      <c r="K20" s="345">
        <v>140</v>
      </c>
      <c r="L20" s="345">
        <v>45</v>
      </c>
      <c r="M20" s="351">
        <v>189</v>
      </c>
      <c r="N20" s="345">
        <v>422</v>
      </c>
      <c r="O20" s="345">
        <v>562.40000000000009</v>
      </c>
      <c r="P20" s="345">
        <v>599</v>
      </c>
      <c r="Q20" s="345">
        <v>396.90000000000003</v>
      </c>
      <c r="R20" s="345">
        <v>234.5</v>
      </c>
      <c r="S20" s="345">
        <v>250</v>
      </c>
      <c r="T20" s="345">
        <v>200.3</v>
      </c>
      <c r="U20" s="345">
        <v>111</v>
      </c>
      <c r="V20" s="345">
        <v>854.3</v>
      </c>
      <c r="W20" s="345">
        <v>635.5</v>
      </c>
      <c r="X20" s="347">
        <v>670.49</v>
      </c>
      <c r="Y20" s="345">
        <v>597</v>
      </c>
      <c r="Z20" s="345">
        <v>962.1</v>
      </c>
      <c r="AA20" s="345">
        <v>1385.3000000000004</v>
      </c>
      <c r="AB20" s="345">
        <v>1455.9999999999998</v>
      </c>
      <c r="AC20" s="345">
        <v>1019</v>
      </c>
      <c r="AD20" s="345">
        <v>1695.7</v>
      </c>
      <c r="AE20" s="345">
        <v>887.7</v>
      </c>
      <c r="AF20" s="345">
        <v>75</v>
      </c>
      <c r="AG20" s="360">
        <v>596.6</v>
      </c>
      <c r="AH20" s="360">
        <v>934.39999999999986</v>
      </c>
      <c r="AI20" s="360">
        <v>579</v>
      </c>
      <c r="AJ20" s="360">
        <v>404</v>
      </c>
      <c r="AK20" s="369">
        <v>1611.4</v>
      </c>
      <c r="AL20" s="360">
        <v>1047.3999999999999</v>
      </c>
      <c r="AM20" s="360">
        <v>908.5999999999998</v>
      </c>
      <c r="AN20" s="360">
        <v>576.9</v>
      </c>
      <c r="AO20" s="360">
        <v>314</v>
      </c>
      <c r="AP20" s="360">
        <v>487.1</v>
      </c>
      <c r="AQ20" s="360">
        <v>248</v>
      </c>
      <c r="AR20" s="360">
        <v>155</v>
      </c>
      <c r="AS20" s="363">
        <v>215</v>
      </c>
      <c r="AT20" s="363">
        <v>536.5</v>
      </c>
      <c r="AU20" s="363">
        <v>937</v>
      </c>
      <c r="AV20" s="363">
        <v>890.00000000000011</v>
      </c>
    </row>
    <row r="21" spans="1:48" s="74" customFormat="1" ht="11.4" x14ac:dyDescent="0.2">
      <c r="A21" s="123"/>
      <c r="B21" s="444"/>
      <c r="C21" s="108" t="s">
        <v>93</v>
      </c>
      <c r="D21" s="348">
        <v>0</v>
      </c>
      <c r="E21" s="348">
        <v>0</v>
      </c>
      <c r="F21" s="348">
        <v>0</v>
      </c>
      <c r="G21" s="348">
        <v>0</v>
      </c>
      <c r="H21" s="348">
        <v>0</v>
      </c>
      <c r="I21" s="348">
        <v>0</v>
      </c>
      <c r="J21" s="348">
        <v>0</v>
      </c>
      <c r="K21" s="348">
        <v>0</v>
      </c>
      <c r="L21" s="348">
        <v>0</v>
      </c>
      <c r="M21" s="350">
        <v>0</v>
      </c>
      <c r="N21" s="348">
        <v>0</v>
      </c>
      <c r="O21" s="348">
        <v>131.5</v>
      </c>
      <c r="P21" s="348">
        <v>311</v>
      </c>
      <c r="Q21" s="348">
        <v>0</v>
      </c>
      <c r="R21" s="348">
        <v>0</v>
      </c>
      <c r="S21" s="348">
        <v>198</v>
      </c>
      <c r="T21" s="348">
        <v>0</v>
      </c>
      <c r="U21" s="348">
        <v>0</v>
      </c>
      <c r="V21" s="348">
        <v>635.99999999999989</v>
      </c>
      <c r="W21" s="348">
        <v>535.5</v>
      </c>
      <c r="X21" s="349">
        <v>625.49</v>
      </c>
      <c r="Y21" s="348">
        <v>282</v>
      </c>
      <c r="Z21" s="348">
        <v>636</v>
      </c>
      <c r="AA21" s="348">
        <v>1322.8000000000004</v>
      </c>
      <c r="AB21" s="348">
        <v>1223.9999999999998</v>
      </c>
      <c r="AC21" s="348">
        <v>964</v>
      </c>
      <c r="AD21" s="348">
        <v>1386.7</v>
      </c>
      <c r="AE21" s="348">
        <v>887.7</v>
      </c>
      <c r="AF21" s="348">
        <v>75</v>
      </c>
      <c r="AG21" s="365">
        <v>508</v>
      </c>
      <c r="AH21" s="365">
        <v>755.89999999999986</v>
      </c>
      <c r="AI21" s="365">
        <v>531</v>
      </c>
      <c r="AJ21" s="365">
        <v>374</v>
      </c>
      <c r="AK21" s="366">
        <v>1374.4</v>
      </c>
      <c r="AL21" s="365">
        <v>1047.3999999999999</v>
      </c>
      <c r="AM21" s="365">
        <v>734.5999999999998</v>
      </c>
      <c r="AN21" s="365">
        <v>559.9</v>
      </c>
      <c r="AO21" s="365">
        <v>239</v>
      </c>
      <c r="AP21" s="365">
        <v>436</v>
      </c>
      <c r="AQ21" s="365">
        <v>248</v>
      </c>
      <c r="AR21" s="365">
        <v>155</v>
      </c>
      <c r="AS21" s="367">
        <v>215</v>
      </c>
      <c r="AT21" s="367">
        <v>472.5</v>
      </c>
      <c r="AU21" s="368">
        <v>917</v>
      </c>
      <c r="AV21" s="368">
        <v>890.00000000000011</v>
      </c>
    </row>
    <row r="22" spans="1:48" s="74" customFormat="1" ht="12" x14ac:dyDescent="0.25">
      <c r="A22" s="83"/>
      <c r="B22" s="444"/>
      <c r="C22" s="107" t="s">
        <v>177</v>
      </c>
      <c r="D22" s="345">
        <v>0</v>
      </c>
      <c r="E22" s="345">
        <v>450</v>
      </c>
      <c r="F22" s="345">
        <v>200</v>
      </c>
      <c r="G22" s="312">
        <v>0</v>
      </c>
      <c r="H22" s="312">
        <v>0</v>
      </c>
      <c r="I22" s="345">
        <v>791</v>
      </c>
      <c r="J22" s="345">
        <v>0</v>
      </c>
      <c r="K22" s="345">
        <v>0</v>
      </c>
      <c r="L22" s="345">
        <v>0</v>
      </c>
      <c r="M22" s="351">
        <v>0</v>
      </c>
      <c r="N22" s="345">
        <v>0</v>
      </c>
      <c r="O22" s="345">
        <v>540</v>
      </c>
      <c r="P22" s="344">
        <v>0</v>
      </c>
      <c r="Q22" s="344">
        <v>0</v>
      </c>
      <c r="R22" s="345">
        <v>400</v>
      </c>
      <c r="S22" s="345">
        <v>1135</v>
      </c>
      <c r="T22" s="345">
        <v>230</v>
      </c>
      <c r="U22" s="345">
        <v>0</v>
      </c>
      <c r="V22" s="345">
        <v>700</v>
      </c>
      <c r="W22" s="345">
        <v>1848</v>
      </c>
      <c r="X22" s="347">
        <v>1300</v>
      </c>
      <c r="Y22" s="345">
        <v>1180</v>
      </c>
      <c r="Z22" s="345">
        <v>350</v>
      </c>
      <c r="AA22" s="345">
        <v>5824</v>
      </c>
      <c r="AB22" s="345">
        <v>2218</v>
      </c>
      <c r="AC22" s="345">
        <v>2247</v>
      </c>
      <c r="AD22" s="345">
        <v>3763</v>
      </c>
      <c r="AE22" s="345">
        <v>2528</v>
      </c>
      <c r="AF22" s="345">
        <v>500</v>
      </c>
      <c r="AG22" s="360">
        <v>998</v>
      </c>
      <c r="AH22" s="360">
        <v>1491</v>
      </c>
      <c r="AI22" s="360">
        <v>700</v>
      </c>
      <c r="AJ22" s="360">
        <v>1184</v>
      </c>
      <c r="AK22" s="369">
        <v>5660.6000000000013</v>
      </c>
      <c r="AL22" s="360">
        <v>500</v>
      </c>
      <c r="AM22" s="360">
        <v>4060</v>
      </c>
      <c r="AN22" s="360">
        <v>1970</v>
      </c>
      <c r="AO22" s="360">
        <v>1185</v>
      </c>
      <c r="AP22" s="360">
        <v>1700</v>
      </c>
      <c r="AQ22" s="360">
        <v>1510</v>
      </c>
      <c r="AR22" s="360">
        <v>500</v>
      </c>
      <c r="AS22" s="368">
        <v>0</v>
      </c>
      <c r="AT22" s="363">
        <v>1000</v>
      </c>
      <c r="AU22" s="363">
        <v>1037</v>
      </c>
      <c r="AV22" s="363">
        <v>3983</v>
      </c>
    </row>
    <row r="23" spans="1:48" s="74" customFormat="1" ht="11.4" x14ac:dyDescent="0.2">
      <c r="A23" s="123"/>
      <c r="B23" s="444"/>
      <c r="C23" s="108" t="s">
        <v>93</v>
      </c>
      <c r="D23" s="348">
        <v>0</v>
      </c>
      <c r="E23" s="348">
        <v>0</v>
      </c>
      <c r="F23" s="348">
        <v>0</v>
      </c>
      <c r="G23" s="348">
        <v>0</v>
      </c>
      <c r="H23" s="348">
        <v>0</v>
      </c>
      <c r="I23" s="348">
        <v>0</v>
      </c>
      <c r="J23" s="348">
        <v>0</v>
      </c>
      <c r="K23" s="348">
        <v>0</v>
      </c>
      <c r="L23" s="348">
        <v>0</v>
      </c>
      <c r="M23" s="350">
        <v>0</v>
      </c>
      <c r="N23" s="348">
        <v>0</v>
      </c>
      <c r="O23" s="348">
        <v>400</v>
      </c>
      <c r="P23" s="348">
        <v>0</v>
      </c>
      <c r="Q23" s="348">
        <v>0</v>
      </c>
      <c r="R23" s="348">
        <v>400</v>
      </c>
      <c r="S23" s="348">
        <v>325</v>
      </c>
      <c r="T23" s="348">
        <v>0</v>
      </c>
      <c r="U23" s="348">
        <v>0</v>
      </c>
      <c r="V23" s="348">
        <v>700</v>
      </c>
      <c r="W23" s="348">
        <v>998</v>
      </c>
      <c r="X23" s="349">
        <v>801</v>
      </c>
      <c r="Y23" s="348">
        <v>800</v>
      </c>
      <c r="Z23" s="348">
        <v>350</v>
      </c>
      <c r="AA23" s="348">
        <v>5325</v>
      </c>
      <c r="AB23" s="348">
        <v>2218</v>
      </c>
      <c r="AC23" s="348">
        <v>2247</v>
      </c>
      <c r="AD23" s="348">
        <v>3615</v>
      </c>
      <c r="AE23" s="348">
        <v>2300</v>
      </c>
      <c r="AF23" s="348">
        <v>500</v>
      </c>
      <c r="AG23" s="348">
        <v>0</v>
      </c>
      <c r="AH23" s="348">
        <v>1491</v>
      </c>
      <c r="AI23" s="348">
        <v>700</v>
      </c>
      <c r="AJ23" s="348">
        <v>1184</v>
      </c>
      <c r="AK23" s="350">
        <v>5121.0000000000009</v>
      </c>
      <c r="AL23" s="348">
        <v>500</v>
      </c>
      <c r="AM23" s="348">
        <v>4060</v>
      </c>
      <c r="AN23" s="348">
        <v>1970</v>
      </c>
      <c r="AO23" s="348">
        <v>1000</v>
      </c>
      <c r="AP23" s="348">
        <v>1700</v>
      </c>
      <c r="AQ23" s="348">
        <v>1510</v>
      </c>
      <c r="AR23" s="348">
        <v>500</v>
      </c>
      <c r="AS23" s="368">
        <v>0</v>
      </c>
      <c r="AT23" s="368">
        <v>1000</v>
      </c>
      <c r="AU23" s="368">
        <v>1037</v>
      </c>
      <c r="AV23" s="368">
        <v>3983</v>
      </c>
    </row>
    <row r="24" spans="1:48" s="74" customFormat="1" ht="12" x14ac:dyDescent="0.25">
      <c r="A24" s="123"/>
      <c r="B24" s="444"/>
      <c r="C24" s="107" t="s">
        <v>181</v>
      </c>
      <c r="D24" s="351">
        <v>524</v>
      </c>
      <c r="E24" s="345">
        <v>1714</v>
      </c>
      <c r="F24" s="345">
        <v>959</v>
      </c>
      <c r="G24" s="345">
        <v>1930</v>
      </c>
      <c r="H24" s="312">
        <v>0</v>
      </c>
      <c r="I24" s="345">
        <v>526</v>
      </c>
      <c r="J24" s="345">
        <v>1999</v>
      </c>
      <c r="K24" s="344">
        <v>0</v>
      </c>
      <c r="L24" s="345">
        <v>0</v>
      </c>
      <c r="M24" s="351">
        <v>1499</v>
      </c>
      <c r="N24" s="343">
        <v>0</v>
      </c>
      <c r="O24" s="345">
        <v>1045.0999999999999</v>
      </c>
      <c r="P24" s="344">
        <v>0</v>
      </c>
      <c r="Q24" s="343">
        <v>0</v>
      </c>
      <c r="R24" s="345">
        <v>650</v>
      </c>
      <c r="S24" s="345">
        <v>0</v>
      </c>
      <c r="T24" s="345">
        <v>2750</v>
      </c>
      <c r="U24" s="345">
        <v>0</v>
      </c>
      <c r="V24" s="345">
        <v>670</v>
      </c>
      <c r="W24" s="345">
        <v>0</v>
      </c>
      <c r="X24" s="347">
        <v>1999</v>
      </c>
      <c r="Y24" s="345">
        <v>2308</v>
      </c>
      <c r="Z24" s="345">
        <v>0</v>
      </c>
      <c r="AA24" s="345">
        <v>2572</v>
      </c>
      <c r="AB24" s="345">
        <v>2199</v>
      </c>
      <c r="AC24" s="345">
        <v>1532</v>
      </c>
      <c r="AD24" s="345">
        <v>7716</v>
      </c>
      <c r="AE24" s="345">
        <v>2900</v>
      </c>
      <c r="AF24" s="345">
        <v>2494</v>
      </c>
      <c r="AG24" s="360">
        <v>1892</v>
      </c>
      <c r="AH24" s="360">
        <v>660</v>
      </c>
      <c r="AI24" s="360">
        <v>1210</v>
      </c>
      <c r="AJ24" s="360">
        <v>0</v>
      </c>
      <c r="AK24" s="369">
        <v>5349</v>
      </c>
      <c r="AL24" s="360">
        <v>1890</v>
      </c>
      <c r="AM24" s="360">
        <v>14148.999999999998</v>
      </c>
      <c r="AN24" s="360">
        <v>800</v>
      </c>
      <c r="AO24" s="360">
        <v>5800</v>
      </c>
      <c r="AP24" s="360">
        <v>1000</v>
      </c>
      <c r="AQ24" s="360">
        <v>0</v>
      </c>
      <c r="AR24" s="360">
        <v>0</v>
      </c>
      <c r="AS24" s="363">
        <v>0</v>
      </c>
      <c r="AT24" s="363">
        <v>840</v>
      </c>
      <c r="AU24" s="363">
        <v>6500</v>
      </c>
      <c r="AV24" s="363">
        <v>4817</v>
      </c>
    </row>
    <row r="25" spans="1:48" s="74" customFormat="1" ht="11.4" x14ac:dyDescent="0.2">
      <c r="A25" s="123"/>
      <c r="B25" s="444"/>
      <c r="C25" s="108" t="s">
        <v>93</v>
      </c>
      <c r="D25" s="348">
        <v>0</v>
      </c>
      <c r="E25" s="348">
        <v>0</v>
      </c>
      <c r="F25" s="348">
        <v>0</v>
      </c>
      <c r="G25" s="348">
        <v>0</v>
      </c>
      <c r="H25" s="348">
        <v>0</v>
      </c>
      <c r="I25" s="348">
        <v>0</v>
      </c>
      <c r="J25" s="348">
        <v>0</v>
      </c>
      <c r="K25" s="348">
        <v>0</v>
      </c>
      <c r="L25" s="348">
        <v>0</v>
      </c>
      <c r="M25" s="350">
        <v>0</v>
      </c>
      <c r="N25" s="348">
        <v>0</v>
      </c>
      <c r="O25" s="348">
        <v>1045.0999999999999</v>
      </c>
      <c r="P25" s="348">
        <v>0</v>
      </c>
      <c r="Q25" s="348">
        <v>0</v>
      </c>
      <c r="R25" s="348">
        <v>650</v>
      </c>
      <c r="S25" s="348">
        <v>0</v>
      </c>
      <c r="T25" s="348">
        <v>0</v>
      </c>
      <c r="U25" s="348">
        <v>0</v>
      </c>
      <c r="V25" s="348">
        <v>670</v>
      </c>
      <c r="W25" s="348">
        <v>0</v>
      </c>
      <c r="X25" s="349">
        <v>0</v>
      </c>
      <c r="Y25" s="348">
        <v>2308</v>
      </c>
      <c r="Z25" s="348">
        <v>0</v>
      </c>
      <c r="AA25" s="348">
        <v>1550</v>
      </c>
      <c r="AB25" s="348">
        <v>2199</v>
      </c>
      <c r="AC25" s="348">
        <v>1532</v>
      </c>
      <c r="AD25" s="348">
        <v>7716</v>
      </c>
      <c r="AE25" s="348">
        <v>2900</v>
      </c>
      <c r="AF25" s="348">
        <v>586</v>
      </c>
      <c r="AG25" s="365">
        <v>1892</v>
      </c>
      <c r="AH25" s="365">
        <v>660</v>
      </c>
      <c r="AI25" s="365">
        <v>0</v>
      </c>
      <c r="AJ25" s="365">
        <v>0</v>
      </c>
      <c r="AK25" s="366">
        <v>5349</v>
      </c>
      <c r="AL25" s="365">
        <v>900</v>
      </c>
      <c r="AM25" s="365">
        <v>13398.999999999998</v>
      </c>
      <c r="AN25" s="365">
        <v>800</v>
      </c>
      <c r="AO25" s="365">
        <v>5800</v>
      </c>
      <c r="AP25" s="365">
        <v>1000</v>
      </c>
      <c r="AQ25" s="365">
        <v>0</v>
      </c>
      <c r="AR25" s="365">
        <v>0</v>
      </c>
      <c r="AS25" s="368">
        <v>0</v>
      </c>
      <c r="AT25" s="368">
        <v>840</v>
      </c>
      <c r="AU25" s="368">
        <v>6500</v>
      </c>
      <c r="AV25" s="368">
        <v>4817</v>
      </c>
    </row>
    <row r="26" spans="1:48" s="74" customFormat="1" ht="12" x14ac:dyDescent="0.25">
      <c r="A26" s="83"/>
      <c r="B26" s="444"/>
      <c r="C26" s="107" t="s">
        <v>182</v>
      </c>
      <c r="D26" s="345">
        <v>0</v>
      </c>
      <c r="E26" s="345">
        <v>0</v>
      </c>
      <c r="F26" s="345">
        <v>0</v>
      </c>
      <c r="G26" s="345">
        <v>0</v>
      </c>
      <c r="H26" s="345">
        <v>0</v>
      </c>
      <c r="I26" s="345">
        <v>0</v>
      </c>
      <c r="J26" s="345">
        <v>0</v>
      </c>
      <c r="K26" s="345">
        <v>0</v>
      </c>
      <c r="L26" s="345">
        <v>0</v>
      </c>
      <c r="M26" s="351">
        <v>0</v>
      </c>
      <c r="N26" s="345">
        <v>0</v>
      </c>
      <c r="O26" s="345">
        <v>0</v>
      </c>
      <c r="P26" s="344">
        <v>0</v>
      </c>
      <c r="Q26" s="344">
        <v>0</v>
      </c>
      <c r="R26" s="345">
        <v>0</v>
      </c>
      <c r="S26" s="345">
        <v>0</v>
      </c>
      <c r="T26" s="345">
        <v>0</v>
      </c>
      <c r="U26" s="345">
        <v>0</v>
      </c>
      <c r="V26" s="345">
        <v>0</v>
      </c>
      <c r="W26" s="345">
        <v>0</v>
      </c>
      <c r="X26" s="347">
        <v>0</v>
      </c>
      <c r="Y26" s="345">
        <v>0</v>
      </c>
      <c r="Z26" s="345">
        <v>0</v>
      </c>
      <c r="AA26" s="345">
        <v>0</v>
      </c>
      <c r="AB26" s="345">
        <v>0</v>
      </c>
      <c r="AC26" s="345">
        <v>0</v>
      </c>
      <c r="AD26" s="345">
        <v>0</v>
      </c>
      <c r="AE26" s="345">
        <v>0</v>
      </c>
      <c r="AF26" s="345">
        <v>0</v>
      </c>
      <c r="AG26" s="345">
        <v>0</v>
      </c>
      <c r="AH26" s="345">
        <v>3980</v>
      </c>
      <c r="AI26" s="345">
        <v>0</v>
      </c>
      <c r="AJ26" s="345">
        <v>0</v>
      </c>
      <c r="AK26" s="351">
        <v>0</v>
      </c>
      <c r="AL26" s="345">
        <v>0</v>
      </c>
      <c r="AM26" s="345">
        <v>0</v>
      </c>
      <c r="AN26" s="345">
        <v>0</v>
      </c>
      <c r="AO26" s="345">
        <v>0</v>
      </c>
      <c r="AP26" s="345">
        <v>0</v>
      </c>
      <c r="AQ26" s="345">
        <v>0</v>
      </c>
      <c r="AR26" s="345">
        <v>0</v>
      </c>
      <c r="AS26" s="363">
        <v>0</v>
      </c>
      <c r="AT26" s="363">
        <v>0</v>
      </c>
      <c r="AU26" s="368">
        <v>0</v>
      </c>
      <c r="AV26" s="368">
        <v>0</v>
      </c>
    </row>
    <row r="27" spans="1:48" s="74" customFormat="1" ht="11.4" x14ac:dyDescent="0.2">
      <c r="A27" s="123"/>
      <c r="B27" s="444"/>
      <c r="C27" s="108" t="s">
        <v>93</v>
      </c>
      <c r="D27" s="348">
        <v>0</v>
      </c>
      <c r="E27" s="348">
        <v>0</v>
      </c>
      <c r="F27" s="348">
        <v>0</v>
      </c>
      <c r="G27" s="348">
        <v>0</v>
      </c>
      <c r="H27" s="348">
        <v>0</v>
      </c>
      <c r="I27" s="348">
        <v>0</v>
      </c>
      <c r="J27" s="348">
        <v>0</v>
      </c>
      <c r="K27" s="348">
        <v>0</v>
      </c>
      <c r="L27" s="348">
        <v>0</v>
      </c>
      <c r="M27" s="350">
        <v>0</v>
      </c>
      <c r="N27" s="348">
        <v>0</v>
      </c>
      <c r="O27" s="348">
        <v>0</v>
      </c>
      <c r="P27" s="348">
        <v>0</v>
      </c>
      <c r="Q27" s="348">
        <v>0</v>
      </c>
      <c r="R27" s="348">
        <v>0</v>
      </c>
      <c r="S27" s="348">
        <v>0</v>
      </c>
      <c r="T27" s="348">
        <v>0</v>
      </c>
      <c r="U27" s="348">
        <v>0</v>
      </c>
      <c r="V27" s="348">
        <v>0</v>
      </c>
      <c r="W27" s="348">
        <v>0</v>
      </c>
      <c r="X27" s="349">
        <v>0</v>
      </c>
      <c r="Y27" s="348">
        <v>0</v>
      </c>
      <c r="Z27" s="348">
        <v>0</v>
      </c>
      <c r="AA27" s="348">
        <v>0</v>
      </c>
      <c r="AB27" s="348">
        <v>0</v>
      </c>
      <c r="AC27" s="348">
        <v>0</v>
      </c>
      <c r="AD27" s="348">
        <v>0</v>
      </c>
      <c r="AE27" s="348">
        <v>0</v>
      </c>
      <c r="AF27" s="348">
        <v>0</v>
      </c>
      <c r="AG27" s="348">
        <v>0</v>
      </c>
      <c r="AH27" s="348">
        <v>0</v>
      </c>
      <c r="AI27" s="348">
        <v>0</v>
      </c>
      <c r="AJ27" s="348">
        <v>0</v>
      </c>
      <c r="AK27" s="350">
        <v>0</v>
      </c>
      <c r="AL27" s="348">
        <v>0</v>
      </c>
      <c r="AM27" s="348">
        <v>0</v>
      </c>
      <c r="AN27" s="348">
        <v>0</v>
      </c>
      <c r="AO27" s="348">
        <v>0</v>
      </c>
      <c r="AP27" s="348">
        <v>0</v>
      </c>
      <c r="AQ27" s="348">
        <v>0</v>
      </c>
      <c r="AR27" s="348">
        <v>0</v>
      </c>
      <c r="AS27" s="368">
        <v>0</v>
      </c>
      <c r="AT27" s="368">
        <v>0</v>
      </c>
      <c r="AU27" s="368">
        <v>0</v>
      </c>
      <c r="AV27" s="368">
        <v>0</v>
      </c>
    </row>
    <row r="28" spans="1:48" s="74" customFormat="1" ht="12" x14ac:dyDescent="0.25">
      <c r="A28" s="83"/>
      <c r="B28" s="448"/>
      <c r="C28" s="111" t="s">
        <v>62</v>
      </c>
      <c r="D28" s="354">
        <v>539.1</v>
      </c>
      <c r="E28" s="355">
        <v>2342.5</v>
      </c>
      <c r="F28" s="355">
        <v>1619</v>
      </c>
      <c r="G28" s="355">
        <v>2108.85</v>
      </c>
      <c r="H28" s="355">
        <v>257</v>
      </c>
      <c r="I28" s="355">
        <v>1999.8</v>
      </c>
      <c r="J28" s="355">
        <v>2065.75</v>
      </c>
      <c r="K28" s="355">
        <v>154.69999999999999</v>
      </c>
      <c r="L28" s="355">
        <v>87</v>
      </c>
      <c r="M28" s="354">
        <v>1712.5</v>
      </c>
      <c r="N28" s="355">
        <v>436</v>
      </c>
      <c r="O28" s="355">
        <v>2225.4</v>
      </c>
      <c r="P28" s="355">
        <v>660.3</v>
      </c>
      <c r="Q28" s="355">
        <v>431.02000000000004</v>
      </c>
      <c r="R28" s="355">
        <v>1284.5</v>
      </c>
      <c r="S28" s="355">
        <v>1413.3</v>
      </c>
      <c r="T28" s="355">
        <v>3235.1</v>
      </c>
      <c r="U28" s="355">
        <v>114.6</v>
      </c>
      <c r="V28" s="355">
        <v>2264.8000000000002</v>
      </c>
      <c r="W28" s="355">
        <v>2554.6999999999998</v>
      </c>
      <c r="X28" s="356">
        <v>4015.29</v>
      </c>
      <c r="Y28" s="355">
        <v>4102.5</v>
      </c>
      <c r="Z28" s="355">
        <v>1365.7</v>
      </c>
      <c r="AA28" s="355">
        <v>9863</v>
      </c>
      <c r="AB28" s="355">
        <v>5957</v>
      </c>
      <c r="AC28" s="355">
        <v>4874.8999999999996</v>
      </c>
      <c r="AD28" s="355">
        <v>13251.7</v>
      </c>
      <c r="AE28" s="355">
        <v>6360</v>
      </c>
      <c r="AF28" s="355">
        <v>3070</v>
      </c>
      <c r="AG28" s="374">
        <v>3513.6</v>
      </c>
      <c r="AH28" s="374">
        <v>7128.9</v>
      </c>
      <c r="AI28" s="374">
        <v>2536.5</v>
      </c>
      <c r="AJ28" s="374">
        <v>1643</v>
      </c>
      <c r="AK28" s="375">
        <v>12805.900000000001</v>
      </c>
      <c r="AL28" s="360">
        <v>3520.2</v>
      </c>
      <c r="AM28" s="360">
        <v>19163.329999999998</v>
      </c>
      <c r="AN28" s="360">
        <v>3372.4</v>
      </c>
      <c r="AO28" s="360">
        <v>7310</v>
      </c>
      <c r="AP28" s="360">
        <v>3209.1</v>
      </c>
      <c r="AQ28" s="360">
        <v>1789.6</v>
      </c>
      <c r="AR28" s="360">
        <v>673.8</v>
      </c>
      <c r="AS28" s="373">
        <v>215</v>
      </c>
      <c r="AT28" s="373">
        <v>2405.5</v>
      </c>
      <c r="AU28" s="363">
        <v>8518.6</v>
      </c>
      <c r="AV28" s="363">
        <v>9719.9</v>
      </c>
    </row>
    <row r="29" spans="1:48" s="74" customFormat="1" ht="12" x14ac:dyDescent="0.25">
      <c r="A29" s="83"/>
      <c r="B29" s="435" t="s">
        <v>63</v>
      </c>
      <c r="C29" s="107" t="s">
        <v>172</v>
      </c>
      <c r="D29" s="345">
        <v>360</v>
      </c>
      <c r="E29" s="345">
        <v>1025</v>
      </c>
      <c r="F29" s="345">
        <v>2640</v>
      </c>
      <c r="G29" s="345">
        <v>760</v>
      </c>
      <c r="H29" s="345">
        <v>480</v>
      </c>
      <c r="I29" s="345">
        <v>1680</v>
      </c>
      <c r="J29" s="345">
        <v>480</v>
      </c>
      <c r="K29" s="345">
        <v>580</v>
      </c>
      <c r="L29" s="345">
        <v>743</v>
      </c>
      <c r="M29" s="351">
        <v>2890.4999999999995</v>
      </c>
      <c r="N29" s="345">
        <v>2620.0000000000005</v>
      </c>
      <c r="O29" s="345">
        <v>4405.5000000000009</v>
      </c>
      <c r="P29" s="345">
        <v>1286.6000000000001</v>
      </c>
      <c r="Q29" s="345">
        <v>1870.8000000000002</v>
      </c>
      <c r="R29" s="345">
        <v>1109.3</v>
      </c>
      <c r="S29" s="345">
        <v>1643.5</v>
      </c>
      <c r="T29" s="345">
        <v>1998.0000000000002</v>
      </c>
      <c r="U29" s="345">
        <v>841.5</v>
      </c>
      <c r="V29" s="345">
        <v>1531.82</v>
      </c>
      <c r="W29" s="345">
        <v>1055</v>
      </c>
      <c r="X29" s="347">
        <v>1333.3</v>
      </c>
      <c r="Y29" s="345">
        <v>4913.7000000000007</v>
      </c>
      <c r="Z29" s="345">
        <v>4412.5999999999995</v>
      </c>
      <c r="AA29" s="345">
        <v>3613.5999999999995</v>
      </c>
      <c r="AB29" s="345">
        <v>3446</v>
      </c>
      <c r="AC29" s="345">
        <v>4220.5000000000018</v>
      </c>
      <c r="AD29" s="345">
        <v>3002.8</v>
      </c>
      <c r="AE29" s="345">
        <v>435.5</v>
      </c>
      <c r="AF29" s="345">
        <v>495.3</v>
      </c>
      <c r="AG29" s="360">
        <v>1534</v>
      </c>
      <c r="AH29" s="360">
        <v>5289.8</v>
      </c>
      <c r="AI29" s="360">
        <v>4745.5000000000009</v>
      </c>
      <c r="AJ29" s="360">
        <v>2279.0000000000005</v>
      </c>
      <c r="AK29" s="369">
        <v>2016.6000000000004</v>
      </c>
      <c r="AL29" s="362">
        <v>1939.7000000000003</v>
      </c>
      <c r="AM29" s="362">
        <v>839.89999999999986</v>
      </c>
      <c r="AN29" s="362">
        <v>270</v>
      </c>
      <c r="AO29" s="362">
        <v>435.5</v>
      </c>
      <c r="AP29" s="362">
        <v>179.9</v>
      </c>
      <c r="AQ29" s="362">
        <v>362.5</v>
      </c>
      <c r="AR29" s="362">
        <v>231.8</v>
      </c>
      <c r="AS29" s="363">
        <v>1383.4999999999998</v>
      </c>
      <c r="AT29" s="363">
        <v>1155.8000000000002</v>
      </c>
      <c r="AU29" s="364">
        <v>1798.8000000000004</v>
      </c>
      <c r="AV29" s="364">
        <v>1531.8999999999996</v>
      </c>
    </row>
    <row r="30" spans="1:48" s="74" customFormat="1" ht="11.4" x14ac:dyDescent="0.2">
      <c r="A30" s="123"/>
      <c r="B30" s="435"/>
      <c r="C30" s="108" t="s">
        <v>93</v>
      </c>
      <c r="D30" s="348">
        <v>0</v>
      </c>
      <c r="E30" s="348">
        <v>0</v>
      </c>
      <c r="F30" s="348">
        <v>0</v>
      </c>
      <c r="G30" s="348">
        <v>0</v>
      </c>
      <c r="H30" s="348">
        <v>0</v>
      </c>
      <c r="I30" s="348">
        <v>0</v>
      </c>
      <c r="J30" s="348">
        <v>0</v>
      </c>
      <c r="K30" s="348">
        <v>0</v>
      </c>
      <c r="L30" s="348">
        <v>0</v>
      </c>
      <c r="M30" s="350">
        <v>0</v>
      </c>
      <c r="N30" s="348">
        <v>0</v>
      </c>
      <c r="O30" s="348">
        <v>80</v>
      </c>
      <c r="P30" s="311">
        <v>0</v>
      </c>
      <c r="Q30" s="348">
        <v>260</v>
      </c>
      <c r="R30" s="348">
        <v>0</v>
      </c>
      <c r="S30" s="348">
        <v>155</v>
      </c>
      <c r="T30" s="348">
        <v>0</v>
      </c>
      <c r="U30" s="348">
        <v>0</v>
      </c>
      <c r="V30" s="348">
        <v>340</v>
      </c>
      <c r="W30" s="348">
        <v>240</v>
      </c>
      <c r="X30" s="349">
        <v>240</v>
      </c>
      <c r="Y30" s="348">
        <v>3545.2000000000003</v>
      </c>
      <c r="Z30" s="348">
        <v>3352.7</v>
      </c>
      <c r="AA30" s="348">
        <v>2933.5999999999995</v>
      </c>
      <c r="AB30" s="348">
        <v>1756</v>
      </c>
      <c r="AC30" s="348">
        <v>1331.0000000000002</v>
      </c>
      <c r="AD30" s="348">
        <v>1256.0000000000002</v>
      </c>
      <c r="AE30" s="348">
        <v>255.5</v>
      </c>
      <c r="AF30" s="348">
        <v>227.3</v>
      </c>
      <c r="AG30" s="365">
        <v>646</v>
      </c>
      <c r="AH30" s="365">
        <v>4562.3</v>
      </c>
      <c r="AI30" s="365">
        <v>4110.0000000000009</v>
      </c>
      <c r="AJ30" s="365">
        <v>1779.0000000000005</v>
      </c>
      <c r="AK30" s="366">
        <v>2016.6000000000004</v>
      </c>
      <c r="AL30" s="365">
        <v>1825.6000000000004</v>
      </c>
      <c r="AM30" s="365">
        <v>684.89999999999986</v>
      </c>
      <c r="AN30" s="365">
        <v>95</v>
      </c>
      <c r="AO30" s="365">
        <v>355.5</v>
      </c>
      <c r="AP30" s="365">
        <v>99.9</v>
      </c>
      <c r="AQ30" s="365">
        <v>282.5</v>
      </c>
      <c r="AR30" s="365">
        <v>151.80000000000001</v>
      </c>
      <c r="AS30" s="367">
        <v>1303.4999999999998</v>
      </c>
      <c r="AT30" s="367">
        <v>855.80000000000018</v>
      </c>
      <c r="AU30" s="368">
        <v>1627.8000000000004</v>
      </c>
      <c r="AV30" s="368">
        <v>1531.8999999999996</v>
      </c>
    </row>
    <row r="31" spans="1:48" s="74" customFormat="1" ht="12" customHeight="1" x14ac:dyDescent="0.25">
      <c r="A31" s="83"/>
      <c r="B31" s="435"/>
      <c r="C31" s="107" t="s">
        <v>177</v>
      </c>
      <c r="D31" s="345">
        <v>275</v>
      </c>
      <c r="E31" s="345">
        <v>990</v>
      </c>
      <c r="F31" s="345">
        <v>410</v>
      </c>
      <c r="G31" s="345">
        <v>1220</v>
      </c>
      <c r="H31" s="345">
        <v>1080</v>
      </c>
      <c r="I31" s="345">
        <v>2080</v>
      </c>
      <c r="J31" s="345">
        <v>200</v>
      </c>
      <c r="K31" s="345">
        <v>1000</v>
      </c>
      <c r="L31" s="345">
        <v>1830</v>
      </c>
      <c r="M31" s="351">
        <v>6000</v>
      </c>
      <c r="N31" s="345">
        <v>5520</v>
      </c>
      <c r="O31" s="345">
        <v>7670</v>
      </c>
      <c r="P31" s="345">
        <v>6170.5</v>
      </c>
      <c r="Q31" s="345">
        <v>2530</v>
      </c>
      <c r="R31" s="345">
        <v>4366.5</v>
      </c>
      <c r="S31" s="345">
        <v>3470</v>
      </c>
      <c r="T31" s="345">
        <v>3012.6</v>
      </c>
      <c r="U31" s="345">
        <v>2300</v>
      </c>
      <c r="V31" s="345">
        <v>8310</v>
      </c>
      <c r="W31" s="345">
        <v>2585</v>
      </c>
      <c r="X31" s="347">
        <v>4660</v>
      </c>
      <c r="Y31" s="345">
        <v>18130</v>
      </c>
      <c r="Z31" s="345">
        <v>27525.000000000004</v>
      </c>
      <c r="AA31" s="345">
        <v>26915</v>
      </c>
      <c r="AB31" s="345">
        <v>7955</v>
      </c>
      <c r="AC31" s="345">
        <v>15575.000000000004</v>
      </c>
      <c r="AD31" s="345">
        <v>22559.999999999996</v>
      </c>
      <c r="AE31" s="345">
        <v>2855</v>
      </c>
      <c r="AF31" s="345">
        <v>725</v>
      </c>
      <c r="AG31" s="360">
        <v>5355</v>
      </c>
      <c r="AH31" s="360">
        <v>24525.000000000004</v>
      </c>
      <c r="AI31" s="360">
        <v>31074.999999999993</v>
      </c>
      <c r="AJ31" s="360">
        <v>13605.000000000002</v>
      </c>
      <c r="AK31" s="369">
        <v>28799</v>
      </c>
      <c r="AL31" s="360">
        <v>17157</v>
      </c>
      <c r="AM31" s="360">
        <v>8468</v>
      </c>
      <c r="AN31" s="360">
        <v>1975</v>
      </c>
      <c r="AO31" s="360">
        <v>2650</v>
      </c>
      <c r="AP31" s="360">
        <v>746</v>
      </c>
      <c r="AQ31" s="360">
        <v>5006</v>
      </c>
      <c r="AR31" s="360">
        <v>3164.2</v>
      </c>
      <c r="AS31" s="363">
        <v>5365</v>
      </c>
      <c r="AT31" s="363">
        <v>4297</v>
      </c>
      <c r="AU31" s="363">
        <v>3730</v>
      </c>
      <c r="AV31" s="363">
        <v>24890.999999999993</v>
      </c>
    </row>
    <row r="32" spans="1:48" s="74" customFormat="1" ht="11.4" x14ac:dyDescent="0.2">
      <c r="A32" s="123"/>
      <c r="B32" s="435"/>
      <c r="C32" s="108" t="s">
        <v>93</v>
      </c>
      <c r="D32" s="348">
        <v>0</v>
      </c>
      <c r="E32" s="348">
        <v>0</v>
      </c>
      <c r="F32" s="348">
        <v>0</v>
      </c>
      <c r="G32" s="348">
        <v>0</v>
      </c>
      <c r="H32" s="348">
        <v>0</v>
      </c>
      <c r="I32" s="348">
        <v>0</v>
      </c>
      <c r="J32" s="348">
        <v>0</v>
      </c>
      <c r="K32" s="348">
        <v>0</v>
      </c>
      <c r="L32" s="348">
        <v>0</v>
      </c>
      <c r="M32" s="350">
        <v>0</v>
      </c>
      <c r="N32" s="348">
        <v>0</v>
      </c>
      <c r="O32" s="348">
        <v>4415</v>
      </c>
      <c r="P32" s="348">
        <v>3300</v>
      </c>
      <c r="Q32" s="348">
        <v>1225</v>
      </c>
      <c r="R32" s="348">
        <v>3000</v>
      </c>
      <c r="S32" s="348">
        <v>1895</v>
      </c>
      <c r="T32" s="348">
        <v>1000</v>
      </c>
      <c r="U32" s="348">
        <v>500</v>
      </c>
      <c r="V32" s="348">
        <v>4225</v>
      </c>
      <c r="W32" s="348">
        <v>1250</v>
      </c>
      <c r="X32" s="349">
        <v>2925</v>
      </c>
      <c r="Y32" s="348">
        <v>17550</v>
      </c>
      <c r="Z32" s="348">
        <v>26690.000000000004</v>
      </c>
      <c r="AA32" s="348">
        <v>25095</v>
      </c>
      <c r="AB32" s="348">
        <v>5495</v>
      </c>
      <c r="AC32" s="348">
        <v>11435.000000000004</v>
      </c>
      <c r="AD32" s="348">
        <v>18649.999999999996</v>
      </c>
      <c r="AE32" s="348">
        <v>2175</v>
      </c>
      <c r="AF32" s="348">
        <v>225</v>
      </c>
      <c r="AG32" s="365">
        <v>4455</v>
      </c>
      <c r="AH32" s="365">
        <v>23755.000000000004</v>
      </c>
      <c r="AI32" s="365">
        <v>31074.999999999993</v>
      </c>
      <c r="AJ32" s="365">
        <v>13605.000000000002</v>
      </c>
      <c r="AK32" s="366">
        <v>28305</v>
      </c>
      <c r="AL32" s="365">
        <v>16455</v>
      </c>
      <c r="AM32" s="365">
        <v>8150</v>
      </c>
      <c r="AN32" s="365">
        <v>1975</v>
      </c>
      <c r="AO32" s="365">
        <v>2250</v>
      </c>
      <c r="AP32" s="365">
        <v>500</v>
      </c>
      <c r="AQ32" s="365">
        <v>2106</v>
      </c>
      <c r="AR32" s="365">
        <v>3164.2</v>
      </c>
      <c r="AS32" s="367">
        <v>4830</v>
      </c>
      <c r="AT32" s="367">
        <v>3297</v>
      </c>
      <c r="AU32" s="368">
        <v>3730</v>
      </c>
      <c r="AV32" s="368">
        <v>24390.999999999993</v>
      </c>
    </row>
    <row r="33" spans="1:48" s="74" customFormat="1" ht="12" x14ac:dyDescent="0.25">
      <c r="A33" s="83"/>
      <c r="B33" s="435"/>
      <c r="C33" s="107" t="s">
        <v>183</v>
      </c>
      <c r="D33" s="312">
        <v>0</v>
      </c>
      <c r="E33" s="345">
        <v>2530</v>
      </c>
      <c r="F33" s="312">
        <v>0</v>
      </c>
      <c r="G33" s="345">
        <v>810</v>
      </c>
      <c r="H33" s="312">
        <v>0</v>
      </c>
      <c r="I33" s="312">
        <v>0</v>
      </c>
      <c r="J33" s="345">
        <v>0</v>
      </c>
      <c r="K33" s="345">
        <v>2310</v>
      </c>
      <c r="L33" s="345">
        <v>1810</v>
      </c>
      <c r="M33" s="351">
        <v>1710</v>
      </c>
      <c r="N33" s="345">
        <v>0</v>
      </c>
      <c r="O33" s="345">
        <v>910</v>
      </c>
      <c r="P33" s="345">
        <v>3320</v>
      </c>
      <c r="Q33" s="345">
        <v>2172</v>
      </c>
      <c r="R33" s="345">
        <v>0</v>
      </c>
      <c r="S33" s="345">
        <v>810</v>
      </c>
      <c r="T33" s="345">
        <v>990</v>
      </c>
      <c r="U33" s="345">
        <v>910</v>
      </c>
      <c r="V33" s="345">
        <v>2430</v>
      </c>
      <c r="W33" s="345">
        <v>0</v>
      </c>
      <c r="X33" s="347">
        <v>0</v>
      </c>
      <c r="Y33" s="345">
        <v>3340</v>
      </c>
      <c r="Z33" s="345">
        <v>2410</v>
      </c>
      <c r="AA33" s="345">
        <v>4500</v>
      </c>
      <c r="AB33" s="345">
        <v>3910</v>
      </c>
      <c r="AC33" s="345">
        <v>5410</v>
      </c>
      <c r="AD33" s="345">
        <v>6000</v>
      </c>
      <c r="AE33" s="345">
        <v>2310</v>
      </c>
      <c r="AF33" s="345">
        <v>0</v>
      </c>
      <c r="AG33" s="345">
        <v>0</v>
      </c>
      <c r="AH33" s="345">
        <v>5210</v>
      </c>
      <c r="AI33" s="345">
        <v>1500</v>
      </c>
      <c r="AJ33" s="345">
        <v>0</v>
      </c>
      <c r="AK33" s="351">
        <v>3800</v>
      </c>
      <c r="AL33" s="345">
        <v>7998</v>
      </c>
      <c r="AM33" s="345">
        <v>3000</v>
      </c>
      <c r="AN33" s="345">
        <v>0</v>
      </c>
      <c r="AO33" s="345">
        <v>1290</v>
      </c>
      <c r="AP33" s="345">
        <v>1500</v>
      </c>
      <c r="AQ33" s="345">
        <v>0</v>
      </c>
      <c r="AR33" s="345">
        <v>0</v>
      </c>
      <c r="AS33" s="363">
        <v>1500</v>
      </c>
      <c r="AT33" s="363">
        <v>0</v>
      </c>
      <c r="AU33" s="363">
        <v>0</v>
      </c>
      <c r="AV33" s="363">
        <v>4500</v>
      </c>
    </row>
    <row r="34" spans="1:48" s="74" customFormat="1" ht="11.4" x14ac:dyDescent="0.2">
      <c r="A34" s="123"/>
      <c r="B34" s="435"/>
      <c r="C34" s="108" t="s">
        <v>93</v>
      </c>
      <c r="D34" s="348">
        <v>0</v>
      </c>
      <c r="E34" s="348">
        <v>0</v>
      </c>
      <c r="F34" s="348">
        <v>0</v>
      </c>
      <c r="G34" s="348">
        <v>0</v>
      </c>
      <c r="H34" s="348">
        <v>0</v>
      </c>
      <c r="I34" s="348">
        <v>0</v>
      </c>
      <c r="J34" s="348">
        <v>0</v>
      </c>
      <c r="K34" s="348">
        <v>0</v>
      </c>
      <c r="L34" s="348">
        <v>0</v>
      </c>
      <c r="M34" s="350">
        <v>0</v>
      </c>
      <c r="N34" s="348">
        <v>0</v>
      </c>
      <c r="O34" s="348">
        <v>910</v>
      </c>
      <c r="P34" s="348">
        <v>910</v>
      </c>
      <c r="Q34" s="348">
        <v>1500</v>
      </c>
      <c r="R34" s="348">
        <v>0</v>
      </c>
      <c r="S34" s="348">
        <v>0</v>
      </c>
      <c r="T34" s="348">
        <v>910</v>
      </c>
      <c r="U34" s="348">
        <v>0</v>
      </c>
      <c r="V34" s="348">
        <v>810</v>
      </c>
      <c r="W34" s="348">
        <v>0</v>
      </c>
      <c r="X34" s="349">
        <v>0</v>
      </c>
      <c r="Y34" s="348">
        <v>2430</v>
      </c>
      <c r="Z34" s="348">
        <v>2410</v>
      </c>
      <c r="AA34" s="348">
        <v>4500</v>
      </c>
      <c r="AB34" s="348">
        <v>3000</v>
      </c>
      <c r="AC34" s="348">
        <v>4500</v>
      </c>
      <c r="AD34" s="348">
        <v>6000</v>
      </c>
      <c r="AE34" s="348">
        <v>2310</v>
      </c>
      <c r="AF34" s="348">
        <v>0</v>
      </c>
      <c r="AG34" s="348">
        <v>0</v>
      </c>
      <c r="AH34" s="348">
        <v>4710</v>
      </c>
      <c r="AI34" s="348">
        <v>1500</v>
      </c>
      <c r="AJ34" s="348">
        <v>0</v>
      </c>
      <c r="AK34" s="350">
        <v>3800</v>
      </c>
      <c r="AL34" s="348">
        <v>7010</v>
      </c>
      <c r="AM34" s="348">
        <v>3000</v>
      </c>
      <c r="AN34" s="348">
        <v>0</v>
      </c>
      <c r="AO34" s="348">
        <v>0</v>
      </c>
      <c r="AP34" s="348">
        <v>1500</v>
      </c>
      <c r="AQ34" s="348">
        <v>0</v>
      </c>
      <c r="AR34" s="348">
        <v>0</v>
      </c>
      <c r="AS34" s="367">
        <v>1500</v>
      </c>
      <c r="AT34" s="367">
        <v>0</v>
      </c>
      <c r="AU34" s="368">
        <v>0</v>
      </c>
      <c r="AV34" s="368">
        <v>3000</v>
      </c>
    </row>
    <row r="35" spans="1:48" s="74" customFormat="1" ht="12" x14ac:dyDescent="0.25">
      <c r="A35" s="83"/>
      <c r="B35" s="435"/>
      <c r="C35" s="107" t="s">
        <v>184</v>
      </c>
      <c r="D35" s="312">
        <v>0</v>
      </c>
      <c r="E35" s="345">
        <v>1600</v>
      </c>
      <c r="F35" s="345">
        <v>2300</v>
      </c>
      <c r="G35" s="312">
        <v>0</v>
      </c>
      <c r="H35" s="312">
        <v>0</v>
      </c>
      <c r="I35" s="345">
        <v>750</v>
      </c>
      <c r="J35" s="345">
        <v>0</v>
      </c>
      <c r="K35" s="312">
        <v>0</v>
      </c>
      <c r="L35" s="345">
        <v>0</v>
      </c>
      <c r="M35" s="351">
        <v>2300</v>
      </c>
      <c r="N35" s="345">
        <v>0</v>
      </c>
      <c r="O35" s="345">
        <v>4700</v>
      </c>
      <c r="P35" s="345">
        <v>4000</v>
      </c>
      <c r="Q35" s="345">
        <v>11900</v>
      </c>
      <c r="R35" s="345">
        <v>9930</v>
      </c>
      <c r="S35" s="345">
        <v>4660</v>
      </c>
      <c r="T35" s="345">
        <v>2580</v>
      </c>
      <c r="U35" s="345">
        <v>0</v>
      </c>
      <c r="V35" s="345">
        <v>0</v>
      </c>
      <c r="W35" s="345">
        <v>0</v>
      </c>
      <c r="X35" s="347">
        <v>0</v>
      </c>
      <c r="Y35" s="345">
        <v>0</v>
      </c>
      <c r="Z35" s="345">
        <v>21940</v>
      </c>
      <c r="AA35" s="345">
        <v>3600</v>
      </c>
      <c r="AB35" s="345">
        <v>0</v>
      </c>
      <c r="AC35" s="345">
        <v>4620</v>
      </c>
      <c r="AD35" s="345">
        <v>4620</v>
      </c>
      <c r="AE35" s="345">
        <v>0</v>
      </c>
      <c r="AF35" s="345">
        <v>0</v>
      </c>
      <c r="AG35" s="345">
        <v>0</v>
      </c>
      <c r="AH35" s="345">
        <v>2500</v>
      </c>
      <c r="AI35" s="345">
        <v>2350</v>
      </c>
      <c r="AJ35" s="345">
        <v>2310</v>
      </c>
      <c r="AK35" s="351">
        <v>0</v>
      </c>
      <c r="AL35" s="345">
        <v>0</v>
      </c>
      <c r="AM35" s="345">
        <v>5000</v>
      </c>
      <c r="AN35" s="345">
        <v>0</v>
      </c>
      <c r="AO35" s="345">
        <v>2090</v>
      </c>
      <c r="AP35" s="345">
        <v>0</v>
      </c>
      <c r="AQ35" s="345">
        <v>3600</v>
      </c>
      <c r="AR35" s="345">
        <v>0</v>
      </c>
      <c r="AS35" s="363">
        <v>0</v>
      </c>
      <c r="AT35" s="363">
        <v>0</v>
      </c>
      <c r="AU35" s="368">
        <v>0</v>
      </c>
      <c r="AV35" s="368">
        <v>0</v>
      </c>
    </row>
    <row r="36" spans="1:48" s="74" customFormat="1" ht="11.4" x14ac:dyDescent="0.2">
      <c r="A36" s="123"/>
      <c r="B36" s="435"/>
      <c r="C36" s="108" t="s">
        <v>93</v>
      </c>
      <c r="D36" s="348">
        <v>0</v>
      </c>
      <c r="E36" s="348">
        <v>0</v>
      </c>
      <c r="F36" s="348">
        <v>0</v>
      </c>
      <c r="G36" s="348">
        <v>0</v>
      </c>
      <c r="H36" s="348">
        <v>0</v>
      </c>
      <c r="I36" s="348">
        <v>0</v>
      </c>
      <c r="J36" s="348">
        <v>0</v>
      </c>
      <c r="K36" s="348">
        <v>0</v>
      </c>
      <c r="L36" s="348">
        <v>0</v>
      </c>
      <c r="M36" s="350">
        <v>0</v>
      </c>
      <c r="N36" s="348">
        <v>0</v>
      </c>
      <c r="O36" s="348">
        <v>0</v>
      </c>
      <c r="P36" s="348">
        <v>4000</v>
      </c>
      <c r="Q36" s="348">
        <v>7300</v>
      </c>
      <c r="R36" s="348">
        <v>7500</v>
      </c>
      <c r="S36" s="348">
        <v>0</v>
      </c>
      <c r="T36" s="348">
        <v>2500</v>
      </c>
      <c r="U36" s="348">
        <v>0</v>
      </c>
      <c r="V36" s="348">
        <v>0</v>
      </c>
      <c r="W36" s="348">
        <v>0</v>
      </c>
      <c r="X36" s="349">
        <v>0</v>
      </c>
      <c r="Y36" s="348">
        <v>0</v>
      </c>
      <c r="Z36" s="348">
        <v>21940</v>
      </c>
      <c r="AA36" s="348">
        <v>3600</v>
      </c>
      <c r="AB36" s="348">
        <v>0</v>
      </c>
      <c r="AC36" s="348">
        <v>4620</v>
      </c>
      <c r="AD36" s="348">
        <v>4620</v>
      </c>
      <c r="AE36" s="348">
        <v>0</v>
      </c>
      <c r="AF36" s="348">
        <v>0</v>
      </c>
      <c r="AG36" s="348">
        <v>0</v>
      </c>
      <c r="AH36" s="348">
        <v>2000</v>
      </c>
      <c r="AI36" s="348">
        <v>0</v>
      </c>
      <c r="AJ36" s="348">
        <v>0</v>
      </c>
      <c r="AK36" s="350">
        <v>0</v>
      </c>
      <c r="AL36" s="348">
        <v>0</v>
      </c>
      <c r="AM36" s="348">
        <v>0</v>
      </c>
      <c r="AN36" s="348">
        <v>0</v>
      </c>
      <c r="AO36" s="348">
        <v>0</v>
      </c>
      <c r="AP36" s="348">
        <v>0</v>
      </c>
      <c r="AQ36" s="348">
        <v>0</v>
      </c>
      <c r="AR36" s="348">
        <v>0</v>
      </c>
      <c r="AS36" s="368">
        <v>0</v>
      </c>
      <c r="AT36" s="368">
        <v>0</v>
      </c>
      <c r="AU36" s="368">
        <v>0</v>
      </c>
      <c r="AV36" s="368">
        <v>0</v>
      </c>
    </row>
    <row r="37" spans="1:48" s="74" customFormat="1" ht="12" x14ac:dyDescent="0.25">
      <c r="A37" s="83"/>
      <c r="B37" s="435"/>
      <c r="C37" s="114" t="s">
        <v>62</v>
      </c>
      <c r="D37" s="345">
        <v>635</v>
      </c>
      <c r="E37" s="355">
        <v>6145</v>
      </c>
      <c r="F37" s="355">
        <v>5350</v>
      </c>
      <c r="G37" s="355">
        <v>2790</v>
      </c>
      <c r="H37" s="355">
        <v>1560</v>
      </c>
      <c r="I37" s="355">
        <v>4510</v>
      </c>
      <c r="J37" s="355">
        <v>680</v>
      </c>
      <c r="K37" s="345">
        <v>3890</v>
      </c>
      <c r="L37" s="355">
        <v>4383</v>
      </c>
      <c r="M37" s="351">
        <v>12900.5</v>
      </c>
      <c r="N37" s="345">
        <v>8140</v>
      </c>
      <c r="O37" s="345">
        <v>17685.5</v>
      </c>
      <c r="P37" s="345">
        <v>14777.1</v>
      </c>
      <c r="Q37" s="345">
        <v>18472.8</v>
      </c>
      <c r="R37" s="345">
        <v>15405.8</v>
      </c>
      <c r="S37" s="345">
        <v>10583.5</v>
      </c>
      <c r="T37" s="345">
        <v>8580.6</v>
      </c>
      <c r="U37" s="345">
        <v>4051.5</v>
      </c>
      <c r="V37" s="345">
        <v>12271.82</v>
      </c>
      <c r="W37" s="345">
        <v>3640</v>
      </c>
      <c r="X37" s="347">
        <v>5993.3</v>
      </c>
      <c r="Y37" s="345">
        <v>26383.7</v>
      </c>
      <c r="Z37" s="345">
        <v>56287.600000000006</v>
      </c>
      <c r="AA37" s="345">
        <v>38628.6</v>
      </c>
      <c r="AB37" s="345">
        <v>15311</v>
      </c>
      <c r="AC37" s="345">
        <v>29825.500000000007</v>
      </c>
      <c r="AD37" s="345">
        <v>36182.799999999996</v>
      </c>
      <c r="AE37" s="345">
        <v>5600.5</v>
      </c>
      <c r="AF37" s="345">
        <v>1220.3</v>
      </c>
      <c r="AG37" s="370">
        <v>6889</v>
      </c>
      <c r="AH37" s="370">
        <v>37524.800000000003</v>
      </c>
      <c r="AI37" s="370">
        <v>39670.499999999993</v>
      </c>
      <c r="AJ37" s="370">
        <v>18194</v>
      </c>
      <c r="AK37" s="371">
        <v>34615.599999999999</v>
      </c>
      <c r="AL37" s="372">
        <v>27094.7</v>
      </c>
      <c r="AM37" s="372">
        <v>17307.900000000001</v>
      </c>
      <c r="AN37" s="372">
        <v>2245</v>
      </c>
      <c r="AO37" s="372">
        <v>6465.5</v>
      </c>
      <c r="AP37" s="372">
        <v>2425.9</v>
      </c>
      <c r="AQ37" s="372">
        <v>8968.5</v>
      </c>
      <c r="AR37" s="372">
        <v>3396</v>
      </c>
      <c r="AS37" s="373">
        <v>8248.5</v>
      </c>
      <c r="AT37" s="373">
        <v>5452.8</v>
      </c>
      <c r="AU37" s="363">
        <v>5528.8</v>
      </c>
      <c r="AV37" s="363">
        <v>30922.899999999994</v>
      </c>
    </row>
    <row r="38" spans="1:48" s="74" customFormat="1" ht="12" customHeight="1" x14ac:dyDescent="0.25">
      <c r="A38" s="83"/>
      <c r="B38" s="443" t="s">
        <v>75</v>
      </c>
      <c r="C38" s="115" t="s">
        <v>178</v>
      </c>
      <c r="D38" s="352">
        <v>190</v>
      </c>
      <c r="E38" s="312">
        <v>0</v>
      </c>
      <c r="F38" s="345">
        <v>250</v>
      </c>
      <c r="G38" s="312">
        <v>0</v>
      </c>
      <c r="H38" s="312">
        <v>0</v>
      </c>
      <c r="I38" s="312">
        <v>0</v>
      </c>
      <c r="J38" s="345">
        <v>82</v>
      </c>
      <c r="K38" s="353">
        <v>4</v>
      </c>
      <c r="L38" s="353">
        <v>50</v>
      </c>
      <c r="M38" s="352">
        <v>0</v>
      </c>
      <c r="N38" s="353">
        <v>0</v>
      </c>
      <c r="O38" s="353">
        <v>0</v>
      </c>
      <c r="P38" s="353">
        <v>0</v>
      </c>
      <c r="Q38" s="353">
        <v>0</v>
      </c>
      <c r="R38" s="353">
        <v>0</v>
      </c>
      <c r="S38" s="353">
        <v>0</v>
      </c>
      <c r="T38" s="353">
        <v>88</v>
      </c>
      <c r="U38" s="353">
        <v>454</v>
      </c>
      <c r="V38" s="353">
        <v>0</v>
      </c>
      <c r="W38" s="353">
        <v>125</v>
      </c>
      <c r="X38" s="346">
        <v>375</v>
      </c>
      <c r="Y38" s="353">
        <v>500</v>
      </c>
      <c r="Z38" s="353">
        <v>1875</v>
      </c>
      <c r="AA38" s="353">
        <v>1388</v>
      </c>
      <c r="AB38" s="353">
        <v>1410</v>
      </c>
      <c r="AC38" s="353">
        <v>1174</v>
      </c>
      <c r="AD38" s="353">
        <v>693</v>
      </c>
      <c r="AE38" s="353">
        <v>150</v>
      </c>
      <c r="AF38" s="353">
        <v>125</v>
      </c>
      <c r="AG38" s="353">
        <v>0</v>
      </c>
      <c r="AH38" s="353">
        <v>899</v>
      </c>
      <c r="AI38" s="353">
        <v>3248.9999999999995</v>
      </c>
      <c r="AJ38" s="353">
        <v>1913</v>
      </c>
      <c r="AK38" s="352">
        <v>305</v>
      </c>
      <c r="AL38" s="353">
        <v>1963.0000000000002</v>
      </c>
      <c r="AM38" s="353">
        <v>674</v>
      </c>
      <c r="AN38" s="353">
        <v>0</v>
      </c>
      <c r="AO38" s="353">
        <v>191</v>
      </c>
      <c r="AP38" s="353">
        <v>0</v>
      </c>
      <c r="AQ38" s="353">
        <v>124</v>
      </c>
      <c r="AR38" s="353">
        <v>200</v>
      </c>
      <c r="AS38" s="363">
        <v>450</v>
      </c>
      <c r="AT38" s="363">
        <v>0</v>
      </c>
      <c r="AU38" s="364">
        <v>124</v>
      </c>
      <c r="AV38" s="364">
        <v>1273</v>
      </c>
    </row>
    <row r="39" spans="1:48" s="74" customFormat="1" ht="11.4" x14ac:dyDescent="0.2">
      <c r="A39" s="123"/>
      <c r="B39" s="444"/>
      <c r="C39" s="108" t="s">
        <v>93</v>
      </c>
      <c r="D39" s="348">
        <v>0</v>
      </c>
      <c r="E39" s="348">
        <v>0</v>
      </c>
      <c r="F39" s="348">
        <v>0</v>
      </c>
      <c r="G39" s="348">
        <v>0</v>
      </c>
      <c r="H39" s="348">
        <v>0</v>
      </c>
      <c r="I39" s="348">
        <v>0</v>
      </c>
      <c r="J39" s="348">
        <v>0</v>
      </c>
      <c r="K39" s="348">
        <v>0</v>
      </c>
      <c r="L39" s="348">
        <v>0</v>
      </c>
      <c r="M39" s="350">
        <v>0</v>
      </c>
      <c r="N39" s="348">
        <v>0</v>
      </c>
      <c r="O39" s="348">
        <v>0</v>
      </c>
      <c r="P39" s="348">
        <v>0</v>
      </c>
      <c r="Q39" s="348">
        <v>0</v>
      </c>
      <c r="R39" s="348">
        <v>0</v>
      </c>
      <c r="S39" s="348">
        <v>0</v>
      </c>
      <c r="T39" s="348">
        <v>0</v>
      </c>
      <c r="U39" s="348">
        <v>250</v>
      </c>
      <c r="V39" s="348">
        <v>0</v>
      </c>
      <c r="W39" s="348">
        <v>125</v>
      </c>
      <c r="X39" s="349">
        <v>375</v>
      </c>
      <c r="Y39" s="348">
        <v>500</v>
      </c>
      <c r="Z39" s="348">
        <v>1795</v>
      </c>
      <c r="AA39" s="348">
        <v>1148</v>
      </c>
      <c r="AB39" s="348">
        <v>1410</v>
      </c>
      <c r="AC39" s="348">
        <v>900</v>
      </c>
      <c r="AD39" s="348">
        <v>693</v>
      </c>
      <c r="AE39" s="348">
        <v>150</v>
      </c>
      <c r="AF39" s="348">
        <v>125</v>
      </c>
      <c r="AG39" s="348">
        <v>0</v>
      </c>
      <c r="AH39" s="348">
        <v>649</v>
      </c>
      <c r="AI39" s="348">
        <v>3248.9999999999995</v>
      </c>
      <c r="AJ39" s="348">
        <v>1913</v>
      </c>
      <c r="AK39" s="350">
        <v>305</v>
      </c>
      <c r="AL39" s="348">
        <v>1963.0000000000002</v>
      </c>
      <c r="AM39" s="348">
        <v>674</v>
      </c>
      <c r="AN39" s="348">
        <v>0</v>
      </c>
      <c r="AO39" s="348">
        <v>191</v>
      </c>
      <c r="AP39" s="348">
        <v>0</v>
      </c>
      <c r="AQ39" s="348">
        <v>124</v>
      </c>
      <c r="AR39" s="348">
        <v>200</v>
      </c>
      <c r="AS39" s="367">
        <v>450</v>
      </c>
      <c r="AT39" s="367">
        <v>0</v>
      </c>
      <c r="AU39" s="368">
        <v>124</v>
      </c>
      <c r="AV39" s="368">
        <v>1273</v>
      </c>
    </row>
    <row r="40" spans="1:48" s="74" customFormat="1" ht="12" customHeight="1" x14ac:dyDescent="0.25">
      <c r="A40" s="83"/>
      <c r="B40" s="444"/>
      <c r="C40" s="107" t="s">
        <v>179</v>
      </c>
      <c r="D40" s="312">
        <v>0</v>
      </c>
      <c r="E40" s="312">
        <v>0</v>
      </c>
      <c r="F40" s="345">
        <v>998</v>
      </c>
      <c r="G40" s="345">
        <v>500</v>
      </c>
      <c r="H40" s="312">
        <v>0</v>
      </c>
      <c r="I40" s="345">
        <v>1399</v>
      </c>
      <c r="J40" s="345">
        <v>499</v>
      </c>
      <c r="K40" s="312">
        <v>0</v>
      </c>
      <c r="L40" s="345">
        <v>997</v>
      </c>
      <c r="M40" s="351">
        <v>360</v>
      </c>
      <c r="N40" s="345">
        <v>1496</v>
      </c>
      <c r="O40" s="345">
        <v>899</v>
      </c>
      <c r="P40" s="345">
        <v>499</v>
      </c>
      <c r="Q40" s="345">
        <v>1997</v>
      </c>
      <c r="R40" s="345">
        <v>1499</v>
      </c>
      <c r="S40" s="345">
        <v>999</v>
      </c>
      <c r="T40" s="345">
        <v>499</v>
      </c>
      <c r="U40" s="345">
        <v>759</v>
      </c>
      <c r="V40" s="345">
        <v>1497</v>
      </c>
      <c r="W40" s="345">
        <v>1498</v>
      </c>
      <c r="X40" s="347">
        <v>1398</v>
      </c>
      <c r="Y40" s="345">
        <v>2497</v>
      </c>
      <c r="Z40" s="345">
        <v>3493</v>
      </c>
      <c r="AA40" s="345">
        <v>7985</v>
      </c>
      <c r="AB40" s="345">
        <v>3993</v>
      </c>
      <c r="AC40" s="345">
        <v>4991</v>
      </c>
      <c r="AD40" s="345">
        <v>6986</v>
      </c>
      <c r="AE40" s="345">
        <v>999</v>
      </c>
      <c r="AF40" s="345">
        <v>499</v>
      </c>
      <c r="AG40" s="372">
        <v>1305</v>
      </c>
      <c r="AH40" s="372">
        <v>1858</v>
      </c>
      <c r="AI40" s="372">
        <v>3495.9999999999995</v>
      </c>
      <c r="AJ40" s="372">
        <v>3855</v>
      </c>
      <c r="AK40" s="376">
        <v>2998</v>
      </c>
      <c r="AL40" s="372">
        <v>3294</v>
      </c>
      <c r="AM40" s="372">
        <v>999</v>
      </c>
      <c r="AN40" s="372">
        <v>0</v>
      </c>
      <c r="AO40" s="372">
        <v>500</v>
      </c>
      <c r="AP40" s="372">
        <v>500</v>
      </c>
      <c r="AQ40" s="372">
        <v>0</v>
      </c>
      <c r="AR40" s="372">
        <v>0</v>
      </c>
      <c r="AS40" s="363">
        <v>500</v>
      </c>
      <c r="AT40" s="363">
        <v>998</v>
      </c>
      <c r="AU40" s="363">
        <v>1998</v>
      </c>
      <c r="AV40" s="363">
        <v>1497</v>
      </c>
    </row>
    <row r="41" spans="1:48" s="74" customFormat="1" ht="12" customHeight="1" x14ac:dyDescent="0.2">
      <c r="A41" s="123"/>
      <c r="B41" s="444"/>
      <c r="C41" s="108" t="s">
        <v>93</v>
      </c>
      <c r="D41" s="348">
        <v>0</v>
      </c>
      <c r="E41" s="348">
        <v>0</v>
      </c>
      <c r="F41" s="348">
        <v>0</v>
      </c>
      <c r="G41" s="348">
        <v>0</v>
      </c>
      <c r="H41" s="348">
        <v>0</v>
      </c>
      <c r="I41" s="348">
        <v>0</v>
      </c>
      <c r="J41" s="348">
        <v>0</v>
      </c>
      <c r="K41" s="348">
        <v>0</v>
      </c>
      <c r="L41" s="348">
        <v>0</v>
      </c>
      <c r="M41" s="350">
        <v>0</v>
      </c>
      <c r="N41" s="348">
        <v>0</v>
      </c>
      <c r="O41" s="348">
        <v>499</v>
      </c>
      <c r="P41" s="348">
        <v>0</v>
      </c>
      <c r="Q41" s="348">
        <v>1997</v>
      </c>
      <c r="R41" s="348">
        <v>0</v>
      </c>
      <c r="S41" s="348">
        <v>999</v>
      </c>
      <c r="T41" s="348">
        <v>499</v>
      </c>
      <c r="U41" s="348">
        <v>0</v>
      </c>
      <c r="V41" s="348">
        <v>0</v>
      </c>
      <c r="W41" s="348">
        <v>999</v>
      </c>
      <c r="X41" s="349">
        <v>0</v>
      </c>
      <c r="Y41" s="348">
        <v>1998</v>
      </c>
      <c r="Z41" s="348">
        <v>3493</v>
      </c>
      <c r="AA41" s="348">
        <v>5990</v>
      </c>
      <c r="AB41" s="348">
        <v>3494</v>
      </c>
      <c r="AC41" s="348">
        <v>4991</v>
      </c>
      <c r="AD41" s="348">
        <v>6487</v>
      </c>
      <c r="AE41" s="348">
        <v>500</v>
      </c>
      <c r="AF41" s="348">
        <v>499</v>
      </c>
      <c r="AG41" s="377">
        <v>1000</v>
      </c>
      <c r="AH41" s="377">
        <v>1858</v>
      </c>
      <c r="AI41" s="377">
        <v>3495.9999999999995</v>
      </c>
      <c r="AJ41" s="377">
        <v>3855</v>
      </c>
      <c r="AK41" s="378">
        <v>2998</v>
      </c>
      <c r="AL41" s="377">
        <v>3294</v>
      </c>
      <c r="AM41" s="377">
        <v>999</v>
      </c>
      <c r="AN41" s="377">
        <v>0</v>
      </c>
      <c r="AO41" s="377">
        <v>0</v>
      </c>
      <c r="AP41" s="377">
        <v>500</v>
      </c>
      <c r="AQ41" s="377">
        <v>0</v>
      </c>
      <c r="AR41" s="377">
        <v>0</v>
      </c>
      <c r="AS41" s="367">
        <v>500</v>
      </c>
      <c r="AT41" s="367">
        <v>998</v>
      </c>
      <c r="AU41" s="368">
        <v>1998</v>
      </c>
      <c r="AV41" s="368">
        <v>1497</v>
      </c>
    </row>
    <row r="42" spans="1:48" s="74" customFormat="1" ht="12" customHeight="1" x14ac:dyDescent="0.25">
      <c r="A42" s="83"/>
      <c r="B42" s="444"/>
      <c r="C42" s="107" t="s">
        <v>185</v>
      </c>
      <c r="D42" s="312">
        <v>0</v>
      </c>
      <c r="E42" s="345">
        <v>1560</v>
      </c>
      <c r="F42" s="312">
        <v>0</v>
      </c>
      <c r="G42" s="345">
        <v>4896</v>
      </c>
      <c r="H42" s="345">
        <v>1067</v>
      </c>
      <c r="I42" s="345">
        <v>1067</v>
      </c>
      <c r="J42" s="345">
        <v>0</v>
      </c>
      <c r="K42" s="345">
        <v>3623</v>
      </c>
      <c r="L42" s="345">
        <v>0</v>
      </c>
      <c r="M42" s="351">
        <v>5119</v>
      </c>
      <c r="N42" s="345">
        <v>0</v>
      </c>
      <c r="O42" s="345">
        <v>3049</v>
      </c>
      <c r="P42" s="345">
        <v>1560</v>
      </c>
      <c r="Q42" s="345">
        <v>3578</v>
      </c>
      <c r="R42" s="345">
        <v>1063</v>
      </c>
      <c r="S42" s="345">
        <v>2980</v>
      </c>
      <c r="T42" s="345">
        <v>0</v>
      </c>
      <c r="U42" s="345">
        <v>2860</v>
      </c>
      <c r="V42" s="345">
        <v>0</v>
      </c>
      <c r="W42" s="345">
        <v>0</v>
      </c>
      <c r="X42" s="347">
        <v>1067</v>
      </c>
      <c r="Y42" s="345">
        <v>2000</v>
      </c>
      <c r="Z42" s="345">
        <v>3384</v>
      </c>
      <c r="AA42" s="345">
        <v>10179</v>
      </c>
      <c r="AB42" s="345">
        <v>530</v>
      </c>
      <c r="AC42" s="345">
        <v>3618</v>
      </c>
      <c r="AD42" s="345">
        <v>12563</v>
      </c>
      <c r="AE42" s="345">
        <v>0</v>
      </c>
      <c r="AF42" s="345">
        <v>2400</v>
      </c>
      <c r="AG42" s="345">
        <v>0</v>
      </c>
      <c r="AH42" s="345">
        <v>4163</v>
      </c>
      <c r="AI42" s="345">
        <v>8961</v>
      </c>
      <c r="AJ42" s="345">
        <v>6010</v>
      </c>
      <c r="AK42" s="351">
        <v>3000</v>
      </c>
      <c r="AL42" s="345">
        <v>5914</v>
      </c>
      <c r="AM42" s="345">
        <v>9267</v>
      </c>
      <c r="AN42" s="345">
        <v>0</v>
      </c>
      <c r="AO42" s="345">
        <v>1500</v>
      </c>
      <c r="AP42" s="345">
        <v>0</v>
      </c>
      <c r="AQ42" s="345">
        <v>7507.8</v>
      </c>
      <c r="AR42" s="345">
        <v>3143</v>
      </c>
      <c r="AS42" s="363">
        <v>8424</v>
      </c>
      <c r="AT42" s="363">
        <v>5497</v>
      </c>
      <c r="AU42" s="363">
        <v>998</v>
      </c>
      <c r="AV42" s="363">
        <v>1000</v>
      </c>
    </row>
    <row r="43" spans="1:48" s="74" customFormat="1" ht="12" customHeight="1" x14ac:dyDescent="0.2">
      <c r="A43" s="123"/>
      <c r="B43" s="444"/>
      <c r="C43" s="108" t="s">
        <v>93</v>
      </c>
      <c r="D43" s="348">
        <v>0</v>
      </c>
      <c r="E43" s="348">
        <v>0</v>
      </c>
      <c r="F43" s="348">
        <v>0</v>
      </c>
      <c r="G43" s="348">
        <v>0</v>
      </c>
      <c r="H43" s="348">
        <v>0</v>
      </c>
      <c r="I43" s="348">
        <v>0</v>
      </c>
      <c r="J43" s="348">
        <v>0</v>
      </c>
      <c r="K43" s="348">
        <v>0</v>
      </c>
      <c r="L43" s="348">
        <v>0</v>
      </c>
      <c r="M43" s="350">
        <v>0</v>
      </c>
      <c r="N43" s="348">
        <v>0</v>
      </c>
      <c r="O43" s="348">
        <v>0</v>
      </c>
      <c r="P43" s="348">
        <v>0</v>
      </c>
      <c r="Q43" s="348">
        <v>1200</v>
      </c>
      <c r="R43" s="348">
        <v>0</v>
      </c>
      <c r="S43" s="348">
        <v>2380</v>
      </c>
      <c r="T43" s="348">
        <v>0</v>
      </c>
      <c r="U43" s="348">
        <v>1500</v>
      </c>
      <c r="V43" s="348">
        <v>0</v>
      </c>
      <c r="W43" s="348">
        <v>0</v>
      </c>
      <c r="X43" s="349">
        <v>0</v>
      </c>
      <c r="Y43" s="348">
        <v>0</v>
      </c>
      <c r="Z43" s="348">
        <v>1560</v>
      </c>
      <c r="AA43" s="348">
        <v>2130</v>
      </c>
      <c r="AB43" s="348">
        <v>0</v>
      </c>
      <c r="AC43" s="348">
        <v>2131</v>
      </c>
      <c r="AD43" s="348">
        <v>6556</v>
      </c>
      <c r="AE43" s="348">
        <v>0</v>
      </c>
      <c r="AF43" s="348">
        <v>2400</v>
      </c>
      <c r="AG43" s="348">
        <v>0</v>
      </c>
      <c r="AH43" s="348">
        <v>1189</v>
      </c>
      <c r="AI43" s="348">
        <v>8961</v>
      </c>
      <c r="AJ43" s="348">
        <v>3876</v>
      </c>
      <c r="AK43" s="350">
        <v>3000</v>
      </c>
      <c r="AL43" s="348">
        <v>3974</v>
      </c>
      <c r="AM43" s="348">
        <v>7267</v>
      </c>
      <c r="AN43" s="348">
        <v>0</v>
      </c>
      <c r="AO43" s="348">
        <v>1500</v>
      </c>
      <c r="AP43" s="348">
        <v>0</v>
      </c>
      <c r="AQ43" s="348">
        <v>0</v>
      </c>
      <c r="AR43" s="348">
        <v>1200</v>
      </c>
      <c r="AS43" s="367">
        <v>5000</v>
      </c>
      <c r="AT43" s="367">
        <v>4487</v>
      </c>
      <c r="AU43" s="368">
        <v>998</v>
      </c>
      <c r="AV43" s="368">
        <v>1000</v>
      </c>
    </row>
    <row r="44" spans="1:48" s="74" customFormat="1" ht="12" customHeight="1" thickBot="1" x14ac:dyDescent="0.3">
      <c r="A44" s="83"/>
      <c r="B44" s="445"/>
      <c r="C44" s="128" t="s">
        <v>62</v>
      </c>
      <c r="D44" s="357">
        <v>190</v>
      </c>
      <c r="E44" s="358">
        <v>1560</v>
      </c>
      <c r="F44" s="358">
        <v>1248</v>
      </c>
      <c r="G44" s="358">
        <v>5396</v>
      </c>
      <c r="H44" s="358">
        <v>1067</v>
      </c>
      <c r="I44" s="358">
        <v>2466</v>
      </c>
      <c r="J44" s="358">
        <v>581</v>
      </c>
      <c r="K44" s="358">
        <v>3627</v>
      </c>
      <c r="L44" s="358">
        <v>1047</v>
      </c>
      <c r="M44" s="357">
        <v>5479</v>
      </c>
      <c r="N44" s="358">
        <v>1496</v>
      </c>
      <c r="O44" s="358">
        <v>3948</v>
      </c>
      <c r="P44" s="358">
        <v>2059</v>
      </c>
      <c r="Q44" s="358">
        <v>5575</v>
      </c>
      <c r="R44" s="358">
        <v>2562</v>
      </c>
      <c r="S44" s="358">
        <v>3979</v>
      </c>
      <c r="T44" s="358">
        <v>587</v>
      </c>
      <c r="U44" s="358">
        <v>4073</v>
      </c>
      <c r="V44" s="358">
        <v>1497</v>
      </c>
      <c r="W44" s="358">
        <v>1623</v>
      </c>
      <c r="X44" s="359">
        <v>2840</v>
      </c>
      <c r="Y44" s="358">
        <v>4997</v>
      </c>
      <c r="Z44" s="358">
        <v>8752</v>
      </c>
      <c r="AA44" s="358">
        <v>19552</v>
      </c>
      <c r="AB44" s="358">
        <v>5933</v>
      </c>
      <c r="AC44" s="358">
        <v>9783</v>
      </c>
      <c r="AD44" s="358">
        <v>20242</v>
      </c>
      <c r="AE44" s="358">
        <v>1149</v>
      </c>
      <c r="AF44" s="358">
        <v>3024</v>
      </c>
      <c r="AG44" s="379">
        <v>1305</v>
      </c>
      <c r="AH44" s="379">
        <v>6920</v>
      </c>
      <c r="AI44" s="379">
        <v>15706</v>
      </c>
      <c r="AJ44" s="379">
        <v>11778</v>
      </c>
      <c r="AK44" s="380">
        <v>6303</v>
      </c>
      <c r="AL44" s="379">
        <v>11171</v>
      </c>
      <c r="AM44" s="379">
        <v>10940</v>
      </c>
      <c r="AN44" s="379">
        <v>0</v>
      </c>
      <c r="AO44" s="379">
        <v>2191</v>
      </c>
      <c r="AP44" s="379">
        <v>500</v>
      </c>
      <c r="AQ44" s="379">
        <v>7631.8</v>
      </c>
      <c r="AR44" s="379">
        <v>3343</v>
      </c>
      <c r="AS44" s="381">
        <v>9374</v>
      </c>
      <c r="AT44" s="381">
        <v>6495</v>
      </c>
      <c r="AU44" s="381">
        <v>3120</v>
      </c>
      <c r="AV44" s="381">
        <v>3770</v>
      </c>
    </row>
    <row r="45" spans="1:48" s="74" customFormat="1" ht="12" customHeight="1" thickTop="1" x14ac:dyDescent="0.2">
      <c r="A45" s="83"/>
      <c r="B45" s="81"/>
      <c r="C45" s="127"/>
      <c r="D45" s="63"/>
      <c r="E45" s="63"/>
      <c r="F45" s="63"/>
      <c r="G45" s="63"/>
      <c r="H45" s="63"/>
      <c r="I45" s="63"/>
      <c r="J45" s="63"/>
      <c r="K45" s="63"/>
      <c r="L45" s="63"/>
      <c r="M45" s="63"/>
      <c r="N45" s="63"/>
      <c r="O45" s="63"/>
      <c r="P45" s="63"/>
      <c r="Q45" s="63"/>
      <c r="R45" s="63"/>
      <c r="S45" s="63"/>
      <c r="T45" s="63"/>
      <c r="U45" s="63"/>
      <c r="V45" s="63"/>
      <c r="W45" s="63"/>
      <c r="X45" s="63"/>
      <c r="Y45" s="63"/>
      <c r="Z45" s="63"/>
      <c r="AA45" s="117"/>
      <c r="AB45" s="117"/>
      <c r="AC45" s="117"/>
      <c r="AD45" s="117"/>
      <c r="AE45" s="117"/>
      <c r="AF45" s="117"/>
      <c r="AG45" s="118"/>
      <c r="AH45" s="118"/>
      <c r="AI45" s="118"/>
      <c r="AJ45" s="118"/>
      <c r="AK45" s="117"/>
      <c r="AL45" s="117"/>
      <c r="AM45" s="117"/>
      <c r="AN45" s="117"/>
      <c r="AO45" s="117"/>
      <c r="AP45" s="117"/>
      <c r="AQ45" s="117"/>
      <c r="AR45" s="117"/>
      <c r="AS45" s="305"/>
      <c r="AU45" s="305"/>
    </row>
    <row r="46" spans="1:48" s="74" customFormat="1" ht="26.4" customHeight="1" x14ac:dyDescent="0.25">
      <c r="A46" s="83"/>
      <c r="B46" s="84"/>
      <c r="C46" s="162" t="s">
        <v>1</v>
      </c>
      <c r="D46" s="85"/>
      <c r="E46" s="85"/>
      <c r="F46" s="85"/>
      <c r="G46" s="85"/>
      <c r="H46" s="85"/>
      <c r="I46" s="85"/>
      <c r="J46" s="85"/>
      <c r="K46" s="85"/>
      <c r="L46" s="85"/>
      <c r="M46" s="85"/>
      <c r="N46" s="85"/>
      <c r="O46" s="85"/>
      <c r="P46" s="85"/>
      <c r="Q46" s="85"/>
      <c r="R46" s="85"/>
      <c r="S46" s="85"/>
      <c r="T46" s="85"/>
      <c r="U46" s="85"/>
      <c r="V46" s="85"/>
      <c r="W46" s="85"/>
      <c r="X46" s="85"/>
      <c r="Y46" s="85"/>
      <c r="Z46" s="124"/>
      <c r="AA46" s="124"/>
      <c r="AB46" s="124"/>
      <c r="AC46" s="67"/>
      <c r="AD46" s="124"/>
      <c r="AE46" s="124"/>
      <c r="AF46" s="67"/>
      <c r="AG46" s="113"/>
      <c r="AH46" s="113"/>
      <c r="AI46" s="113"/>
      <c r="AJ46" s="124"/>
      <c r="AK46" s="124"/>
      <c r="AN46" s="286"/>
      <c r="AO46" s="286"/>
      <c r="AP46" s="286"/>
      <c r="AQ46" s="286"/>
      <c r="AR46" s="286"/>
      <c r="AS46" s="305"/>
      <c r="AU46" s="305"/>
      <c r="AV46" s="74" t="s">
        <v>1</v>
      </c>
    </row>
    <row r="47" spans="1:48" s="74" customFormat="1" ht="12" customHeight="1" x14ac:dyDescent="0.25">
      <c r="A47" s="83"/>
      <c r="B47" s="435" t="s">
        <v>61</v>
      </c>
      <c r="C47" s="107" t="s">
        <v>172</v>
      </c>
      <c r="D47" s="388">
        <v>0</v>
      </c>
      <c r="E47" s="389">
        <v>5</v>
      </c>
      <c r="F47" s="389">
        <v>5</v>
      </c>
      <c r="G47" s="389">
        <v>7</v>
      </c>
      <c r="H47" s="388">
        <v>0</v>
      </c>
      <c r="I47" s="389">
        <v>7</v>
      </c>
      <c r="J47" s="389">
        <v>3</v>
      </c>
      <c r="K47" s="389">
        <v>2</v>
      </c>
      <c r="L47" s="390">
        <v>2</v>
      </c>
      <c r="M47" s="391">
        <v>8</v>
      </c>
      <c r="N47" s="389">
        <v>6</v>
      </c>
      <c r="O47" s="281">
        <v>10</v>
      </c>
      <c r="P47" s="281">
        <v>10</v>
      </c>
      <c r="Q47" s="281">
        <v>4</v>
      </c>
      <c r="R47" s="281">
        <v>3</v>
      </c>
      <c r="S47" s="281">
        <v>8</v>
      </c>
      <c r="T47" s="281">
        <v>6</v>
      </c>
      <c r="U47" s="281">
        <v>7</v>
      </c>
      <c r="V47" s="281">
        <v>13</v>
      </c>
      <c r="W47" s="281">
        <v>9</v>
      </c>
      <c r="X47" s="282">
        <v>9</v>
      </c>
      <c r="Y47" s="281">
        <v>6</v>
      </c>
      <c r="Z47" s="281">
        <v>7</v>
      </c>
      <c r="AA47" s="281">
        <v>11</v>
      </c>
      <c r="AB47" s="281">
        <v>26</v>
      </c>
      <c r="AC47" s="281">
        <v>20</v>
      </c>
      <c r="AD47" s="281">
        <v>21</v>
      </c>
      <c r="AE47" s="281">
        <v>6</v>
      </c>
      <c r="AF47" s="281">
        <v>4</v>
      </c>
      <c r="AG47" s="283">
        <v>1</v>
      </c>
      <c r="AH47" s="283">
        <v>10</v>
      </c>
      <c r="AI47" s="283">
        <v>22</v>
      </c>
      <c r="AJ47" s="283">
        <v>17</v>
      </c>
      <c r="AK47" s="284">
        <v>31</v>
      </c>
      <c r="AL47" s="285">
        <v>32</v>
      </c>
      <c r="AM47" s="285">
        <v>40</v>
      </c>
      <c r="AN47" s="285">
        <v>7</v>
      </c>
      <c r="AO47" s="285">
        <v>6</v>
      </c>
      <c r="AP47" s="285">
        <v>9</v>
      </c>
      <c r="AQ47" s="285">
        <v>17</v>
      </c>
      <c r="AR47" s="285">
        <v>17</v>
      </c>
      <c r="AS47" s="306">
        <v>21</v>
      </c>
      <c r="AT47" s="306">
        <v>22</v>
      </c>
      <c r="AU47" s="306">
        <v>22</v>
      </c>
      <c r="AV47" s="306">
        <v>22</v>
      </c>
    </row>
    <row r="48" spans="1:48" s="74" customFormat="1" ht="12" customHeight="1" x14ac:dyDescent="0.2">
      <c r="A48" s="123"/>
      <c r="B48" s="435"/>
      <c r="C48" s="108" t="s">
        <v>93</v>
      </c>
      <c r="D48" s="382">
        <v>0</v>
      </c>
      <c r="E48" s="382">
        <v>0</v>
      </c>
      <c r="F48" s="382">
        <v>0</v>
      </c>
      <c r="G48" s="382">
        <v>0</v>
      </c>
      <c r="H48" s="382">
        <v>0</v>
      </c>
      <c r="I48" s="382">
        <v>0</v>
      </c>
      <c r="J48" s="382">
        <v>0</v>
      </c>
      <c r="K48" s="382">
        <v>0</v>
      </c>
      <c r="L48" s="382">
        <v>0</v>
      </c>
      <c r="M48" s="384">
        <v>0</v>
      </c>
      <c r="N48" s="382">
        <v>0</v>
      </c>
      <c r="O48" s="382">
        <v>0</v>
      </c>
      <c r="P48" s="382">
        <v>0</v>
      </c>
      <c r="Q48" s="382">
        <v>1</v>
      </c>
      <c r="R48" s="382">
        <v>0</v>
      </c>
      <c r="S48" s="382">
        <v>4</v>
      </c>
      <c r="T48" s="382">
        <v>1</v>
      </c>
      <c r="U48" s="382">
        <v>1</v>
      </c>
      <c r="V48" s="382">
        <v>1</v>
      </c>
      <c r="W48" s="382">
        <v>0</v>
      </c>
      <c r="X48" s="383">
        <v>0</v>
      </c>
      <c r="Y48" s="382">
        <v>0</v>
      </c>
      <c r="Z48" s="382">
        <v>1</v>
      </c>
      <c r="AA48" s="382">
        <v>2</v>
      </c>
      <c r="AB48" s="382">
        <v>1</v>
      </c>
      <c r="AC48" s="382">
        <v>2</v>
      </c>
      <c r="AD48" s="382">
        <v>1</v>
      </c>
      <c r="AE48" s="382">
        <v>0</v>
      </c>
      <c r="AF48" s="382">
        <v>0</v>
      </c>
      <c r="AG48" s="385">
        <v>1</v>
      </c>
      <c r="AH48" s="385">
        <v>4</v>
      </c>
      <c r="AI48" s="385">
        <v>1</v>
      </c>
      <c r="AJ48" s="385">
        <v>0</v>
      </c>
      <c r="AK48" s="386">
        <v>1</v>
      </c>
      <c r="AL48" s="385">
        <v>0</v>
      </c>
      <c r="AM48" s="385">
        <v>1</v>
      </c>
      <c r="AN48" s="385">
        <v>1</v>
      </c>
      <c r="AO48" s="385">
        <v>2</v>
      </c>
      <c r="AP48" s="385">
        <v>2</v>
      </c>
      <c r="AQ48" s="385">
        <v>5</v>
      </c>
      <c r="AR48" s="385">
        <v>4</v>
      </c>
      <c r="AS48" s="387">
        <v>9</v>
      </c>
      <c r="AT48" s="387">
        <v>10</v>
      </c>
      <c r="AU48" s="387">
        <v>8</v>
      </c>
      <c r="AV48" s="387">
        <v>6</v>
      </c>
    </row>
    <row r="49" spans="1:48" s="74" customFormat="1" ht="12" customHeight="1" x14ac:dyDescent="0.25">
      <c r="A49" s="83"/>
      <c r="B49" s="435"/>
      <c r="C49" s="107" t="s">
        <v>173</v>
      </c>
      <c r="D49" s="388">
        <v>0</v>
      </c>
      <c r="E49" s="389">
        <v>4</v>
      </c>
      <c r="F49" s="389">
        <v>7</v>
      </c>
      <c r="G49" s="389">
        <v>1</v>
      </c>
      <c r="H49" s="389">
        <v>1</v>
      </c>
      <c r="I49" s="389">
        <v>13</v>
      </c>
      <c r="J49" s="389">
        <v>13</v>
      </c>
      <c r="K49" s="389">
        <v>1</v>
      </c>
      <c r="L49" s="390">
        <v>13</v>
      </c>
      <c r="M49" s="391">
        <v>5</v>
      </c>
      <c r="N49" s="389">
        <v>2</v>
      </c>
      <c r="O49" s="389">
        <v>5</v>
      </c>
      <c r="P49" s="389">
        <v>6</v>
      </c>
      <c r="Q49" s="389">
        <v>2</v>
      </c>
      <c r="R49" s="389">
        <v>5</v>
      </c>
      <c r="S49" s="389">
        <v>4</v>
      </c>
      <c r="T49" s="389">
        <v>6</v>
      </c>
      <c r="U49" s="389">
        <v>5</v>
      </c>
      <c r="V49" s="389">
        <v>9</v>
      </c>
      <c r="W49" s="389">
        <v>5</v>
      </c>
      <c r="X49" s="390">
        <v>8</v>
      </c>
      <c r="Y49" s="389">
        <v>4</v>
      </c>
      <c r="Z49" s="389">
        <v>15</v>
      </c>
      <c r="AA49" s="389">
        <v>15</v>
      </c>
      <c r="AB49" s="389">
        <v>9</v>
      </c>
      <c r="AC49" s="389">
        <v>8</v>
      </c>
      <c r="AD49" s="389">
        <v>13</v>
      </c>
      <c r="AE49" s="389">
        <v>7</v>
      </c>
      <c r="AF49" s="389">
        <v>7</v>
      </c>
      <c r="AG49" s="392">
        <v>7</v>
      </c>
      <c r="AH49" s="392">
        <v>15</v>
      </c>
      <c r="AI49" s="392">
        <v>18</v>
      </c>
      <c r="AJ49" s="392">
        <v>22</v>
      </c>
      <c r="AK49" s="393">
        <v>13</v>
      </c>
      <c r="AL49" s="392">
        <v>21</v>
      </c>
      <c r="AM49" s="392">
        <v>37</v>
      </c>
      <c r="AN49" s="392">
        <v>6</v>
      </c>
      <c r="AO49" s="392">
        <v>4</v>
      </c>
      <c r="AP49" s="392">
        <v>11</v>
      </c>
      <c r="AQ49" s="392">
        <v>12</v>
      </c>
      <c r="AR49" s="392">
        <v>21</v>
      </c>
      <c r="AS49" s="394">
        <v>16</v>
      </c>
      <c r="AT49" s="394">
        <v>20</v>
      </c>
      <c r="AU49" s="394">
        <v>23</v>
      </c>
      <c r="AV49" s="394">
        <v>28</v>
      </c>
    </row>
    <row r="50" spans="1:48" s="74" customFormat="1" ht="12" customHeight="1" x14ac:dyDescent="0.2">
      <c r="A50" s="123"/>
      <c r="B50" s="435"/>
      <c r="C50" s="108" t="s">
        <v>93</v>
      </c>
      <c r="D50" s="382">
        <v>0</v>
      </c>
      <c r="E50" s="382">
        <v>0</v>
      </c>
      <c r="F50" s="382">
        <v>0</v>
      </c>
      <c r="G50" s="382">
        <v>0</v>
      </c>
      <c r="H50" s="382">
        <v>0</v>
      </c>
      <c r="I50" s="382">
        <v>0</v>
      </c>
      <c r="J50" s="382">
        <v>0</v>
      </c>
      <c r="K50" s="382">
        <v>0</v>
      </c>
      <c r="L50" s="382">
        <v>0</v>
      </c>
      <c r="M50" s="384">
        <v>0</v>
      </c>
      <c r="N50" s="382">
        <v>0</v>
      </c>
      <c r="O50" s="382">
        <v>0</v>
      </c>
      <c r="P50" s="382">
        <v>4</v>
      </c>
      <c r="Q50" s="382">
        <v>0</v>
      </c>
      <c r="R50" s="382">
        <v>0</v>
      </c>
      <c r="S50" s="382">
        <v>1</v>
      </c>
      <c r="T50" s="382">
        <v>1</v>
      </c>
      <c r="U50" s="382">
        <v>2</v>
      </c>
      <c r="V50" s="382">
        <v>1</v>
      </c>
      <c r="W50" s="382">
        <v>0</v>
      </c>
      <c r="X50" s="383">
        <v>0</v>
      </c>
      <c r="Y50" s="382">
        <v>2</v>
      </c>
      <c r="Z50" s="382">
        <v>6</v>
      </c>
      <c r="AA50" s="382">
        <v>7</v>
      </c>
      <c r="AB50" s="382">
        <v>0</v>
      </c>
      <c r="AC50" s="382">
        <v>1</v>
      </c>
      <c r="AD50" s="382">
        <v>1</v>
      </c>
      <c r="AE50" s="382">
        <v>1</v>
      </c>
      <c r="AF50" s="382">
        <v>2</v>
      </c>
      <c r="AG50" s="385">
        <v>7</v>
      </c>
      <c r="AH50" s="385">
        <v>3</v>
      </c>
      <c r="AI50" s="385">
        <v>5</v>
      </c>
      <c r="AJ50" s="385">
        <v>2</v>
      </c>
      <c r="AK50" s="386">
        <v>0</v>
      </c>
      <c r="AL50" s="385">
        <v>2</v>
      </c>
      <c r="AM50" s="385">
        <v>3</v>
      </c>
      <c r="AN50" s="385">
        <v>1</v>
      </c>
      <c r="AO50" s="385">
        <v>2</v>
      </c>
      <c r="AP50" s="385">
        <v>3</v>
      </c>
      <c r="AQ50" s="385">
        <v>3</v>
      </c>
      <c r="AR50" s="385">
        <v>9</v>
      </c>
      <c r="AS50" s="387">
        <v>11</v>
      </c>
      <c r="AT50" s="387">
        <v>10</v>
      </c>
      <c r="AU50" s="387">
        <v>14</v>
      </c>
      <c r="AV50" s="387">
        <v>11</v>
      </c>
    </row>
    <row r="51" spans="1:48" s="74" customFormat="1" ht="12" customHeight="1" x14ac:dyDescent="0.25">
      <c r="A51" s="83"/>
      <c r="B51" s="435"/>
      <c r="C51" s="107" t="s">
        <v>174</v>
      </c>
      <c r="D51" s="389">
        <v>0</v>
      </c>
      <c r="E51" s="389">
        <v>0</v>
      </c>
      <c r="F51" s="389">
        <v>2</v>
      </c>
      <c r="G51" s="389">
        <v>0</v>
      </c>
      <c r="H51" s="389">
        <v>0</v>
      </c>
      <c r="I51" s="389">
        <v>12</v>
      </c>
      <c r="J51" s="389">
        <v>13</v>
      </c>
      <c r="K51" s="389">
        <v>4</v>
      </c>
      <c r="L51" s="390">
        <v>19</v>
      </c>
      <c r="M51" s="391">
        <v>5</v>
      </c>
      <c r="N51" s="389">
        <v>2</v>
      </c>
      <c r="O51" s="389">
        <v>6</v>
      </c>
      <c r="P51" s="389">
        <v>0</v>
      </c>
      <c r="Q51" s="389">
        <v>2</v>
      </c>
      <c r="R51" s="389">
        <v>7</v>
      </c>
      <c r="S51" s="389">
        <v>9</v>
      </c>
      <c r="T51" s="389">
        <v>9</v>
      </c>
      <c r="U51" s="389">
        <v>8</v>
      </c>
      <c r="V51" s="389">
        <v>12</v>
      </c>
      <c r="W51" s="389">
        <v>6</v>
      </c>
      <c r="X51" s="390">
        <v>6</v>
      </c>
      <c r="Y51" s="389">
        <v>5</v>
      </c>
      <c r="Z51" s="389">
        <v>16</v>
      </c>
      <c r="AA51" s="389">
        <v>20</v>
      </c>
      <c r="AB51" s="389">
        <v>9</v>
      </c>
      <c r="AC51" s="389">
        <v>17</v>
      </c>
      <c r="AD51" s="389">
        <v>24</v>
      </c>
      <c r="AE51" s="389">
        <v>9</v>
      </c>
      <c r="AF51" s="389">
        <v>11</v>
      </c>
      <c r="AG51" s="395">
        <v>7</v>
      </c>
      <c r="AH51" s="395">
        <v>20</v>
      </c>
      <c r="AI51" s="395">
        <v>15</v>
      </c>
      <c r="AJ51" s="395">
        <v>20</v>
      </c>
      <c r="AK51" s="396">
        <v>23</v>
      </c>
      <c r="AL51" s="395">
        <v>23</v>
      </c>
      <c r="AM51" s="395">
        <v>37</v>
      </c>
      <c r="AN51" s="395">
        <v>7</v>
      </c>
      <c r="AO51" s="395">
        <v>8</v>
      </c>
      <c r="AP51" s="395">
        <v>10</v>
      </c>
      <c r="AQ51" s="395">
        <v>23</v>
      </c>
      <c r="AR51" s="395">
        <v>25</v>
      </c>
      <c r="AS51" s="394">
        <v>28</v>
      </c>
      <c r="AT51" s="394">
        <v>34</v>
      </c>
      <c r="AU51" s="394">
        <v>35</v>
      </c>
      <c r="AV51" s="394">
        <v>45</v>
      </c>
    </row>
    <row r="52" spans="1:48" s="74" customFormat="1" ht="12" customHeight="1" x14ac:dyDescent="0.2">
      <c r="A52" s="123"/>
      <c r="B52" s="435"/>
      <c r="C52" s="108" t="s">
        <v>93</v>
      </c>
      <c r="D52" s="382">
        <v>0</v>
      </c>
      <c r="E52" s="382">
        <v>0</v>
      </c>
      <c r="F52" s="382">
        <v>0</v>
      </c>
      <c r="G52" s="382">
        <v>0</v>
      </c>
      <c r="H52" s="382">
        <v>0</v>
      </c>
      <c r="I52" s="382">
        <v>0</v>
      </c>
      <c r="J52" s="382">
        <v>0</v>
      </c>
      <c r="K52" s="382">
        <v>0</v>
      </c>
      <c r="L52" s="382">
        <v>0</v>
      </c>
      <c r="M52" s="384">
        <v>0</v>
      </c>
      <c r="N52" s="382">
        <v>0</v>
      </c>
      <c r="O52" s="382">
        <v>0</v>
      </c>
      <c r="P52" s="382">
        <v>0</v>
      </c>
      <c r="Q52" s="382">
        <v>0</v>
      </c>
      <c r="R52" s="382">
        <v>3</v>
      </c>
      <c r="S52" s="382">
        <v>2</v>
      </c>
      <c r="T52" s="382">
        <v>1</v>
      </c>
      <c r="U52" s="382">
        <v>1</v>
      </c>
      <c r="V52" s="382">
        <v>2</v>
      </c>
      <c r="W52" s="382">
        <v>0</v>
      </c>
      <c r="X52" s="383">
        <v>2</v>
      </c>
      <c r="Y52" s="382">
        <v>2</v>
      </c>
      <c r="Z52" s="382">
        <v>8</v>
      </c>
      <c r="AA52" s="382">
        <v>10</v>
      </c>
      <c r="AB52" s="382">
        <v>0</v>
      </c>
      <c r="AC52" s="382">
        <v>3</v>
      </c>
      <c r="AD52" s="382">
        <v>4</v>
      </c>
      <c r="AE52" s="382">
        <v>4</v>
      </c>
      <c r="AF52" s="382">
        <v>0</v>
      </c>
      <c r="AG52" s="385">
        <v>7</v>
      </c>
      <c r="AH52" s="385">
        <v>14</v>
      </c>
      <c r="AI52" s="385">
        <v>5</v>
      </c>
      <c r="AJ52" s="385">
        <v>3</v>
      </c>
      <c r="AK52" s="386">
        <v>3</v>
      </c>
      <c r="AL52" s="385">
        <v>5</v>
      </c>
      <c r="AM52" s="385">
        <v>16</v>
      </c>
      <c r="AN52" s="385">
        <v>2</v>
      </c>
      <c r="AO52" s="385">
        <v>3</v>
      </c>
      <c r="AP52" s="385">
        <v>3</v>
      </c>
      <c r="AQ52" s="385">
        <v>5</v>
      </c>
      <c r="AR52" s="385">
        <v>14</v>
      </c>
      <c r="AS52" s="387">
        <v>15</v>
      </c>
      <c r="AT52" s="387">
        <v>21</v>
      </c>
      <c r="AU52" s="387">
        <v>22</v>
      </c>
      <c r="AV52" s="387">
        <v>35</v>
      </c>
    </row>
    <row r="53" spans="1:48" s="74" customFormat="1" ht="12" customHeight="1" x14ac:dyDescent="0.25">
      <c r="A53" s="83"/>
      <c r="B53" s="435"/>
      <c r="C53" s="107" t="s">
        <v>180</v>
      </c>
      <c r="D53" s="389">
        <v>3</v>
      </c>
      <c r="E53" s="389">
        <v>0</v>
      </c>
      <c r="F53" s="389">
        <v>2</v>
      </c>
      <c r="G53" s="389">
        <v>0</v>
      </c>
      <c r="H53" s="389">
        <v>1</v>
      </c>
      <c r="I53" s="389">
        <v>2</v>
      </c>
      <c r="J53" s="389">
        <v>0</v>
      </c>
      <c r="K53" s="389">
        <v>2</v>
      </c>
      <c r="L53" s="390">
        <v>0</v>
      </c>
      <c r="M53" s="391">
        <v>1</v>
      </c>
      <c r="N53" s="389">
        <v>0</v>
      </c>
      <c r="O53" s="389">
        <v>0</v>
      </c>
      <c r="P53" s="389">
        <v>0</v>
      </c>
      <c r="Q53" s="389">
        <v>1</v>
      </c>
      <c r="R53" s="389">
        <v>2</v>
      </c>
      <c r="S53" s="389">
        <v>1</v>
      </c>
      <c r="T53" s="389">
        <v>1</v>
      </c>
      <c r="U53" s="389">
        <v>1</v>
      </c>
      <c r="V53" s="389">
        <v>1</v>
      </c>
      <c r="W53" s="389">
        <v>0</v>
      </c>
      <c r="X53" s="390">
        <v>1</v>
      </c>
      <c r="Y53" s="389">
        <v>1</v>
      </c>
      <c r="Z53" s="389">
        <v>1</v>
      </c>
      <c r="AA53" s="389">
        <v>2</v>
      </c>
      <c r="AB53" s="389">
        <v>0</v>
      </c>
      <c r="AC53" s="389">
        <v>2</v>
      </c>
      <c r="AD53" s="389">
        <v>1</v>
      </c>
      <c r="AE53" s="389">
        <v>0</v>
      </c>
      <c r="AF53" s="389">
        <v>0</v>
      </c>
      <c r="AG53" s="389">
        <v>0</v>
      </c>
      <c r="AH53" s="389">
        <v>1</v>
      </c>
      <c r="AI53" s="389">
        <v>2</v>
      </c>
      <c r="AJ53" s="389">
        <v>2</v>
      </c>
      <c r="AK53" s="391">
        <v>4</v>
      </c>
      <c r="AL53" s="389">
        <v>4</v>
      </c>
      <c r="AM53" s="389">
        <v>7</v>
      </c>
      <c r="AN53" s="389">
        <v>2</v>
      </c>
      <c r="AO53" s="389">
        <v>4</v>
      </c>
      <c r="AP53" s="389">
        <v>0</v>
      </c>
      <c r="AQ53" s="389">
        <v>2</v>
      </c>
      <c r="AR53" s="389">
        <v>3</v>
      </c>
      <c r="AS53" s="394">
        <v>6</v>
      </c>
      <c r="AT53" s="394">
        <v>3</v>
      </c>
      <c r="AU53" s="394">
        <v>4</v>
      </c>
      <c r="AV53" s="394">
        <v>15</v>
      </c>
    </row>
    <row r="54" spans="1:48" s="74" customFormat="1" ht="12" customHeight="1" x14ac:dyDescent="0.2">
      <c r="A54" s="123"/>
      <c r="B54" s="435"/>
      <c r="C54" s="108" t="s">
        <v>93</v>
      </c>
      <c r="D54" s="382">
        <v>0</v>
      </c>
      <c r="E54" s="382">
        <v>0</v>
      </c>
      <c r="F54" s="382">
        <v>0</v>
      </c>
      <c r="G54" s="382">
        <v>0</v>
      </c>
      <c r="H54" s="382">
        <v>0</v>
      </c>
      <c r="I54" s="382">
        <v>0</v>
      </c>
      <c r="J54" s="382">
        <v>0</v>
      </c>
      <c r="K54" s="382">
        <v>0</v>
      </c>
      <c r="L54" s="382">
        <v>0</v>
      </c>
      <c r="M54" s="384">
        <v>0</v>
      </c>
      <c r="N54" s="382">
        <v>0</v>
      </c>
      <c r="O54" s="382">
        <v>0</v>
      </c>
      <c r="P54" s="382">
        <v>0</v>
      </c>
      <c r="Q54" s="382">
        <v>0</v>
      </c>
      <c r="R54" s="382">
        <v>0</v>
      </c>
      <c r="S54" s="382">
        <v>0</v>
      </c>
      <c r="T54" s="382">
        <v>0</v>
      </c>
      <c r="U54" s="382">
        <v>0</v>
      </c>
      <c r="V54" s="382">
        <v>0</v>
      </c>
      <c r="W54" s="382">
        <v>0</v>
      </c>
      <c r="X54" s="383">
        <v>0</v>
      </c>
      <c r="Y54" s="382">
        <v>0</v>
      </c>
      <c r="Z54" s="382">
        <v>0</v>
      </c>
      <c r="AA54" s="382">
        <v>0</v>
      </c>
      <c r="AB54" s="382">
        <v>0</v>
      </c>
      <c r="AC54" s="382">
        <v>0</v>
      </c>
      <c r="AD54" s="382">
        <v>0</v>
      </c>
      <c r="AE54" s="382">
        <v>0</v>
      </c>
      <c r="AF54" s="382">
        <v>0</v>
      </c>
      <c r="AG54" s="382">
        <v>0</v>
      </c>
      <c r="AH54" s="382">
        <v>1</v>
      </c>
      <c r="AI54" s="382">
        <v>0</v>
      </c>
      <c r="AJ54" s="382">
        <v>0</v>
      </c>
      <c r="AK54" s="384">
        <v>0</v>
      </c>
      <c r="AL54" s="382">
        <v>0</v>
      </c>
      <c r="AM54" s="382">
        <v>4</v>
      </c>
      <c r="AN54" s="382">
        <v>0</v>
      </c>
      <c r="AO54" s="382">
        <v>3</v>
      </c>
      <c r="AP54" s="382">
        <v>0</v>
      </c>
      <c r="AQ54" s="382">
        <v>1</v>
      </c>
      <c r="AR54" s="382">
        <v>1</v>
      </c>
      <c r="AS54" s="387">
        <v>5</v>
      </c>
      <c r="AT54" s="387">
        <v>1</v>
      </c>
      <c r="AU54" s="387">
        <v>3</v>
      </c>
      <c r="AV54" s="387">
        <v>15</v>
      </c>
    </row>
    <row r="55" spans="1:48" s="74" customFormat="1" ht="12" customHeight="1" x14ac:dyDescent="0.25">
      <c r="A55" s="83"/>
      <c r="B55" s="435"/>
      <c r="C55" s="107" t="s">
        <v>73</v>
      </c>
      <c r="D55" s="389">
        <v>0</v>
      </c>
      <c r="E55" s="389">
        <v>0</v>
      </c>
      <c r="F55" s="389">
        <v>0</v>
      </c>
      <c r="G55" s="389">
        <v>2</v>
      </c>
      <c r="H55" s="389">
        <v>0</v>
      </c>
      <c r="I55" s="389">
        <v>1</v>
      </c>
      <c r="J55" s="389">
        <v>3</v>
      </c>
      <c r="K55" s="389">
        <v>2</v>
      </c>
      <c r="L55" s="390">
        <v>4</v>
      </c>
      <c r="M55" s="391">
        <v>1</v>
      </c>
      <c r="N55" s="389">
        <v>0</v>
      </c>
      <c r="O55" s="389">
        <v>4</v>
      </c>
      <c r="P55" s="389">
        <v>2</v>
      </c>
      <c r="Q55" s="389">
        <v>2</v>
      </c>
      <c r="R55" s="389">
        <v>1</v>
      </c>
      <c r="S55" s="389">
        <v>2</v>
      </c>
      <c r="T55" s="389">
        <v>2</v>
      </c>
      <c r="U55" s="389">
        <v>4</v>
      </c>
      <c r="V55" s="389">
        <v>3</v>
      </c>
      <c r="W55" s="389">
        <v>0</v>
      </c>
      <c r="X55" s="390">
        <v>0</v>
      </c>
      <c r="Y55" s="389">
        <v>4</v>
      </c>
      <c r="Z55" s="389">
        <v>5</v>
      </c>
      <c r="AA55" s="389">
        <v>3</v>
      </c>
      <c r="AB55" s="389">
        <v>1</v>
      </c>
      <c r="AC55" s="389">
        <v>3</v>
      </c>
      <c r="AD55" s="389">
        <v>4</v>
      </c>
      <c r="AE55" s="389">
        <v>5</v>
      </c>
      <c r="AF55" s="389">
        <v>2</v>
      </c>
      <c r="AG55" s="395">
        <v>1</v>
      </c>
      <c r="AH55" s="395">
        <v>3</v>
      </c>
      <c r="AI55" s="395">
        <v>4</v>
      </c>
      <c r="AJ55" s="395">
        <v>4</v>
      </c>
      <c r="AK55" s="396">
        <v>2</v>
      </c>
      <c r="AL55" s="395">
        <v>11</v>
      </c>
      <c r="AM55" s="395">
        <v>13</v>
      </c>
      <c r="AN55" s="395">
        <v>1</v>
      </c>
      <c r="AO55" s="395">
        <v>3</v>
      </c>
      <c r="AP55" s="395">
        <v>3</v>
      </c>
      <c r="AQ55" s="395">
        <v>17</v>
      </c>
      <c r="AR55" s="395">
        <v>21</v>
      </c>
      <c r="AS55" s="394">
        <v>27</v>
      </c>
      <c r="AT55" s="394">
        <v>14</v>
      </c>
      <c r="AU55" s="394">
        <v>60</v>
      </c>
      <c r="AV55" s="394">
        <v>35</v>
      </c>
    </row>
    <row r="56" spans="1:48" s="74" customFormat="1" ht="12" customHeight="1" x14ac:dyDescent="0.2">
      <c r="A56" s="123"/>
      <c r="B56" s="435"/>
      <c r="C56" s="108" t="s">
        <v>93</v>
      </c>
      <c r="D56" s="382">
        <v>0</v>
      </c>
      <c r="E56" s="382">
        <v>0</v>
      </c>
      <c r="F56" s="382">
        <v>0</v>
      </c>
      <c r="G56" s="382">
        <v>0</v>
      </c>
      <c r="H56" s="382">
        <v>0</v>
      </c>
      <c r="I56" s="382">
        <v>0</v>
      </c>
      <c r="J56" s="382">
        <v>0</v>
      </c>
      <c r="K56" s="382">
        <v>0</v>
      </c>
      <c r="L56" s="382">
        <v>0</v>
      </c>
      <c r="M56" s="384">
        <v>0</v>
      </c>
      <c r="N56" s="382">
        <v>0</v>
      </c>
      <c r="O56" s="382">
        <v>1</v>
      </c>
      <c r="P56" s="382">
        <v>0</v>
      </c>
      <c r="Q56" s="382">
        <v>1</v>
      </c>
      <c r="R56" s="382">
        <v>1</v>
      </c>
      <c r="S56" s="382">
        <v>2</v>
      </c>
      <c r="T56" s="382">
        <v>2</v>
      </c>
      <c r="U56" s="382">
        <v>1</v>
      </c>
      <c r="V56" s="382">
        <v>0</v>
      </c>
      <c r="W56" s="382">
        <v>0</v>
      </c>
      <c r="X56" s="383">
        <v>0</v>
      </c>
      <c r="Y56" s="382">
        <v>4</v>
      </c>
      <c r="Z56" s="382">
        <v>4</v>
      </c>
      <c r="AA56" s="382">
        <v>3</v>
      </c>
      <c r="AB56" s="382">
        <v>0</v>
      </c>
      <c r="AC56" s="382">
        <v>3</v>
      </c>
      <c r="AD56" s="382">
        <v>4</v>
      </c>
      <c r="AE56" s="382">
        <v>3</v>
      </c>
      <c r="AF56" s="382">
        <v>2</v>
      </c>
      <c r="AG56" s="385">
        <v>1</v>
      </c>
      <c r="AH56" s="385">
        <v>2</v>
      </c>
      <c r="AI56" s="385">
        <v>2</v>
      </c>
      <c r="AJ56" s="385">
        <v>4</v>
      </c>
      <c r="AK56" s="386">
        <v>2</v>
      </c>
      <c r="AL56" s="385">
        <v>10</v>
      </c>
      <c r="AM56" s="385">
        <v>11</v>
      </c>
      <c r="AN56" s="385">
        <v>1</v>
      </c>
      <c r="AO56" s="385">
        <v>2</v>
      </c>
      <c r="AP56" s="385">
        <v>2</v>
      </c>
      <c r="AQ56" s="385">
        <v>13</v>
      </c>
      <c r="AR56" s="385">
        <v>21</v>
      </c>
      <c r="AS56" s="387">
        <v>23</v>
      </c>
      <c r="AT56" s="387">
        <v>14</v>
      </c>
      <c r="AU56" s="387">
        <v>58</v>
      </c>
      <c r="AV56" s="387">
        <v>34</v>
      </c>
    </row>
    <row r="57" spans="1:48" s="74" customFormat="1" ht="12" customHeight="1" x14ac:dyDescent="0.25">
      <c r="A57" s="83"/>
      <c r="B57" s="436"/>
      <c r="C57" s="111" t="s">
        <v>62</v>
      </c>
      <c r="D57" s="389">
        <v>3</v>
      </c>
      <c r="E57" s="389">
        <v>9</v>
      </c>
      <c r="F57" s="389">
        <v>16</v>
      </c>
      <c r="G57" s="389">
        <v>10</v>
      </c>
      <c r="H57" s="389">
        <v>2</v>
      </c>
      <c r="I57" s="389">
        <v>35</v>
      </c>
      <c r="J57" s="389">
        <v>32</v>
      </c>
      <c r="K57" s="389">
        <v>11</v>
      </c>
      <c r="L57" s="390">
        <v>38</v>
      </c>
      <c r="M57" s="391">
        <v>20</v>
      </c>
      <c r="N57" s="389">
        <v>10</v>
      </c>
      <c r="O57" s="389">
        <v>25</v>
      </c>
      <c r="P57" s="389">
        <v>18</v>
      </c>
      <c r="Q57" s="389">
        <v>11</v>
      </c>
      <c r="R57" s="389">
        <v>18</v>
      </c>
      <c r="S57" s="389">
        <v>24</v>
      </c>
      <c r="T57" s="389">
        <v>24</v>
      </c>
      <c r="U57" s="389">
        <v>25</v>
      </c>
      <c r="V57" s="389">
        <v>38</v>
      </c>
      <c r="W57" s="389">
        <v>20</v>
      </c>
      <c r="X57" s="390">
        <v>24</v>
      </c>
      <c r="Y57" s="389">
        <v>20</v>
      </c>
      <c r="Z57" s="389">
        <v>44</v>
      </c>
      <c r="AA57" s="389">
        <v>51</v>
      </c>
      <c r="AB57" s="389">
        <v>45</v>
      </c>
      <c r="AC57" s="389">
        <v>50</v>
      </c>
      <c r="AD57" s="389">
        <v>63</v>
      </c>
      <c r="AE57" s="389">
        <v>27</v>
      </c>
      <c r="AF57" s="389">
        <v>24</v>
      </c>
      <c r="AG57" s="397">
        <v>16</v>
      </c>
      <c r="AH57" s="397">
        <v>49</v>
      </c>
      <c r="AI57" s="397">
        <v>61</v>
      </c>
      <c r="AJ57" s="397">
        <v>65</v>
      </c>
      <c r="AK57" s="398">
        <v>73</v>
      </c>
      <c r="AL57" s="397">
        <v>91</v>
      </c>
      <c r="AM57" s="397">
        <v>134</v>
      </c>
      <c r="AN57" s="397">
        <v>23</v>
      </c>
      <c r="AO57" s="397">
        <v>25</v>
      </c>
      <c r="AP57" s="397">
        <v>33</v>
      </c>
      <c r="AQ57" s="397">
        <v>71</v>
      </c>
      <c r="AR57" s="397">
        <v>87</v>
      </c>
      <c r="AS57" s="394">
        <v>98</v>
      </c>
      <c r="AT57" s="394">
        <v>93</v>
      </c>
      <c r="AU57" s="394">
        <v>144</v>
      </c>
      <c r="AV57" s="394">
        <v>145</v>
      </c>
    </row>
    <row r="58" spans="1:48" s="74" customFormat="1" ht="12" customHeight="1" x14ac:dyDescent="0.25">
      <c r="A58" s="83"/>
      <c r="B58" s="443" t="s">
        <v>74</v>
      </c>
      <c r="C58" s="112" t="s">
        <v>175</v>
      </c>
      <c r="D58" s="399">
        <v>3</v>
      </c>
      <c r="E58" s="400">
        <v>4</v>
      </c>
      <c r="F58" s="400">
        <v>9</v>
      </c>
      <c r="G58" s="400">
        <v>7</v>
      </c>
      <c r="H58" s="400">
        <v>1</v>
      </c>
      <c r="I58" s="400">
        <v>4</v>
      </c>
      <c r="J58" s="400">
        <v>4</v>
      </c>
      <c r="K58" s="400">
        <v>1</v>
      </c>
      <c r="L58" s="401">
        <v>3</v>
      </c>
      <c r="M58" s="399">
        <v>2</v>
      </c>
      <c r="N58" s="400">
        <v>2</v>
      </c>
      <c r="O58" s="400">
        <v>8</v>
      </c>
      <c r="P58" s="400">
        <v>6</v>
      </c>
      <c r="Q58" s="400">
        <v>6</v>
      </c>
      <c r="R58" s="400">
        <v>0</v>
      </c>
      <c r="S58" s="400">
        <v>4</v>
      </c>
      <c r="T58" s="400">
        <v>5</v>
      </c>
      <c r="U58" s="400">
        <v>1</v>
      </c>
      <c r="V58" s="400">
        <v>4</v>
      </c>
      <c r="W58" s="400">
        <v>6</v>
      </c>
      <c r="X58" s="401">
        <v>4</v>
      </c>
      <c r="Y58" s="400">
        <v>3</v>
      </c>
      <c r="Z58" s="400">
        <v>6</v>
      </c>
      <c r="AA58" s="400">
        <v>7</v>
      </c>
      <c r="AB58" s="400">
        <v>8</v>
      </c>
      <c r="AC58" s="400">
        <v>7</v>
      </c>
      <c r="AD58" s="400">
        <v>6</v>
      </c>
      <c r="AE58" s="400">
        <v>4</v>
      </c>
      <c r="AF58" s="400">
        <v>1</v>
      </c>
      <c r="AG58" s="395">
        <v>2</v>
      </c>
      <c r="AH58" s="395">
        <v>6</v>
      </c>
      <c r="AI58" s="395">
        <v>4</v>
      </c>
      <c r="AJ58" s="395">
        <v>5</v>
      </c>
      <c r="AK58" s="396">
        <v>15</v>
      </c>
      <c r="AL58" s="395">
        <v>8</v>
      </c>
      <c r="AM58" s="395">
        <v>7</v>
      </c>
      <c r="AN58" s="395">
        <v>2</v>
      </c>
      <c r="AO58" s="395">
        <v>1</v>
      </c>
      <c r="AP58" s="395">
        <v>2</v>
      </c>
      <c r="AQ58" s="395">
        <v>3</v>
      </c>
      <c r="AR58" s="395">
        <v>2</v>
      </c>
      <c r="AS58" s="402">
        <v>0</v>
      </c>
      <c r="AT58" s="402">
        <v>2</v>
      </c>
      <c r="AU58" s="402">
        <v>5</v>
      </c>
      <c r="AV58" s="402">
        <v>4</v>
      </c>
    </row>
    <row r="59" spans="1:48" s="74" customFormat="1" ht="12" customHeight="1" x14ac:dyDescent="0.2">
      <c r="A59" s="123"/>
      <c r="B59" s="444"/>
      <c r="C59" s="108" t="s">
        <v>93</v>
      </c>
      <c r="D59" s="382">
        <v>0</v>
      </c>
      <c r="E59" s="382">
        <v>0</v>
      </c>
      <c r="F59" s="382">
        <v>0</v>
      </c>
      <c r="G59" s="382">
        <v>0</v>
      </c>
      <c r="H59" s="382">
        <v>0</v>
      </c>
      <c r="I59" s="382">
        <v>0</v>
      </c>
      <c r="J59" s="382">
        <v>0</v>
      </c>
      <c r="K59" s="382">
        <v>0</v>
      </c>
      <c r="L59" s="382">
        <v>0</v>
      </c>
      <c r="M59" s="384">
        <v>0</v>
      </c>
      <c r="N59" s="382">
        <v>0</v>
      </c>
      <c r="O59" s="382">
        <v>0</v>
      </c>
      <c r="P59" s="382">
        <v>0</v>
      </c>
      <c r="Q59" s="382">
        <v>0</v>
      </c>
      <c r="R59" s="382">
        <v>0</v>
      </c>
      <c r="S59" s="382">
        <v>0</v>
      </c>
      <c r="T59" s="382">
        <v>1</v>
      </c>
      <c r="U59" s="382">
        <v>0</v>
      </c>
      <c r="V59" s="382">
        <v>1</v>
      </c>
      <c r="W59" s="382">
        <v>1</v>
      </c>
      <c r="X59" s="383">
        <v>2</v>
      </c>
      <c r="Y59" s="382">
        <v>1</v>
      </c>
      <c r="Z59" s="382">
        <v>2</v>
      </c>
      <c r="AA59" s="382">
        <v>3</v>
      </c>
      <c r="AB59" s="382">
        <v>4</v>
      </c>
      <c r="AC59" s="382">
        <v>1</v>
      </c>
      <c r="AD59" s="382">
        <v>3</v>
      </c>
      <c r="AE59" s="382">
        <v>3</v>
      </c>
      <c r="AF59" s="382">
        <v>0</v>
      </c>
      <c r="AG59" s="385">
        <v>2</v>
      </c>
      <c r="AH59" s="385">
        <v>3</v>
      </c>
      <c r="AI59" s="385">
        <v>2</v>
      </c>
      <c r="AJ59" s="385">
        <v>3</v>
      </c>
      <c r="AK59" s="386">
        <v>14</v>
      </c>
      <c r="AL59" s="385">
        <v>5</v>
      </c>
      <c r="AM59" s="385">
        <v>5</v>
      </c>
      <c r="AN59" s="385">
        <v>2</v>
      </c>
      <c r="AO59" s="385">
        <v>1</v>
      </c>
      <c r="AP59" s="385">
        <v>1</v>
      </c>
      <c r="AQ59" s="385">
        <v>2</v>
      </c>
      <c r="AR59" s="385">
        <v>0</v>
      </c>
      <c r="AS59" s="387">
        <v>0</v>
      </c>
      <c r="AT59" s="387">
        <v>1</v>
      </c>
      <c r="AU59" s="387">
        <v>2</v>
      </c>
      <c r="AV59" s="387">
        <v>4</v>
      </c>
    </row>
    <row r="60" spans="1:48" s="74" customFormat="1" ht="12" customHeight="1" x14ac:dyDescent="0.25">
      <c r="A60" s="83"/>
      <c r="B60" s="444"/>
      <c r="C60" s="107" t="s">
        <v>176</v>
      </c>
      <c r="D60" s="391">
        <v>0</v>
      </c>
      <c r="E60" s="389">
        <v>2</v>
      </c>
      <c r="F60" s="389">
        <v>8</v>
      </c>
      <c r="G60" s="389">
        <v>3</v>
      </c>
      <c r="H60" s="389">
        <v>3</v>
      </c>
      <c r="I60" s="389">
        <v>10</v>
      </c>
      <c r="J60" s="389">
        <v>1</v>
      </c>
      <c r="K60" s="389">
        <v>2</v>
      </c>
      <c r="L60" s="390">
        <v>1</v>
      </c>
      <c r="M60" s="391">
        <v>3</v>
      </c>
      <c r="N60" s="389">
        <v>5</v>
      </c>
      <c r="O60" s="389">
        <v>8</v>
      </c>
      <c r="P60" s="389">
        <v>9</v>
      </c>
      <c r="Q60" s="389">
        <v>5</v>
      </c>
      <c r="R60" s="389">
        <v>3</v>
      </c>
      <c r="S60" s="389">
        <v>3</v>
      </c>
      <c r="T60" s="389">
        <v>5</v>
      </c>
      <c r="U60" s="389">
        <v>2</v>
      </c>
      <c r="V60" s="389">
        <v>10</v>
      </c>
      <c r="W60" s="389">
        <v>7</v>
      </c>
      <c r="X60" s="390">
        <v>9</v>
      </c>
      <c r="Y60" s="389">
        <v>8</v>
      </c>
      <c r="Z60" s="389">
        <v>12</v>
      </c>
      <c r="AA60" s="389">
        <v>17</v>
      </c>
      <c r="AB60" s="389">
        <v>22</v>
      </c>
      <c r="AC60" s="389">
        <v>11</v>
      </c>
      <c r="AD60" s="389">
        <v>24</v>
      </c>
      <c r="AE60" s="389">
        <v>14</v>
      </c>
      <c r="AF60" s="389">
        <v>1</v>
      </c>
      <c r="AG60" s="395">
        <v>9</v>
      </c>
      <c r="AH60" s="395">
        <v>11</v>
      </c>
      <c r="AI60" s="395">
        <v>7</v>
      </c>
      <c r="AJ60" s="395">
        <v>7</v>
      </c>
      <c r="AK60" s="396">
        <v>19</v>
      </c>
      <c r="AL60" s="395">
        <v>16</v>
      </c>
      <c r="AM60" s="395">
        <v>14</v>
      </c>
      <c r="AN60" s="395">
        <v>10</v>
      </c>
      <c r="AO60" s="395">
        <v>5</v>
      </c>
      <c r="AP60" s="395">
        <v>11</v>
      </c>
      <c r="AQ60" s="395">
        <v>4</v>
      </c>
      <c r="AR60" s="395">
        <v>3</v>
      </c>
      <c r="AS60" s="394">
        <v>3</v>
      </c>
      <c r="AT60" s="394">
        <v>10</v>
      </c>
      <c r="AU60" s="394">
        <v>12</v>
      </c>
      <c r="AV60" s="394">
        <v>13</v>
      </c>
    </row>
    <row r="61" spans="1:48" s="74" customFormat="1" ht="12" customHeight="1" x14ac:dyDescent="0.2">
      <c r="A61" s="123"/>
      <c r="B61" s="444"/>
      <c r="C61" s="108" t="s">
        <v>93</v>
      </c>
      <c r="D61" s="382">
        <v>0</v>
      </c>
      <c r="E61" s="382">
        <v>0</v>
      </c>
      <c r="F61" s="382">
        <v>0</v>
      </c>
      <c r="G61" s="382">
        <v>0</v>
      </c>
      <c r="H61" s="382">
        <v>0</v>
      </c>
      <c r="I61" s="382">
        <v>0</v>
      </c>
      <c r="J61" s="382">
        <v>0</v>
      </c>
      <c r="K61" s="382">
        <v>0</v>
      </c>
      <c r="L61" s="382">
        <v>0</v>
      </c>
      <c r="M61" s="384">
        <v>0</v>
      </c>
      <c r="N61" s="382">
        <v>0</v>
      </c>
      <c r="O61" s="382">
        <v>2</v>
      </c>
      <c r="P61" s="382">
        <v>4</v>
      </c>
      <c r="Q61" s="382">
        <v>0</v>
      </c>
      <c r="R61" s="382">
        <v>0</v>
      </c>
      <c r="S61" s="382">
        <v>2</v>
      </c>
      <c r="T61" s="382">
        <v>0</v>
      </c>
      <c r="U61" s="382">
        <v>0</v>
      </c>
      <c r="V61" s="382">
        <v>7</v>
      </c>
      <c r="W61" s="382">
        <v>6</v>
      </c>
      <c r="X61" s="383">
        <v>8</v>
      </c>
      <c r="Y61" s="382">
        <v>4</v>
      </c>
      <c r="Z61" s="382">
        <v>8</v>
      </c>
      <c r="AA61" s="382">
        <v>15</v>
      </c>
      <c r="AB61" s="382">
        <v>17</v>
      </c>
      <c r="AC61" s="382">
        <v>10</v>
      </c>
      <c r="AD61" s="382">
        <v>19</v>
      </c>
      <c r="AE61" s="382">
        <v>14</v>
      </c>
      <c r="AF61" s="382">
        <v>1</v>
      </c>
      <c r="AG61" s="385">
        <v>8</v>
      </c>
      <c r="AH61" s="385">
        <v>9</v>
      </c>
      <c r="AI61" s="385">
        <v>6</v>
      </c>
      <c r="AJ61" s="385">
        <v>6</v>
      </c>
      <c r="AK61" s="386">
        <v>16</v>
      </c>
      <c r="AL61" s="385">
        <v>16</v>
      </c>
      <c r="AM61" s="385">
        <v>11</v>
      </c>
      <c r="AN61" s="385">
        <v>9</v>
      </c>
      <c r="AO61" s="385">
        <v>4</v>
      </c>
      <c r="AP61" s="385">
        <v>9</v>
      </c>
      <c r="AQ61" s="385">
        <v>4</v>
      </c>
      <c r="AR61" s="385">
        <v>3</v>
      </c>
      <c r="AS61" s="387">
        <v>3</v>
      </c>
      <c r="AT61" s="387">
        <v>8</v>
      </c>
      <c r="AU61" s="387">
        <v>11</v>
      </c>
      <c r="AV61" s="387">
        <v>13</v>
      </c>
    </row>
    <row r="62" spans="1:48" s="74" customFormat="1" ht="12" customHeight="1" x14ac:dyDescent="0.25">
      <c r="A62" s="83"/>
      <c r="B62" s="444"/>
      <c r="C62" s="107" t="s">
        <v>177</v>
      </c>
      <c r="D62" s="391">
        <v>0</v>
      </c>
      <c r="E62" s="389">
        <v>1</v>
      </c>
      <c r="F62" s="389">
        <v>1</v>
      </c>
      <c r="G62" s="389">
        <v>0</v>
      </c>
      <c r="H62" s="389">
        <v>0</v>
      </c>
      <c r="I62" s="389">
        <v>2</v>
      </c>
      <c r="J62" s="389">
        <v>0</v>
      </c>
      <c r="K62" s="389">
        <v>0</v>
      </c>
      <c r="L62" s="390">
        <v>0</v>
      </c>
      <c r="M62" s="391">
        <v>0</v>
      </c>
      <c r="N62" s="389">
        <v>0</v>
      </c>
      <c r="O62" s="389">
        <v>2</v>
      </c>
      <c r="P62" s="389">
        <v>0</v>
      </c>
      <c r="Q62" s="389">
        <v>0</v>
      </c>
      <c r="R62" s="389">
        <v>1</v>
      </c>
      <c r="S62" s="389">
        <v>3</v>
      </c>
      <c r="T62" s="389">
        <v>1</v>
      </c>
      <c r="U62" s="389">
        <v>0</v>
      </c>
      <c r="V62" s="389">
        <v>2</v>
      </c>
      <c r="W62" s="389">
        <v>5</v>
      </c>
      <c r="X62" s="390">
        <v>3</v>
      </c>
      <c r="Y62" s="389">
        <v>4</v>
      </c>
      <c r="Z62" s="389">
        <v>1</v>
      </c>
      <c r="AA62" s="389">
        <v>14</v>
      </c>
      <c r="AB62" s="389">
        <v>6</v>
      </c>
      <c r="AC62" s="389">
        <v>6</v>
      </c>
      <c r="AD62" s="389">
        <v>9</v>
      </c>
      <c r="AE62" s="389">
        <v>6</v>
      </c>
      <c r="AF62" s="389">
        <v>1</v>
      </c>
      <c r="AG62" s="395">
        <v>2</v>
      </c>
      <c r="AH62" s="395">
        <v>4</v>
      </c>
      <c r="AI62" s="395">
        <v>2</v>
      </c>
      <c r="AJ62" s="395">
        <v>3</v>
      </c>
      <c r="AK62" s="396">
        <v>15</v>
      </c>
      <c r="AL62" s="395">
        <v>1</v>
      </c>
      <c r="AM62" s="395">
        <v>9</v>
      </c>
      <c r="AN62" s="395">
        <v>6</v>
      </c>
      <c r="AO62" s="395">
        <v>3</v>
      </c>
      <c r="AP62" s="395">
        <v>4</v>
      </c>
      <c r="AQ62" s="395">
        <v>4</v>
      </c>
      <c r="AR62" s="395">
        <v>1</v>
      </c>
      <c r="AS62" s="394">
        <v>0</v>
      </c>
      <c r="AT62" s="394">
        <v>2</v>
      </c>
      <c r="AU62" s="394">
        <v>4</v>
      </c>
      <c r="AV62" s="394">
        <v>9</v>
      </c>
    </row>
    <row r="63" spans="1:48" s="74" customFormat="1" ht="12" customHeight="1" x14ac:dyDescent="0.2">
      <c r="A63" s="123"/>
      <c r="B63" s="444"/>
      <c r="C63" s="108" t="s">
        <v>93</v>
      </c>
      <c r="D63" s="382">
        <v>0</v>
      </c>
      <c r="E63" s="382">
        <v>0</v>
      </c>
      <c r="F63" s="382">
        <v>0</v>
      </c>
      <c r="G63" s="382">
        <v>0</v>
      </c>
      <c r="H63" s="382">
        <v>0</v>
      </c>
      <c r="I63" s="382">
        <v>0</v>
      </c>
      <c r="J63" s="382">
        <v>0</v>
      </c>
      <c r="K63" s="382">
        <v>0</v>
      </c>
      <c r="L63" s="382">
        <v>0</v>
      </c>
      <c r="M63" s="384">
        <v>0</v>
      </c>
      <c r="N63" s="382">
        <v>0</v>
      </c>
      <c r="O63" s="382">
        <v>1</v>
      </c>
      <c r="P63" s="382">
        <v>0</v>
      </c>
      <c r="Q63" s="382">
        <v>0</v>
      </c>
      <c r="R63" s="382">
        <v>1</v>
      </c>
      <c r="S63" s="382">
        <v>1</v>
      </c>
      <c r="T63" s="382">
        <v>0</v>
      </c>
      <c r="U63" s="382">
        <v>0</v>
      </c>
      <c r="V63" s="382">
        <v>2</v>
      </c>
      <c r="W63" s="382">
        <v>2</v>
      </c>
      <c r="X63" s="383">
        <v>2</v>
      </c>
      <c r="Y63" s="382">
        <v>3</v>
      </c>
      <c r="Z63" s="382">
        <v>1</v>
      </c>
      <c r="AA63" s="382">
        <v>13</v>
      </c>
      <c r="AB63" s="382">
        <v>6</v>
      </c>
      <c r="AC63" s="382">
        <v>6</v>
      </c>
      <c r="AD63" s="382">
        <v>8</v>
      </c>
      <c r="AE63" s="382">
        <v>5</v>
      </c>
      <c r="AF63" s="382">
        <v>1</v>
      </c>
      <c r="AG63" s="382">
        <v>0</v>
      </c>
      <c r="AH63" s="382">
        <v>4</v>
      </c>
      <c r="AI63" s="382">
        <v>2</v>
      </c>
      <c r="AJ63" s="382">
        <v>3</v>
      </c>
      <c r="AK63" s="384">
        <v>13</v>
      </c>
      <c r="AL63" s="382">
        <v>1</v>
      </c>
      <c r="AM63" s="382">
        <v>9</v>
      </c>
      <c r="AN63" s="382">
        <v>6</v>
      </c>
      <c r="AO63" s="382">
        <v>2</v>
      </c>
      <c r="AP63" s="382">
        <v>4</v>
      </c>
      <c r="AQ63" s="382">
        <v>4</v>
      </c>
      <c r="AR63" s="382">
        <v>1</v>
      </c>
      <c r="AS63" s="387">
        <v>0</v>
      </c>
      <c r="AT63" s="387">
        <v>2</v>
      </c>
      <c r="AU63" s="387">
        <v>4</v>
      </c>
      <c r="AV63" s="387">
        <v>9</v>
      </c>
    </row>
    <row r="64" spans="1:48" s="74" customFormat="1" ht="12" customHeight="1" x14ac:dyDescent="0.25">
      <c r="A64" s="123"/>
      <c r="B64" s="444"/>
      <c r="C64" s="107" t="s">
        <v>181</v>
      </c>
      <c r="D64" s="391">
        <v>1</v>
      </c>
      <c r="E64" s="389">
        <v>2</v>
      </c>
      <c r="F64" s="389">
        <v>1</v>
      </c>
      <c r="G64" s="389">
        <v>2</v>
      </c>
      <c r="H64" s="389">
        <v>0</v>
      </c>
      <c r="I64" s="389">
        <v>1</v>
      </c>
      <c r="J64" s="389">
        <v>1</v>
      </c>
      <c r="K64" s="389">
        <v>0</v>
      </c>
      <c r="L64" s="390">
        <v>0</v>
      </c>
      <c r="M64" s="391">
        <v>1</v>
      </c>
      <c r="N64" s="389">
        <v>0</v>
      </c>
      <c r="O64" s="389">
        <v>1</v>
      </c>
      <c r="P64" s="389">
        <v>0</v>
      </c>
      <c r="Q64" s="389">
        <v>0</v>
      </c>
      <c r="R64" s="389">
        <v>1</v>
      </c>
      <c r="S64" s="389">
        <v>0</v>
      </c>
      <c r="T64" s="389">
        <v>2</v>
      </c>
      <c r="U64" s="389">
        <v>0</v>
      </c>
      <c r="V64" s="389">
        <v>1</v>
      </c>
      <c r="W64" s="389">
        <v>0</v>
      </c>
      <c r="X64" s="390">
        <v>1</v>
      </c>
      <c r="Y64" s="389">
        <v>3</v>
      </c>
      <c r="Z64" s="389">
        <v>0</v>
      </c>
      <c r="AA64" s="389">
        <v>3</v>
      </c>
      <c r="AB64" s="389">
        <v>2</v>
      </c>
      <c r="AC64" s="389">
        <v>2</v>
      </c>
      <c r="AD64" s="389">
        <v>6</v>
      </c>
      <c r="AE64" s="389">
        <v>2</v>
      </c>
      <c r="AF64" s="389">
        <v>2</v>
      </c>
      <c r="AG64" s="395">
        <v>2</v>
      </c>
      <c r="AH64" s="395">
        <v>1</v>
      </c>
      <c r="AI64" s="395">
        <v>1</v>
      </c>
      <c r="AJ64" s="395">
        <v>0</v>
      </c>
      <c r="AK64" s="396">
        <v>4</v>
      </c>
      <c r="AL64" s="395">
        <v>3</v>
      </c>
      <c r="AM64" s="395">
        <v>10</v>
      </c>
      <c r="AN64" s="395">
        <v>1</v>
      </c>
      <c r="AO64" s="395">
        <v>4</v>
      </c>
      <c r="AP64" s="395">
        <v>1</v>
      </c>
      <c r="AQ64" s="395">
        <v>0</v>
      </c>
      <c r="AR64" s="395">
        <v>0</v>
      </c>
      <c r="AS64" s="394">
        <v>0</v>
      </c>
      <c r="AT64" s="394">
        <v>1</v>
      </c>
      <c r="AU64" s="394">
        <v>4</v>
      </c>
      <c r="AV64" s="394">
        <v>3</v>
      </c>
    </row>
    <row r="65" spans="1:48" s="74" customFormat="1" ht="12" customHeight="1" x14ac:dyDescent="0.2">
      <c r="A65" s="123"/>
      <c r="B65" s="444"/>
      <c r="C65" s="108" t="s">
        <v>93</v>
      </c>
      <c r="D65" s="382">
        <v>0</v>
      </c>
      <c r="E65" s="382">
        <v>0</v>
      </c>
      <c r="F65" s="382">
        <v>0</v>
      </c>
      <c r="G65" s="382">
        <v>0</v>
      </c>
      <c r="H65" s="382">
        <v>0</v>
      </c>
      <c r="I65" s="382">
        <v>0</v>
      </c>
      <c r="J65" s="382">
        <v>0</v>
      </c>
      <c r="K65" s="382">
        <v>0</v>
      </c>
      <c r="L65" s="382">
        <v>0</v>
      </c>
      <c r="M65" s="384">
        <v>0</v>
      </c>
      <c r="N65" s="382">
        <v>0</v>
      </c>
      <c r="O65" s="382">
        <v>1</v>
      </c>
      <c r="P65" s="382">
        <v>0</v>
      </c>
      <c r="Q65" s="382">
        <v>0</v>
      </c>
      <c r="R65" s="382">
        <v>1</v>
      </c>
      <c r="S65" s="382">
        <v>0</v>
      </c>
      <c r="T65" s="382">
        <v>0</v>
      </c>
      <c r="U65" s="382">
        <v>0</v>
      </c>
      <c r="V65" s="382">
        <v>1</v>
      </c>
      <c r="W65" s="382">
        <v>0</v>
      </c>
      <c r="X65" s="383">
        <v>0</v>
      </c>
      <c r="Y65" s="382">
        <v>3</v>
      </c>
      <c r="Z65" s="382">
        <v>0</v>
      </c>
      <c r="AA65" s="382">
        <v>2</v>
      </c>
      <c r="AB65" s="382">
        <v>2</v>
      </c>
      <c r="AC65" s="382">
        <v>2</v>
      </c>
      <c r="AD65" s="382">
        <v>6</v>
      </c>
      <c r="AE65" s="382">
        <v>2</v>
      </c>
      <c r="AF65" s="382">
        <v>1</v>
      </c>
      <c r="AG65" s="385">
        <v>2</v>
      </c>
      <c r="AH65" s="385">
        <v>1</v>
      </c>
      <c r="AI65" s="385">
        <v>0</v>
      </c>
      <c r="AJ65" s="385">
        <v>0</v>
      </c>
      <c r="AK65" s="386">
        <v>4</v>
      </c>
      <c r="AL65" s="385">
        <v>1</v>
      </c>
      <c r="AM65" s="385">
        <v>9</v>
      </c>
      <c r="AN65" s="385">
        <v>1</v>
      </c>
      <c r="AO65" s="385">
        <v>4</v>
      </c>
      <c r="AP65" s="385">
        <v>1</v>
      </c>
      <c r="AQ65" s="385">
        <v>0</v>
      </c>
      <c r="AR65" s="385">
        <v>0</v>
      </c>
      <c r="AS65" s="387">
        <v>0</v>
      </c>
      <c r="AT65" s="387">
        <v>1</v>
      </c>
      <c r="AU65" s="387">
        <v>4</v>
      </c>
      <c r="AV65" s="387">
        <v>3</v>
      </c>
    </row>
    <row r="66" spans="1:48" s="74" customFormat="1" ht="12" customHeight="1" x14ac:dyDescent="0.25">
      <c r="A66" s="83"/>
      <c r="B66" s="444"/>
      <c r="C66" s="107" t="s">
        <v>182</v>
      </c>
      <c r="D66" s="391">
        <v>0</v>
      </c>
      <c r="E66" s="389">
        <v>0</v>
      </c>
      <c r="F66" s="389">
        <v>0</v>
      </c>
      <c r="G66" s="389">
        <v>0</v>
      </c>
      <c r="H66" s="389">
        <v>0</v>
      </c>
      <c r="I66" s="389">
        <v>0</v>
      </c>
      <c r="J66" s="389">
        <v>0</v>
      </c>
      <c r="K66" s="389">
        <v>0</v>
      </c>
      <c r="L66" s="390">
        <v>0</v>
      </c>
      <c r="M66" s="391">
        <v>0</v>
      </c>
      <c r="N66" s="389">
        <v>0</v>
      </c>
      <c r="O66" s="389">
        <v>0</v>
      </c>
      <c r="P66" s="389">
        <v>0</v>
      </c>
      <c r="Q66" s="389">
        <v>0</v>
      </c>
      <c r="R66" s="389">
        <v>0</v>
      </c>
      <c r="S66" s="389">
        <v>0</v>
      </c>
      <c r="T66" s="389">
        <v>0</v>
      </c>
      <c r="U66" s="389">
        <v>0</v>
      </c>
      <c r="V66" s="389">
        <v>0</v>
      </c>
      <c r="W66" s="389">
        <v>0</v>
      </c>
      <c r="X66" s="390">
        <v>0</v>
      </c>
      <c r="Y66" s="389">
        <v>0</v>
      </c>
      <c r="Z66" s="389">
        <v>0</v>
      </c>
      <c r="AA66" s="389">
        <v>0</v>
      </c>
      <c r="AB66" s="389">
        <v>0</v>
      </c>
      <c r="AC66" s="389">
        <v>0</v>
      </c>
      <c r="AD66" s="389">
        <v>0</v>
      </c>
      <c r="AE66" s="389">
        <v>0</v>
      </c>
      <c r="AF66" s="389">
        <v>0</v>
      </c>
      <c r="AG66" s="389">
        <v>0</v>
      </c>
      <c r="AH66" s="389">
        <v>1</v>
      </c>
      <c r="AI66" s="389">
        <v>0</v>
      </c>
      <c r="AJ66" s="389">
        <v>0</v>
      </c>
      <c r="AK66" s="391">
        <v>0</v>
      </c>
      <c r="AL66" s="389">
        <v>0</v>
      </c>
      <c r="AM66" s="389">
        <v>0</v>
      </c>
      <c r="AN66" s="389">
        <v>0</v>
      </c>
      <c r="AO66" s="389">
        <v>0</v>
      </c>
      <c r="AP66" s="389">
        <v>0</v>
      </c>
      <c r="AQ66" s="389">
        <v>0</v>
      </c>
      <c r="AR66" s="389">
        <v>0</v>
      </c>
      <c r="AS66" s="394">
        <v>0</v>
      </c>
      <c r="AT66" s="394">
        <v>0</v>
      </c>
      <c r="AU66" s="394">
        <v>0</v>
      </c>
      <c r="AV66" s="394">
        <v>0</v>
      </c>
    </row>
    <row r="67" spans="1:48" s="74" customFormat="1" ht="12" customHeight="1" x14ac:dyDescent="0.2">
      <c r="A67" s="123"/>
      <c r="B67" s="444"/>
      <c r="C67" s="108" t="s">
        <v>93</v>
      </c>
      <c r="D67" s="382">
        <v>0</v>
      </c>
      <c r="E67" s="382">
        <v>0</v>
      </c>
      <c r="F67" s="382">
        <v>0</v>
      </c>
      <c r="G67" s="382">
        <v>0</v>
      </c>
      <c r="H67" s="382">
        <v>0</v>
      </c>
      <c r="I67" s="382">
        <v>0</v>
      </c>
      <c r="J67" s="382">
        <v>0</v>
      </c>
      <c r="K67" s="382">
        <v>0</v>
      </c>
      <c r="L67" s="382">
        <v>0</v>
      </c>
      <c r="M67" s="384">
        <v>0</v>
      </c>
      <c r="N67" s="382">
        <v>0</v>
      </c>
      <c r="O67" s="382">
        <v>0</v>
      </c>
      <c r="P67" s="382">
        <v>0</v>
      </c>
      <c r="Q67" s="382">
        <v>0</v>
      </c>
      <c r="R67" s="382">
        <v>0</v>
      </c>
      <c r="S67" s="382">
        <v>0</v>
      </c>
      <c r="T67" s="382">
        <v>0</v>
      </c>
      <c r="U67" s="382">
        <v>0</v>
      </c>
      <c r="V67" s="382">
        <v>0</v>
      </c>
      <c r="W67" s="382">
        <v>0</v>
      </c>
      <c r="X67" s="383">
        <v>0</v>
      </c>
      <c r="Y67" s="382">
        <v>0</v>
      </c>
      <c r="Z67" s="382">
        <v>0</v>
      </c>
      <c r="AA67" s="382">
        <v>0</v>
      </c>
      <c r="AB67" s="382">
        <v>0</v>
      </c>
      <c r="AC67" s="382">
        <v>0</v>
      </c>
      <c r="AD67" s="382">
        <v>0</v>
      </c>
      <c r="AE67" s="382">
        <v>0</v>
      </c>
      <c r="AF67" s="382">
        <v>0</v>
      </c>
      <c r="AG67" s="382">
        <v>0</v>
      </c>
      <c r="AH67" s="382">
        <v>0</v>
      </c>
      <c r="AI67" s="382">
        <v>0</v>
      </c>
      <c r="AJ67" s="382">
        <v>0</v>
      </c>
      <c r="AK67" s="384">
        <v>0</v>
      </c>
      <c r="AL67" s="382">
        <v>0</v>
      </c>
      <c r="AM67" s="382">
        <v>0</v>
      </c>
      <c r="AN67" s="382">
        <v>0</v>
      </c>
      <c r="AO67" s="382">
        <v>0</v>
      </c>
      <c r="AP67" s="382">
        <v>0</v>
      </c>
      <c r="AQ67" s="382">
        <v>0</v>
      </c>
      <c r="AR67" s="382">
        <v>0</v>
      </c>
      <c r="AS67" s="387">
        <v>0</v>
      </c>
      <c r="AT67" s="387">
        <v>0</v>
      </c>
      <c r="AU67" s="387">
        <v>0</v>
      </c>
      <c r="AV67" s="387">
        <v>0</v>
      </c>
    </row>
    <row r="68" spans="1:48" s="74" customFormat="1" ht="12" customHeight="1" x14ac:dyDescent="0.25">
      <c r="A68" s="83"/>
      <c r="B68" s="448"/>
      <c r="C68" s="111" t="s">
        <v>62</v>
      </c>
      <c r="D68" s="403">
        <v>4</v>
      </c>
      <c r="E68" s="404">
        <v>9</v>
      </c>
      <c r="F68" s="404">
        <v>19</v>
      </c>
      <c r="G68" s="404">
        <v>12</v>
      </c>
      <c r="H68" s="404">
        <v>4</v>
      </c>
      <c r="I68" s="404">
        <v>17</v>
      </c>
      <c r="J68" s="404">
        <v>6</v>
      </c>
      <c r="K68" s="404">
        <v>3</v>
      </c>
      <c r="L68" s="405">
        <v>4</v>
      </c>
      <c r="M68" s="403">
        <v>6</v>
      </c>
      <c r="N68" s="404">
        <v>7</v>
      </c>
      <c r="O68" s="404">
        <v>19</v>
      </c>
      <c r="P68" s="404">
        <v>15</v>
      </c>
      <c r="Q68" s="404">
        <v>11</v>
      </c>
      <c r="R68" s="404">
        <v>5</v>
      </c>
      <c r="S68" s="404">
        <v>10</v>
      </c>
      <c r="T68" s="404">
        <v>13</v>
      </c>
      <c r="U68" s="404">
        <v>3</v>
      </c>
      <c r="V68" s="404">
        <v>17</v>
      </c>
      <c r="W68" s="404">
        <v>18</v>
      </c>
      <c r="X68" s="405">
        <v>17</v>
      </c>
      <c r="Y68" s="404">
        <v>18</v>
      </c>
      <c r="Z68" s="404">
        <v>19</v>
      </c>
      <c r="AA68" s="404">
        <v>41</v>
      </c>
      <c r="AB68" s="404">
        <v>38</v>
      </c>
      <c r="AC68" s="404">
        <v>26</v>
      </c>
      <c r="AD68" s="404">
        <v>45</v>
      </c>
      <c r="AE68" s="404">
        <v>26</v>
      </c>
      <c r="AF68" s="404">
        <v>5</v>
      </c>
      <c r="AG68" s="406">
        <v>15</v>
      </c>
      <c r="AH68" s="406">
        <v>23</v>
      </c>
      <c r="AI68" s="406">
        <v>14</v>
      </c>
      <c r="AJ68" s="406">
        <v>15</v>
      </c>
      <c r="AK68" s="407">
        <v>53</v>
      </c>
      <c r="AL68" s="406">
        <v>28</v>
      </c>
      <c r="AM68" s="406">
        <v>40</v>
      </c>
      <c r="AN68" s="406">
        <v>19</v>
      </c>
      <c r="AO68" s="406">
        <v>13</v>
      </c>
      <c r="AP68" s="406">
        <v>18</v>
      </c>
      <c r="AQ68" s="406">
        <v>11</v>
      </c>
      <c r="AR68" s="406">
        <v>6</v>
      </c>
      <c r="AS68" s="394">
        <v>3</v>
      </c>
      <c r="AT68" s="394">
        <v>15</v>
      </c>
      <c r="AU68" s="394">
        <v>25</v>
      </c>
      <c r="AV68" s="394">
        <v>29</v>
      </c>
    </row>
    <row r="69" spans="1:48" s="74" customFormat="1" ht="12" customHeight="1" x14ac:dyDescent="0.25">
      <c r="A69" s="83"/>
      <c r="B69" s="449" t="s">
        <v>63</v>
      </c>
      <c r="C69" s="107" t="s">
        <v>172</v>
      </c>
      <c r="D69" s="389">
        <v>4</v>
      </c>
      <c r="E69" s="389">
        <v>13</v>
      </c>
      <c r="F69" s="389">
        <v>33</v>
      </c>
      <c r="G69" s="389">
        <v>9</v>
      </c>
      <c r="H69" s="389">
        <v>6</v>
      </c>
      <c r="I69" s="389">
        <v>21</v>
      </c>
      <c r="J69" s="389">
        <v>6</v>
      </c>
      <c r="K69" s="389">
        <v>7</v>
      </c>
      <c r="L69" s="390">
        <v>9</v>
      </c>
      <c r="M69" s="391">
        <v>35</v>
      </c>
      <c r="N69" s="389">
        <v>32</v>
      </c>
      <c r="O69" s="389">
        <v>54</v>
      </c>
      <c r="P69" s="389">
        <v>17</v>
      </c>
      <c r="Q69" s="389">
        <v>24</v>
      </c>
      <c r="R69" s="389">
        <v>15</v>
      </c>
      <c r="S69" s="389">
        <v>22</v>
      </c>
      <c r="T69" s="389">
        <v>26</v>
      </c>
      <c r="U69" s="389">
        <v>11</v>
      </c>
      <c r="V69" s="389">
        <v>19</v>
      </c>
      <c r="W69" s="389">
        <v>13</v>
      </c>
      <c r="X69" s="390">
        <v>17</v>
      </c>
      <c r="Y69" s="389">
        <v>59</v>
      </c>
      <c r="Z69" s="389">
        <v>55</v>
      </c>
      <c r="AA69" s="389">
        <v>45</v>
      </c>
      <c r="AB69" s="389">
        <v>42</v>
      </c>
      <c r="AC69" s="389">
        <v>51</v>
      </c>
      <c r="AD69" s="389">
        <v>37</v>
      </c>
      <c r="AE69" s="389">
        <v>5</v>
      </c>
      <c r="AF69" s="389">
        <v>7</v>
      </c>
      <c r="AG69" s="395">
        <v>18</v>
      </c>
      <c r="AH69" s="395">
        <v>65</v>
      </c>
      <c r="AI69" s="395">
        <v>57</v>
      </c>
      <c r="AJ69" s="395">
        <v>27</v>
      </c>
      <c r="AK69" s="396">
        <v>24</v>
      </c>
      <c r="AL69" s="395">
        <v>23</v>
      </c>
      <c r="AM69" s="395">
        <v>10</v>
      </c>
      <c r="AN69" s="395">
        <v>3</v>
      </c>
      <c r="AO69" s="395">
        <v>5</v>
      </c>
      <c r="AP69" s="395">
        <v>2</v>
      </c>
      <c r="AQ69" s="395">
        <v>5</v>
      </c>
      <c r="AR69" s="395">
        <v>3</v>
      </c>
      <c r="AS69" s="402">
        <v>16</v>
      </c>
      <c r="AT69" s="402">
        <v>14</v>
      </c>
      <c r="AU69" s="402">
        <v>21</v>
      </c>
      <c r="AV69" s="402">
        <v>17</v>
      </c>
    </row>
    <row r="70" spans="1:48" s="74" customFormat="1" ht="12" customHeight="1" x14ac:dyDescent="0.2">
      <c r="A70" s="123"/>
      <c r="B70" s="435"/>
      <c r="C70" s="108" t="s">
        <v>93</v>
      </c>
      <c r="D70" s="382">
        <v>0</v>
      </c>
      <c r="E70" s="382">
        <v>0</v>
      </c>
      <c r="F70" s="382">
        <v>0</v>
      </c>
      <c r="G70" s="382">
        <v>0</v>
      </c>
      <c r="H70" s="382">
        <v>0</v>
      </c>
      <c r="I70" s="382">
        <v>0</v>
      </c>
      <c r="J70" s="382">
        <v>0</v>
      </c>
      <c r="K70" s="382">
        <v>0</v>
      </c>
      <c r="L70" s="382">
        <v>0</v>
      </c>
      <c r="M70" s="384">
        <v>0</v>
      </c>
      <c r="N70" s="382">
        <v>0</v>
      </c>
      <c r="O70" s="382">
        <v>1</v>
      </c>
      <c r="P70" s="382">
        <v>0</v>
      </c>
      <c r="Q70" s="382">
        <v>3</v>
      </c>
      <c r="R70" s="382">
        <v>0</v>
      </c>
      <c r="S70" s="382">
        <v>2</v>
      </c>
      <c r="T70" s="382">
        <v>0</v>
      </c>
      <c r="U70" s="382">
        <v>0</v>
      </c>
      <c r="V70" s="382">
        <v>4</v>
      </c>
      <c r="W70" s="382">
        <v>3</v>
      </c>
      <c r="X70" s="383">
        <v>3</v>
      </c>
      <c r="Y70" s="382">
        <v>42</v>
      </c>
      <c r="Z70" s="382">
        <v>42</v>
      </c>
      <c r="AA70" s="382">
        <v>36</v>
      </c>
      <c r="AB70" s="382">
        <v>21</v>
      </c>
      <c r="AC70" s="382">
        <v>16</v>
      </c>
      <c r="AD70" s="382">
        <v>15</v>
      </c>
      <c r="AE70" s="382">
        <v>3</v>
      </c>
      <c r="AF70" s="382">
        <v>3</v>
      </c>
      <c r="AG70" s="385">
        <v>7</v>
      </c>
      <c r="AH70" s="385">
        <v>56</v>
      </c>
      <c r="AI70" s="385">
        <v>49</v>
      </c>
      <c r="AJ70" s="385">
        <v>21</v>
      </c>
      <c r="AK70" s="386">
        <v>24</v>
      </c>
      <c r="AL70" s="385">
        <v>21</v>
      </c>
      <c r="AM70" s="385">
        <v>8</v>
      </c>
      <c r="AN70" s="385">
        <v>1</v>
      </c>
      <c r="AO70" s="385">
        <v>4</v>
      </c>
      <c r="AP70" s="385">
        <v>1</v>
      </c>
      <c r="AQ70" s="385">
        <v>4</v>
      </c>
      <c r="AR70" s="385">
        <v>2</v>
      </c>
      <c r="AS70" s="387">
        <v>15</v>
      </c>
      <c r="AT70" s="387">
        <v>10</v>
      </c>
      <c r="AU70" s="387">
        <v>19</v>
      </c>
      <c r="AV70" s="387">
        <v>17</v>
      </c>
    </row>
    <row r="71" spans="1:48" s="74" customFormat="1" ht="12" customHeight="1" x14ac:dyDescent="0.25">
      <c r="A71" s="83"/>
      <c r="B71" s="435"/>
      <c r="C71" s="107" t="s">
        <v>177</v>
      </c>
      <c r="D71" s="389">
        <v>1</v>
      </c>
      <c r="E71" s="389">
        <v>3</v>
      </c>
      <c r="F71" s="389">
        <v>2</v>
      </c>
      <c r="G71" s="389">
        <v>4</v>
      </c>
      <c r="H71" s="389">
        <v>3</v>
      </c>
      <c r="I71" s="389">
        <v>6</v>
      </c>
      <c r="J71" s="389">
        <v>1</v>
      </c>
      <c r="K71" s="389">
        <v>2</v>
      </c>
      <c r="L71" s="390">
        <v>4</v>
      </c>
      <c r="M71" s="391">
        <v>13</v>
      </c>
      <c r="N71" s="389">
        <v>14</v>
      </c>
      <c r="O71" s="389">
        <v>19</v>
      </c>
      <c r="P71" s="389">
        <v>17</v>
      </c>
      <c r="Q71" s="389">
        <v>7</v>
      </c>
      <c r="R71" s="389">
        <v>13</v>
      </c>
      <c r="S71" s="389">
        <v>11</v>
      </c>
      <c r="T71" s="389">
        <v>8</v>
      </c>
      <c r="U71" s="389">
        <v>5</v>
      </c>
      <c r="V71" s="389">
        <v>19</v>
      </c>
      <c r="W71" s="389">
        <v>7</v>
      </c>
      <c r="X71" s="390">
        <v>11</v>
      </c>
      <c r="Y71" s="389">
        <v>42</v>
      </c>
      <c r="Z71" s="389">
        <v>66</v>
      </c>
      <c r="AA71" s="389">
        <v>67</v>
      </c>
      <c r="AB71" s="389">
        <v>22</v>
      </c>
      <c r="AC71" s="389">
        <v>38</v>
      </c>
      <c r="AD71" s="389">
        <v>56</v>
      </c>
      <c r="AE71" s="389">
        <v>7</v>
      </c>
      <c r="AF71" s="389">
        <v>2</v>
      </c>
      <c r="AG71" s="395">
        <v>12</v>
      </c>
      <c r="AH71" s="395">
        <v>60</v>
      </c>
      <c r="AI71" s="395">
        <v>73</v>
      </c>
      <c r="AJ71" s="395">
        <v>32</v>
      </c>
      <c r="AK71" s="396">
        <v>75</v>
      </c>
      <c r="AL71" s="395">
        <v>47</v>
      </c>
      <c r="AM71" s="395">
        <v>22</v>
      </c>
      <c r="AN71" s="395">
        <v>5</v>
      </c>
      <c r="AO71" s="395">
        <v>6</v>
      </c>
      <c r="AP71" s="395">
        <v>2</v>
      </c>
      <c r="AQ71" s="395">
        <v>11</v>
      </c>
      <c r="AR71" s="395">
        <v>9</v>
      </c>
      <c r="AS71" s="394">
        <v>14</v>
      </c>
      <c r="AT71" s="394">
        <v>11</v>
      </c>
      <c r="AU71" s="394">
        <v>8</v>
      </c>
      <c r="AV71" s="394">
        <v>60</v>
      </c>
    </row>
    <row r="72" spans="1:48" s="74" customFormat="1" ht="12" customHeight="1" x14ac:dyDescent="0.2">
      <c r="A72" s="123"/>
      <c r="B72" s="435"/>
      <c r="C72" s="108" t="s">
        <v>93</v>
      </c>
      <c r="D72" s="382">
        <v>0</v>
      </c>
      <c r="E72" s="382">
        <v>0</v>
      </c>
      <c r="F72" s="382">
        <v>0</v>
      </c>
      <c r="G72" s="382">
        <v>0</v>
      </c>
      <c r="H72" s="382">
        <v>0</v>
      </c>
      <c r="I72" s="382">
        <v>0</v>
      </c>
      <c r="J72" s="382">
        <v>0</v>
      </c>
      <c r="K72" s="382">
        <v>0</v>
      </c>
      <c r="L72" s="382">
        <v>0</v>
      </c>
      <c r="M72" s="384">
        <v>0</v>
      </c>
      <c r="N72" s="382">
        <v>0</v>
      </c>
      <c r="O72" s="382">
        <v>11</v>
      </c>
      <c r="P72" s="382">
        <v>7</v>
      </c>
      <c r="Q72" s="382">
        <v>3</v>
      </c>
      <c r="R72" s="382">
        <v>6</v>
      </c>
      <c r="S72" s="382">
        <v>5</v>
      </c>
      <c r="T72" s="382">
        <v>2</v>
      </c>
      <c r="U72" s="382">
        <v>1</v>
      </c>
      <c r="V72" s="382">
        <v>9</v>
      </c>
      <c r="W72" s="382">
        <v>4</v>
      </c>
      <c r="X72" s="383">
        <v>7</v>
      </c>
      <c r="Y72" s="382">
        <v>40</v>
      </c>
      <c r="Z72" s="382">
        <v>64</v>
      </c>
      <c r="AA72" s="382">
        <v>62</v>
      </c>
      <c r="AB72" s="382">
        <v>14</v>
      </c>
      <c r="AC72" s="382">
        <v>28</v>
      </c>
      <c r="AD72" s="382">
        <v>44</v>
      </c>
      <c r="AE72" s="382">
        <v>5</v>
      </c>
      <c r="AF72" s="382">
        <v>1</v>
      </c>
      <c r="AG72" s="385">
        <v>10</v>
      </c>
      <c r="AH72" s="385">
        <v>55</v>
      </c>
      <c r="AI72" s="385">
        <v>73</v>
      </c>
      <c r="AJ72" s="385">
        <v>32</v>
      </c>
      <c r="AK72" s="386">
        <v>73</v>
      </c>
      <c r="AL72" s="385">
        <v>40</v>
      </c>
      <c r="AM72" s="385">
        <v>18</v>
      </c>
      <c r="AN72" s="385">
        <v>5</v>
      </c>
      <c r="AO72" s="385">
        <v>5</v>
      </c>
      <c r="AP72" s="385">
        <v>1</v>
      </c>
      <c r="AQ72" s="385">
        <v>5</v>
      </c>
      <c r="AR72" s="385">
        <v>9</v>
      </c>
      <c r="AS72" s="387">
        <v>12</v>
      </c>
      <c r="AT72" s="387">
        <v>9</v>
      </c>
      <c r="AU72" s="387">
        <v>8</v>
      </c>
      <c r="AV72" s="387">
        <v>59</v>
      </c>
    </row>
    <row r="73" spans="1:48" s="74" customFormat="1" ht="12" customHeight="1" x14ac:dyDescent="0.25">
      <c r="A73" s="83"/>
      <c r="B73" s="435"/>
      <c r="C73" s="107" t="s">
        <v>183</v>
      </c>
      <c r="D73" s="389">
        <v>0</v>
      </c>
      <c r="E73" s="389">
        <v>3</v>
      </c>
      <c r="F73" s="389">
        <v>0</v>
      </c>
      <c r="G73" s="389">
        <v>1</v>
      </c>
      <c r="H73" s="389">
        <v>0</v>
      </c>
      <c r="I73" s="389">
        <v>0</v>
      </c>
      <c r="J73" s="389">
        <v>0</v>
      </c>
      <c r="K73" s="389">
        <v>2</v>
      </c>
      <c r="L73" s="390">
        <v>2</v>
      </c>
      <c r="M73" s="391">
        <v>2</v>
      </c>
      <c r="N73" s="389">
        <v>0</v>
      </c>
      <c r="O73" s="389">
        <v>1</v>
      </c>
      <c r="P73" s="389">
        <v>3</v>
      </c>
      <c r="Q73" s="389">
        <v>2</v>
      </c>
      <c r="R73" s="389">
        <v>0</v>
      </c>
      <c r="S73" s="389">
        <v>1</v>
      </c>
      <c r="T73" s="389">
        <v>2</v>
      </c>
      <c r="U73" s="389">
        <v>1</v>
      </c>
      <c r="V73" s="389">
        <v>3</v>
      </c>
      <c r="W73" s="389">
        <v>0</v>
      </c>
      <c r="X73" s="390">
        <v>0</v>
      </c>
      <c r="Y73" s="389">
        <v>4</v>
      </c>
      <c r="Z73" s="389">
        <v>2</v>
      </c>
      <c r="AA73" s="389">
        <v>3</v>
      </c>
      <c r="AB73" s="389">
        <v>3</v>
      </c>
      <c r="AC73" s="389">
        <v>4</v>
      </c>
      <c r="AD73" s="389">
        <v>4</v>
      </c>
      <c r="AE73" s="389">
        <v>2</v>
      </c>
      <c r="AF73" s="389">
        <v>0</v>
      </c>
      <c r="AG73" s="389">
        <v>0</v>
      </c>
      <c r="AH73" s="389">
        <v>5</v>
      </c>
      <c r="AI73" s="389">
        <v>1</v>
      </c>
      <c r="AJ73" s="389">
        <v>0</v>
      </c>
      <c r="AK73" s="391">
        <v>3</v>
      </c>
      <c r="AL73" s="389">
        <v>8</v>
      </c>
      <c r="AM73" s="389">
        <v>2</v>
      </c>
      <c r="AN73" s="389">
        <v>0</v>
      </c>
      <c r="AO73" s="389">
        <v>2</v>
      </c>
      <c r="AP73" s="389">
        <v>1</v>
      </c>
      <c r="AQ73" s="389">
        <v>0</v>
      </c>
      <c r="AR73" s="389">
        <v>0</v>
      </c>
      <c r="AS73" s="394">
        <v>1</v>
      </c>
      <c r="AT73" s="389">
        <v>0</v>
      </c>
      <c r="AU73" s="389">
        <v>0</v>
      </c>
      <c r="AV73" s="389">
        <v>3</v>
      </c>
    </row>
    <row r="74" spans="1:48" s="74" customFormat="1" ht="12" customHeight="1" x14ac:dyDescent="0.2">
      <c r="A74" s="123"/>
      <c r="B74" s="435"/>
      <c r="C74" s="108" t="s">
        <v>93</v>
      </c>
      <c r="D74" s="382">
        <v>0</v>
      </c>
      <c r="E74" s="382">
        <v>0</v>
      </c>
      <c r="F74" s="382">
        <v>0</v>
      </c>
      <c r="G74" s="382">
        <v>0</v>
      </c>
      <c r="H74" s="382">
        <v>0</v>
      </c>
      <c r="I74" s="382">
        <v>0</v>
      </c>
      <c r="J74" s="382">
        <v>0</v>
      </c>
      <c r="K74" s="382">
        <v>0</v>
      </c>
      <c r="L74" s="382">
        <v>0</v>
      </c>
      <c r="M74" s="384">
        <v>0</v>
      </c>
      <c r="N74" s="382">
        <v>0</v>
      </c>
      <c r="O74" s="382">
        <v>1</v>
      </c>
      <c r="P74" s="382">
        <v>1</v>
      </c>
      <c r="Q74" s="382">
        <v>1</v>
      </c>
      <c r="R74" s="382">
        <v>0</v>
      </c>
      <c r="S74" s="382">
        <v>0</v>
      </c>
      <c r="T74" s="382">
        <v>1</v>
      </c>
      <c r="U74" s="382">
        <v>0</v>
      </c>
      <c r="V74" s="382">
        <v>1</v>
      </c>
      <c r="W74" s="382">
        <v>0</v>
      </c>
      <c r="X74" s="383">
        <v>0</v>
      </c>
      <c r="Y74" s="382">
        <v>3</v>
      </c>
      <c r="Z74" s="382">
        <v>2</v>
      </c>
      <c r="AA74" s="382">
        <v>3</v>
      </c>
      <c r="AB74" s="382">
        <v>2</v>
      </c>
      <c r="AC74" s="382">
        <v>3</v>
      </c>
      <c r="AD74" s="382">
        <v>4</v>
      </c>
      <c r="AE74" s="382">
        <v>2</v>
      </c>
      <c r="AF74" s="382">
        <v>0</v>
      </c>
      <c r="AG74" s="382">
        <v>0</v>
      </c>
      <c r="AH74" s="382">
        <v>4</v>
      </c>
      <c r="AI74" s="382">
        <v>1</v>
      </c>
      <c r="AJ74" s="382">
        <v>0</v>
      </c>
      <c r="AK74" s="384">
        <v>3</v>
      </c>
      <c r="AL74" s="382">
        <v>6</v>
      </c>
      <c r="AM74" s="382">
        <v>2</v>
      </c>
      <c r="AN74" s="382">
        <v>0</v>
      </c>
      <c r="AO74" s="382">
        <v>0</v>
      </c>
      <c r="AP74" s="382">
        <v>1</v>
      </c>
      <c r="AQ74" s="382">
        <v>0</v>
      </c>
      <c r="AR74" s="382">
        <v>0</v>
      </c>
      <c r="AS74" s="387">
        <v>1</v>
      </c>
      <c r="AT74" s="382">
        <v>0</v>
      </c>
      <c r="AU74" s="382">
        <v>0</v>
      </c>
      <c r="AV74" s="382">
        <v>2</v>
      </c>
    </row>
    <row r="75" spans="1:48" s="74" customFormat="1" ht="12" customHeight="1" x14ac:dyDescent="0.25">
      <c r="A75" s="83"/>
      <c r="B75" s="435"/>
      <c r="C75" s="107" t="s">
        <v>184</v>
      </c>
      <c r="D75" s="389">
        <v>0</v>
      </c>
      <c r="E75" s="389">
        <v>1</v>
      </c>
      <c r="F75" s="389">
        <v>1</v>
      </c>
      <c r="G75" s="389">
        <v>0</v>
      </c>
      <c r="H75" s="389">
        <v>0</v>
      </c>
      <c r="I75" s="389">
        <v>1</v>
      </c>
      <c r="J75" s="389">
        <v>0</v>
      </c>
      <c r="K75" s="389">
        <v>0</v>
      </c>
      <c r="L75" s="390">
        <v>0</v>
      </c>
      <c r="M75" s="391">
        <v>1</v>
      </c>
      <c r="N75" s="389">
        <v>0</v>
      </c>
      <c r="O75" s="389">
        <v>1</v>
      </c>
      <c r="P75" s="389">
        <v>1</v>
      </c>
      <c r="Q75" s="389">
        <v>3</v>
      </c>
      <c r="R75" s="389">
        <v>3</v>
      </c>
      <c r="S75" s="389">
        <v>2</v>
      </c>
      <c r="T75" s="389">
        <v>2</v>
      </c>
      <c r="U75" s="389">
        <v>0</v>
      </c>
      <c r="V75" s="389">
        <v>0</v>
      </c>
      <c r="W75" s="389">
        <v>0</v>
      </c>
      <c r="X75" s="390">
        <v>0</v>
      </c>
      <c r="Y75" s="389">
        <v>0</v>
      </c>
      <c r="Z75" s="389">
        <v>5</v>
      </c>
      <c r="AA75" s="389">
        <v>1</v>
      </c>
      <c r="AB75" s="389">
        <v>0</v>
      </c>
      <c r="AC75" s="389">
        <v>1</v>
      </c>
      <c r="AD75" s="389">
        <v>1</v>
      </c>
      <c r="AE75" s="389">
        <v>0</v>
      </c>
      <c r="AF75" s="389">
        <v>0</v>
      </c>
      <c r="AG75" s="389">
        <v>0</v>
      </c>
      <c r="AH75" s="389">
        <v>2</v>
      </c>
      <c r="AI75" s="389">
        <v>1</v>
      </c>
      <c r="AJ75" s="389">
        <v>1</v>
      </c>
      <c r="AK75" s="391">
        <v>0</v>
      </c>
      <c r="AL75" s="389">
        <v>0</v>
      </c>
      <c r="AM75" s="389">
        <v>1</v>
      </c>
      <c r="AN75" s="389">
        <v>0</v>
      </c>
      <c r="AO75" s="389">
        <v>3</v>
      </c>
      <c r="AP75" s="389">
        <v>0</v>
      </c>
      <c r="AQ75" s="389">
        <v>1</v>
      </c>
      <c r="AR75" s="389">
        <v>0</v>
      </c>
      <c r="AS75" s="394">
        <v>0</v>
      </c>
      <c r="AT75" s="389">
        <v>0</v>
      </c>
      <c r="AU75" s="389">
        <v>0</v>
      </c>
      <c r="AV75" s="389">
        <v>0</v>
      </c>
    </row>
    <row r="76" spans="1:48" s="74" customFormat="1" ht="12" customHeight="1" x14ac:dyDescent="0.2">
      <c r="A76" s="123"/>
      <c r="B76" s="435"/>
      <c r="C76" s="108" t="s">
        <v>93</v>
      </c>
      <c r="D76" s="382">
        <v>0</v>
      </c>
      <c r="E76" s="382">
        <v>0</v>
      </c>
      <c r="F76" s="382">
        <v>0</v>
      </c>
      <c r="G76" s="382">
        <v>0</v>
      </c>
      <c r="H76" s="382">
        <v>0</v>
      </c>
      <c r="I76" s="382">
        <v>0</v>
      </c>
      <c r="J76" s="382">
        <v>0</v>
      </c>
      <c r="K76" s="382">
        <v>0</v>
      </c>
      <c r="L76" s="382">
        <v>0</v>
      </c>
      <c r="M76" s="384">
        <v>0</v>
      </c>
      <c r="N76" s="382">
        <v>0</v>
      </c>
      <c r="O76" s="382">
        <v>0</v>
      </c>
      <c r="P76" s="382">
        <v>1</v>
      </c>
      <c r="Q76" s="382">
        <v>2</v>
      </c>
      <c r="R76" s="382">
        <v>2</v>
      </c>
      <c r="S76" s="382">
        <v>0</v>
      </c>
      <c r="T76" s="382">
        <v>1</v>
      </c>
      <c r="U76" s="382">
        <v>0</v>
      </c>
      <c r="V76" s="382">
        <v>0</v>
      </c>
      <c r="W76" s="382">
        <v>0</v>
      </c>
      <c r="X76" s="383">
        <v>0</v>
      </c>
      <c r="Y76" s="382">
        <v>0</v>
      </c>
      <c r="Z76" s="382">
        <v>5</v>
      </c>
      <c r="AA76" s="382">
        <v>1</v>
      </c>
      <c r="AB76" s="382">
        <v>0</v>
      </c>
      <c r="AC76" s="382">
        <v>1</v>
      </c>
      <c r="AD76" s="382">
        <v>1</v>
      </c>
      <c r="AE76" s="382">
        <v>0</v>
      </c>
      <c r="AF76" s="382">
        <v>0</v>
      </c>
      <c r="AG76" s="382">
        <v>0</v>
      </c>
      <c r="AH76" s="382">
        <v>1</v>
      </c>
      <c r="AI76" s="382">
        <v>0</v>
      </c>
      <c r="AJ76" s="382">
        <v>0</v>
      </c>
      <c r="AK76" s="384">
        <v>0</v>
      </c>
      <c r="AL76" s="382">
        <v>0</v>
      </c>
      <c r="AM76" s="382">
        <v>0</v>
      </c>
      <c r="AN76" s="382">
        <v>0</v>
      </c>
      <c r="AO76" s="382">
        <v>0</v>
      </c>
      <c r="AP76" s="382">
        <v>0</v>
      </c>
      <c r="AQ76" s="382">
        <v>0</v>
      </c>
      <c r="AR76" s="382">
        <v>0</v>
      </c>
      <c r="AS76" s="387">
        <v>0</v>
      </c>
      <c r="AT76" s="382">
        <v>0</v>
      </c>
      <c r="AU76" s="382">
        <v>0</v>
      </c>
      <c r="AV76" s="382">
        <v>0</v>
      </c>
    </row>
    <row r="77" spans="1:48" s="74" customFormat="1" ht="12" customHeight="1" x14ac:dyDescent="0.25">
      <c r="A77" s="83"/>
      <c r="B77" s="436"/>
      <c r="C77" s="114" t="s">
        <v>62</v>
      </c>
      <c r="D77" s="389">
        <v>5</v>
      </c>
      <c r="E77" s="389">
        <v>20</v>
      </c>
      <c r="F77" s="389">
        <v>36</v>
      </c>
      <c r="G77" s="389">
        <v>14</v>
      </c>
      <c r="H77" s="389">
        <v>9</v>
      </c>
      <c r="I77" s="389">
        <v>28</v>
      </c>
      <c r="J77" s="389">
        <v>7</v>
      </c>
      <c r="K77" s="389">
        <v>11</v>
      </c>
      <c r="L77" s="390">
        <v>15</v>
      </c>
      <c r="M77" s="391">
        <v>51</v>
      </c>
      <c r="N77" s="389">
        <v>46</v>
      </c>
      <c r="O77" s="389">
        <v>75</v>
      </c>
      <c r="P77" s="389">
        <v>38</v>
      </c>
      <c r="Q77" s="389">
        <v>36</v>
      </c>
      <c r="R77" s="389">
        <v>31</v>
      </c>
      <c r="S77" s="389">
        <v>36</v>
      </c>
      <c r="T77" s="389">
        <v>38</v>
      </c>
      <c r="U77" s="389">
        <v>17</v>
      </c>
      <c r="V77" s="389">
        <v>41</v>
      </c>
      <c r="W77" s="389">
        <v>20</v>
      </c>
      <c r="X77" s="390">
        <v>28</v>
      </c>
      <c r="Y77" s="389">
        <v>105</v>
      </c>
      <c r="Z77" s="389">
        <v>128</v>
      </c>
      <c r="AA77" s="389">
        <v>116</v>
      </c>
      <c r="AB77" s="389">
        <v>67</v>
      </c>
      <c r="AC77" s="389">
        <v>94</v>
      </c>
      <c r="AD77" s="389">
        <v>98</v>
      </c>
      <c r="AE77" s="389">
        <v>14</v>
      </c>
      <c r="AF77" s="389">
        <v>9</v>
      </c>
      <c r="AG77" s="397">
        <v>30</v>
      </c>
      <c r="AH77" s="397">
        <v>132</v>
      </c>
      <c r="AI77" s="397">
        <v>132</v>
      </c>
      <c r="AJ77" s="397">
        <v>60</v>
      </c>
      <c r="AK77" s="398">
        <v>102</v>
      </c>
      <c r="AL77" s="397">
        <v>78</v>
      </c>
      <c r="AM77" s="397">
        <v>35</v>
      </c>
      <c r="AN77" s="397">
        <v>8</v>
      </c>
      <c r="AO77" s="397">
        <v>16</v>
      </c>
      <c r="AP77" s="397">
        <v>5</v>
      </c>
      <c r="AQ77" s="397">
        <v>17</v>
      </c>
      <c r="AR77" s="397">
        <v>12</v>
      </c>
      <c r="AS77" s="394">
        <v>31</v>
      </c>
      <c r="AT77" s="394">
        <v>25</v>
      </c>
      <c r="AU77" s="394">
        <v>29</v>
      </c>
      <c r="AV77" s="394">
        <v>80</v>
      </c>
    </row>
    <row r="78" spans="1:48" s="74" customFormat="1" ht="12" x14ac:dyDescent="0.25">
      <c r="A78" s="83"/>
      <c r="B78" s="443" t="s">
        <v>75</v>
      </c>
      <c r="C78" s="115" t="s">
        <v>178</v>
      </c>
      <c r="D78" s="399">
        <v>1</v>
      </c>
      <c r="E78" s="400">
        <v>0</v>
      </c>
      <c r="F78" s="400">
        <v>1</v>
      </c>
      <c r="G78" s="400">
        <v>0</v>
      </c>
      <c r="H78" s="400">
        <v>0</v>
      </c>
      <c r="I78" s="400">
        <v>0</v>
      </c>
      <c r="J78" s="400">
        <v>1</v>
      </c>
      <c r="K78" s="400">
        <v>1</v>
      </c>
      <c r="L78" s="401">
        <v>1</v>
      </c>
      <c r="M78" s="399">
        <v>0</v>
      </c>
      <c r="N78" s="400">
        <v>0</v>
      </c>
      <c r="O78" s="400">
        <v>0</v>
      </c>
      <c r="P78" s="400">
        <v>0</v>
      </c>
      <c r="Q78" s="400">
        <v>0</v>
      </c>
      <c r="R78" s="400">
        <v>0</v>
      </c>
      <c r="S78" s="400">
        <v>0</v>
      </c>
      <c r="T78" s="400">
        <v>1</v>
      </c>
      <c r="U78" s="400">
        <v>3</v>
      </c>
      <c r="V78" s="400">
        <v>0</v>
      </c>
      <c r="W78" s="400">
        <v>1</v>
      </c>
      <c r="X78" s="401">
        <v>2</v>
      </c>
      <c r="Y78" s="400">
        <v>2</v>
      </c>
      <c r="Z78" s="400">
        <v>10</v>
      </c>
      <c r="AA78" s="400">
        <v>7</v>
      </c>
      <c r="AB78" s="400">
        <v>8</v>
      </c>
      <c r="AC78" s="400">
        <v>7</v>
      </c>
      <c r="AD78" s="400">
        <v>3</v>
      </c>
      <c r="AE78" s="400">
        <v>1</v>
      </c>
      <c r="AF78" s="400">
        <v>1</v>
      </c>
      <c r="AG78" s="400">
        <v>0</v>
      </c>
      <c r="AH78" s="400">
        <v>4</v>
      </c>
      <c r="AI78" s="400">
        <v>18</v>
      </c>
      <c r="AJ78" s="400">
        <v>9</v>
      </c>
      <c r="AK78" s="399">
        <v>2</v>
      </c>
      <c r="AL78" s="389">
        <v>9</v>
      </c>
      <c r="AM78" s="389">
        <v>4</v>
      </c>
      <c r="AN78" s="389">
        <v>0</v>
      </c>
      <c r="AO78" s="389">
        <v>1</v>
      </c>
      <c r="AP78" s="389">
        <v>0</v>
      </c>
      <c r="AQ78" s="389">
        <v>1</v>
      </c>
      <c r="AR78" s="389">
        <v>1</v>
      </c>
      <c r="AS78" s="402">
        <v>2</v>
      </c>
      <c r="AT78" s="400">
        <v>0</v>
      </c>
      <c r="AU78" s="400">
        <v>1</v>
      </c>
      <c r="AV78" s="400">
        <v>6</v>
      </c>
    </row>
    <row r="79" spans="1:48" s="74" customFormat="1" ht="11.4" x14ac:dyDescent="0.2">
      <c r="A79" s="123"/>
      <c r="B79" s="444"/>
      <c r="C79" s="108" t="s">
        <v>93</v>
      </c>
      <c r="D79" s="382">
        <v>0</v>
      </c>
      <c r="E79" s="382">
        <v>0</v>
      </c>
      <c r="F79" s="382">
        <v>0</v>
      </c>
      <c r="G79" s="382">
        <v>0</v>
      </c>
      <c r="H79" s="382">
        <v>0</v>
      </c>
      <c r="I79" s="382">
        <v>0</v>
      </c>
      <c r="J79" s="382">
        <v>0</v>
      </c>
      <c r="K79" s="382">
        <v>0</v>
      </c>
      <c r="L79" s="382">
        <v>0</v>
      </c>
      <c r="M79" s="384">
        <v>0</v>
      </c>
      <c r="N79" s="382">
        <v>0</v>
      </c>
      <c r="O79" s="382">
        <v>0</v>
      </c>
      <c r="P79" s="382">
        <v>0</v>
      </c>
      <c r="Q79" s="382">
        <v>0</v>
      </c>
      <c r="R79" s="382">
        <v>0</v>
      </c>
      <c r="S79" s="382">
        <v>0</v>
      </c>
      <c r="T79" s="382">
        <v>0</v>
      </c>
      <c r="U79" s="382">
        <v>1</v>
      </c>
      <c r="V79" s="382">
        <v>0</v>
      </c>
      <c r="W79" s="382">
        <v>1</v>
      </c>
      <c r="X79" s="383">
        <v>2</v>
      </c>
      <c r="Y79" s="382">
        <v>2</v>
      </c>
      <c r="Z79" s="382">
        <v>9</v>
      </c>
      <c r="AA79" s="382">
        <v>6</v>
      </c>
      <c r="AB79" s="382">
        <v>8</v>
      </c>
      <c r="AC79" s="382">
        <v>5</v>
      </c>
      <c r="AD79" s="382">
        <v>3</v>
      </c>
      <c r="AE79" s="382">
        <v>1</v>
      </c>
      <c r="AF79" s="382">
        <v>1</v>
      </c>
      <c r="AG79" s="382">
        <v>0</v>
      </c>
      <c r="AH79" s="382">
        <v>3</v>
      </c>
      <c r="AI79" s="382">
        <v>18</v>
      </c>
      <c r="AJ79" s="382">
        <v>9</v>
      </c>
      <c r="AK79" s="384">
        <v>2</v>
      </c>
      <c r="AL79" s="382">
        <v>9</v>
      </c>
      <c r="AM79" s="382">
        <v>4</v>
      </c>
      <c r="AN79" s="382">
        <v>0</v>
      </c>
      <c r="AO79" s="382">
        <v>1</v>
      </c>
      <c r="AP79" s="382">
        <v>0</v>
      </c>
      <c r="AQ79" s="382">
        <v>1</v>
      </c>
      <c r="AR79" s="382">
        <v>1</v>
      </c>
      <c r="AS79" s="387">
        <v>2</v>
      </c>
      <c r="AT79" s="382">
        <v>0</v>
      </c>
      <c r="AU79" s="382">
        <v>1</v>
      </c>
      <c r="AV79" s="382">
        <v>6</v>
      </c>
    </row>
    <row r="80" spans="1:48" s="74" customFormat="1" ht="12" x14ac:dyDescent="0.25">
      <c r="A80" s="83"/>
      <c r="B80" s="444"/>
      <c r="C80" s="107" t="s">
        <v>179</v>
      </c>
      <c r="D80" s="391">
        <v>0</v>
      </c>
      <c r="E80" s="389">
        <v>0</v>
      </c>
      <c r="F80" s="389">
        <v>2</v>
      </c>
      <c r="G80" s="389">
        <v>1</v>
      </c>
      <c r="H80" s="389">
        <v>0</v>
      </c>
      <c r="I80" s="389">
        <v>3</v>
      </c>
      <c r="J80" s="389">
        <v>1</v>
      </c>
      <c r="K80" s="389">
        <v>0</v>
      </c>
      <c r="L80" s="390">
        <v>2</v>
      </c>
      <c r="M80" s="391">
        <v>1</v>
      </c>
      <c r="N80" s="389">
        <v>3</v>
      </c>
      <c r="O80" s="389">
        <v>2</v>
      </c>
      <c r="P80" s="389">
        <v>1</v>
      </c>
      <c r="Q80" s="389">
        <v>4</v>
      </c>
      <c r="R80" s="389">
        <v>3</v>
      </c>
      <c r="S80" s="389">
        <v>2</v>
      </c>
      <c r="T80" s="389">
        <v>1</v>
      </c>
      <c r="U80" s="389">
        <v>2</v>
      </c>
      <c r="V80" s="389">
        <v>3</v>
      </c>
      <c r="W80" s="389">
        <v>3</v>
      </c>
      <c r="X80" s="390">
        <v>3</v>
      </c>
      <c r="Y80" s="389">
        <v>5</v>
      </c>
      <c r="Z80" s="389">
        <v>7</v>
      </c>
      <c r="AA80" s="389">
        <v>16</v>
      </c>
      <c r="AB80" s="389">
        <v>8</v>
      </c>
      <c r="AC80" s="389">
        <v>10</v>
      </c>
      <c r="AD80" s="389">
        <v>14</v>
      </c>
      <c r="AE80" s="389">
        <v>2</v>
      </c>
      <c r="AF80" s="389">
        <v>1</v>
      </c>
      <c r="AG80" s="395">
        <v>3</v>
      </c>
      <c r="AH80" s="395">
        <v>4</v>
      </c>
      <c r="AI80" s="395">
        <v>7</v>
      </c>
      <c r="AJ80" s="395">
        <v>8</v>
      </c>
      <c r="AK80" s="396">
        <v>6</v>
      </c>
      <c r="AL80" s="395">
        <v>7</v>
      </c>
      <c r="AM80" s="395">
        <v>2</v>
      </c>
      <c r="AN80" s="395">
        <v>0</v>
      </c>
      <c r="AO80" s="395">
        <v>1</v>
      </c>
      <c r="AP80" s="395">
        <v>1</v>
      </c>
      <c r="AQ80" s="395">
        <v>0</v>
      </c>
      <c r="AR80" s="395">
        <v>0</v>
      </c>
      <c r="AS80" s="394">
        <v>1</v>
      </c>
      <c r="AT80" s="394">
        <v>2</v>
      </c>
      <c r="AU80" s="394">
        <v>4</v>
      </c>
      <c r="AV80" s="394">
        <v>3</v>
      </c>
    </row>
    <row r="81" spans="1:48" s="74" customFormat="1" ht="11.4" x14ac:dyDescent="0.2">
      <c r="A81" s="123"/>
      <c r="B81" s="444"/>
      <c r="C81" s="108" t="s">
        <v>93</v>
      </c>
      <c r="D81" s="382">
        <v>0</v>
      </c>
      <c r="E81" s="382">
        <v>0</v>
      </c>
      <c r="F81" s="382">
        <v>0</v>
      </c>
      <c r="G81" s="382">
        <v>0</v>
      </c>
      <c r="H81" s="382">
        <v>0</v>
      </c>
      <c r="I81" s="382">
        <v>0</v>
      </c>
      <c r="J81" s="382">
        <v>0</v>
      </c>
      <c r="K81" s="382">
        <v>0</v>
      </c>
      <c r="L81" s="382">
        <v>0</v>
      </c>
      <c r="M81" s="384">
        <v>0</v>
      </c>
      <c r="N81" s="382">
        <v>0</v>
      </c>
      <c r="O81" s="382">
        <v>1</v>
      </c>
      <c r="P81" s="382">
        <v>0</v>
      </c>
      <c r="Q81" s="382">
        <v>4</v>
      </c>
      <c r="R81" s="382">
        <v>0</v>
      </c>
      <c r="S81" s="382">
        <v>2</v>
      </c>
      <c r="T81" s="382">
        <v>1</v>
      </c>
      <c r="U81" s="382">
        <v>0</v>
      </c>
      <c r="V81" s="382">
        <v>0</v>
      </c>
      <c r="W81" s="382">
        <v>2</v>
      </c>
      <c r="X81" s="383">
        <v>0</v>
      </c>
      <c r="Y81" s="382">
        <v>4</v>
      </c>
      <c r="Z81" s="382">
        <v>7</v>
      </c>
      <c r="AA81" s="382">
        <v>12</v>
      </c>
      <c r="AB81" s="382">
        <v>7</v>
      </c>
      <c r="AC81" s="382">
        <v>10</v>
      </c>
      <c r="AD81" s="382">
        <v>13</v>
      </c>
      <c r="AE81" s="382">
        <v>1</v>
      </c>
      <c r="AF81" s="382">
        <v>1</v>
      </c>
      <c r="AG81" s="385">
        <v>2</v>
      </c>
      <c r="AH81" s="385">
        <v>4</v>
      </c>
      <c r="AI81" s="385">
        <v>7</v>
      </c>
      <c r="AJ81" s="385">
        <v>8</v>
      </c>
      <c r="AK81" s="386">
        <v>6</v>
      </c>
      <c r="AL81" s="385">
        <v>7</v>
      </c>
      <c r="AM81" s="385">
        <v>2</v>
      </c>
      <c r="AN81" s="385">
        <v>0</v>
      </c>
      <c r="AO81" s="385">
        <v>0</v>
      </c>
      <c r="AP81" s="385">
        <v>1</v>
      </c>
      <c r="AQ81" s="385">
        <v>0</v>
      </c>
      <c r="AR81" s="385">
        <v>0</v>
      </c>
      <c r="AS81" s="387">
        <v>1</v>
      </c>
      <c r="AT81" s="387">
        <v>2</v>
      </c>
      <c r="AU81" s="387">
        <v>4</v>
      </c>
      <c r="AV81" s="387">
        <v>3</v>
      </c>
    </row>
    <row r="82" spans="1:48" s="74" customFormat="1" ht="12" x14ac:dyDescent="0.25">
      <c r="A82" s="83"/>
      <c r="B82" s="444"/>
      <c r="C82" s="107" t="s">
        <v>185</v>
      </c>
      <c r="D82" s="391">
        <v>0</v>
      </c>
      <c r="E82" s="389">
        <v>1</v>
      </c>
      <c r="F82" s="389">
        <v>0</v>
      </c>
      <c r="G82" s="389">
        <v>2</v>
      </c>
      <c r="H82" s="389">
        <v>1</v>
      </c>
      <c r="I82" s="389">
        <v>1</v>
      </c>
      <c r="J82" s="389">
        <v>0</v>
      </c>
      <c r="K82" s="389">
        <v>4</v>
      </c>
      <c r="L82" s="390">
        <v>0</v>
      </c>
      <c r="M82" s="391">
        <v>3</v>
      </c>
      <c r="N82" s="389">
        <v>0</v>
      </c>
      <c r="O82" s="389">
        <v>2</v>
      </c>
      <c r="P82" s="389">
        <v>1</v>
      </c>
      <c r="Q82" s="389">
        <v>2</v>
      </c>
      <c r="R82" s="389">
        <v>1</v>
      </c>
      <c r="S82" s="389">
        <v>2</v>
      </c>
      <c r="T82" s="389">
        <v>0</v>
      </c>
      <c r="U82" s="389">
        <v>2</v>
      </c>
      <c r="V82" s="389">
        <v>0</v>
      </c>
      <c r="W82" s="389">
        <v>0</v>
      </c>
      <c r="X82" s="390">
        <v>1</v>
      </c>
      <c r="Y82" s="389">
        <v>1</v>
      </c>
      <c r="Z82" s="389">
        <v>2</v>
      </c>
      <c r="AA82" s="389">
        <v>6</v>
      </c>
      <c r="AB82" s="389">
        <v>1</v>
      </c>
      <c r="AC82" s="389">
        <v>3</v>
      </c>
      <c r="AD82" s="389">
        <v>6</v>
      </c>
      <c r="AE82" s="389">
        <v>0</v>
      </c>
      <c r="AF82" s="389">
        <v>1</v>
      </c>
      <c r="AG82" s="389">
        <v>0</v>
      </c>
      <c r="AH82" s="389">
        <v>2</v>
      </c>
      <c r="AI82" s="389">
        <v>3</v>
      </c>
      <c r="AJ82" s="389">
        <v>3</v>
      </c>
      <c r="AK82" s="391">
        <v>1</v>
      </c>
      <c r="AL82" s="389">
        <v>5</v>
      </c>
      <c r="AM82" s="389">
        <v>6</v>
      </c>
      <c r="AN82" s="389">
        <v>0</v>
      </c>
      <c r="AO82" s="389">
        <v>1</v>
      </c>
      <c r="AP82" s="389">
        <v>0</v>
      </c>
      <c r="AQ82" s="389">
        <v>12</v>
      </c>
      <c r="AR82" s="389">
        <v>1</v>
      </c>
      <c r="AS82" s="394">
        <v>4</v>
      </c>
      <c r="AT82" s="394">
        <v>3</v>
      </c>
      <c r="AU82" s="394">
        <v>1</v>
      </c>
      <c r="AV82" s="394">
        <v>1</v>
      </c>
    </row>
    <row r="83" spans="1:48" s="74" customFormat="1" ht="11.4" x14ac:dyDescent="0.2">
      <c r="A83" s="123"/>
      <c r="B83" s="444"/>
      <c r="C83" s="108" t="s">
        <v>93</v>
      </c>
      <c r="D83" s="382">
        <v>0</v>
      </c>
      <c r="E83" s="382">
        <v>0</v>
      </c>
      <c r="F83" s="382">
        <v>0</v>
      </c>
      <c r="G83" s="382">
        <v>0</v>
      </c>
      <c r="H83" s="382">
        <v>0</v>
      </c>
      <c r="I83" s="382">
        <v>0</v>
      </c>
      <c r="J83" s="382">
        <v>0</v>
      </c>
      <c r="K83" s="382">
        <v>0</v>
      </c>
      <c r="L83" s="382">
        <v>0</v>
      </c>
      <c r="M83" s="384">
        <v>0</v>
      </c>
      <c r="N83" s="382">
        <v>0</v>
      </c>
      <c r="O83" s="382">
        <v>0</v>
      </c>
      <c r="P83" s="382">
        <v>0</v>
      </c>
      <c r="Q83" s="382">
        <v>1</v>
      </c>
      <c r="R83" s="382">
        <v>0</v>
      </c>
      <c r="S83" s="382">
        <v>1</v>
      </c>
      <c r="T83" s="382">
        <v>0</v>
      </c>
      <c r="U83" s="382">
        <v>1</v>
      </c>
      <c r="V83" s="382">
        <v>0</v>
      </c>
      <c r="W83" s="382">
        <v>0</v>
      </c>
      <c r="X83" s="383">
        <v>0</v>
      </c>
      <c r="Y83" s="382">
        <v>0</v>
      </c>
      <c r="Z83" s="382">
        <v>1</v>
      </c>
      <c r="AA83" s="382">
        <v>1</v>
      </c>
      <c r="AB83" s="382">
        <v>0</v>
      </c>
      <c r="AC83" s="382">
        <v>2</v>
      </c>
      <c r="AD83" s="382">
        <v>3</v>
      </c>
      <c r="AE83" s="382">
        <v>0</v>
      </c>
      <c r="AF83" s="382">
        <v>1</v>
      </c>
      <c r="AG83" s="382">
        <v>0</v>
      </c>
      <c r="AH83" s="382">
        <v>1</v>
      </c>
      <c r="AI83" s="382">
        <v>3</v>
      </c>
      <c r="AJ83" s="382">
        <v>2</v>
      </c>
      <c r="AK83" s="384">
        <v>1</v>
      </c>
      <c r="AL83" s="382">
        <v>2</v>
      </c>
      <c r="AM83" s="382">
        <v>3</v>
      </c>
      <c r="AN83" s="382">
        <v>0</v>
      </c>
      <c r="AO83" s="382">
        <v>1</v>
      </c>
      <c r="AP83" s="382">
        <v>0</v>
      </c>
      <c r="AQ83" s="382">
        <v>0</v>
      </c>
      <c r="AR83" s="382">
        <v>1</v>
      </c>
      <c r="AS83" s="387">
        <v>1</v>
      </c>
      <c r="AT83" s="387">
        <v>2</v>
      </c>
      <c r="AU83" s="387">
        <v>1</v>
      </c>
      <c r="AV83" s="387">
        <v>1</v>
      </c>
    </row>
    <row r="84" spans="1:48" s="74" customFormat="1" ht="12.6" thickBot="1" x14ac:dyDescent="0.3">
      <c r="A84" s="83"/>
      <c r="B84" s="445"/>
      <c r="C84" s="128" t="s">
        <v>62</v>
      </c>
      <c r="D84" s="408">
        <v>1</v>
      </c>
      <c r="E84" s="409">
        <v>1</v>
      </c>
      <c r="F84" s="409">
        <v>3</v>
      </c>
      <c r="G84" s="409">
        <v>3</v>
      </c>
      <c r="H84" s="409">
        <v>1</v>
      </c>
      <c r="I84" s="409">
        <v>4</v>
      </c>
      <c r="J84" s="409">
        <v>2</v>
      </c>
      <c r="K84" s="409">
        <v>5</v>
      </c>
      <c r="L84" s="410">
        <v>3</v>
      </c>
      <c r="M84" s="408">
        <v>4</v>
      </c>
      <c r="N84" s="409">
        <v>3</v>
      </c>
      <c r="O84" s="409">
        <v>4</v>
      </c>
      <c r="P84" s="409">
        <v>2</v>
      </c>
      <c r="Q84" s="409">
        <v>6</v>
      </c>
      <c r="R84" s="409">
        <v>4</v>
      </c>
      <c r="S84" s="409">
        <v>4</v>
      </c>
      <c r="T84" s="409">
        <v>2</v>
      </c>
      <c r="U84" s="409">
        <v>7</v>
      </c>
      <c r="V84" s="409">
        <v>3</v>
      </c>
      <c r="W84" s="409">
        <v>4</v>
      </c>
      <c r="X84" s="410">
        <v>6</v>
      </c>
      <c r="Y84" s="409">
        <v>8</v>
      </c>
      <c r="Z84" s="409">
        <v>19</v>
      </c>
      <c r="AA84" s="409">
        <v>29</v>
      </c>
      <c r="AB84" s="409">
        <v>17</v>
      </c>
      <c r="AC84" s="409">
        <v>20</v>
      </c>
      <c r="AD84" s="409">
        <v>23</v>
      </c>
      <c r="AE84" s="409">
        <v>3</v>
      </c>
      <c r="AF84" s="409">
        <v>3</v>
      </c>
      <c r="AG84" s="411">
        <v>3</v>
      </c>
      <c r="AH84" s="411">
        <v>10</v>
      </c>
      <c r="AI84" s="411">
        <v>28</v>
      </c>
      <c r="AJ84" s="411">
        <v>20</v>
      </c>
      <c r="AK84" s="412">
        <v>9</v>
      </c>
      <c r="AL84" s="411">
        <v>21</v>
      </c>
      <c r="AM84" s="411">
        <v>12</v>
      </c>
      <c r="AN84" s="411">
        <v>0</v>
      </c>
      <c r="AO84" s="411">
        <v>3</v>
      </c>
      <c r="AP84" s="411">
        <v>1</v>
      </c>
      <c r="AQ84" s="411">
        <v>13</v>
      </c>
      <c r="AR84" s="411">
        <v>2</v>
      </c>
      <c r="AS84" s="413">
        <v>7</v>
      </c>
      <c r="AT84" s="413">
        <v>5</v>
      </c>
      <c r="AU84" s="413">
        <v>6</v>
      </c>
      <c r="AV84" s="413">
        <v>10</v>
      </c>
    </row>
    <row r="85" spans="1:48" s="74" customFormat="1" ht="12" thickTop="1" x14ac:dyDescent="0.2">
      <c r="D85" s="117"/>
      <c r="AN85" s="286"/>
      <c r="AO85" s="286"/>
      <c r="AP85" s="286"/>
      <c r="AQ85" s="286"/>
      <c r="AR85" s="286"/>
      <c r="AS85" s="305"/>
      <c r="AU85" s="305"/>
    </row>
    <row r="86" spans="1:48" s="74" customFormat="1" ht="12" x14ac:dyDescent="0.25">
      <c r="B86" s="119" t="s">
        <v>65</v>
      </c>
      <c r="C86" s="120"/>
      <c r="D86" s="120"/>
      <c r="AN86" s="286"/>
      <c r="AO86" s="286"/>
      <c r="AP86" s="286"/>
      <c r="AQ86" s="286"/>
      <c r="AR86" s="286"/>
      <c r="AS86" s="305"/>
      <c r="AU86" s="305"/>
    </row>
    <row r="87" spans="1:48" s="74" customFormat="1" ht="11.4" x14ac:dyDescent="0.2">
      <c r="B87" s="120" t="s">
        <v>234</v>
      </c>
      <c r="C87" s="120"/>
      <c r="D87" s="120"/>
      <c r="AN87" s="286"/>
      <c r="AO87" s="286"/>
      <c r="AP87" s="286"/>
      <c r="AQ87" s="286"/>
      <c r="AR87" s="286"/>
      <c r="AS87" s="305"/>
      <c r="AU87" s="305"/>
    </row>
    <row r="88" spans="1:48" s="74" customFormat="1" ht="11.4" x14ac:dyDescent="0.2">
      <c r="B88" s="120" t="s">
        <v>76</v>
      </c>
      <c r="C88" s="120"/>
      <c r="D88" s="120"/>
      <c r="E88" s="120"/>
      <c r="F88" s="120"/>
      <c r="G88" s="120"/>
      <c r="H88" s="120"/>
      <c r="I88" s="120"/>
      <c r="AN88" s="286"/>
      <c r="AO88" s="286"/>
      <c r="AP88" s="286"/>
      <c r="AQ88" s="286"/>
      <c r="AR88" s="286"/>
      <c r="AS88" s="305"/>
      <c r="AU88" s="305"/>
    </row>
    <row r="89" spans="1:48" s="74" customFormat="1" ht="11.4" x14ac:dyDescent="0.2">
      <c r="B89" s="120" t="s">
        <v>77</v>
      </c>
      <c r="C89" s="120"/>
      <c r="D89" s="120"/>
      <c r="E89" s="120"/>
      <c r="F89" s="120"/>
      <c r="AN89" s="286"/>
      <c r="AO89" s="286"/>
      <c r="AP89" s="286"/>
      <c r="AQ89" s="286"/>
      <c r="AR89" s="286"/>
      <c r="AS89" s="305"/>
      <c r="AU89" s="305"/>
    </row>
    <row r="90" spans="1:48" s="74" customFormat="1" ht="11.4" x14ac:dyDescent="0.2">
      <c r="B90" s="120" t="s">
        <v>67</v>
      </c>
      <c r="C90" s="120"/>
      <c r="D90" s="120"/>
      <c r="E90" s="120"/>
      <c r="F90" s="120"/>
      <c r="AN90" s="286"/>
      <c r="AO90" s="286"/>
      <c r="AP90" s="286"/>
      <c r="AQ90" s="286"/>
      <c r="AR90" s="286"/>
      <c r="AS90" s="305"/>
      <c r="AU90" s="305"/>
    </row>
    <row r="91" spans="1:48" s="74" customFormat="1" ht="11.4" x14ac:dyDescent="0.2">
      <c r="B91" s="74" t="s">
        <v>78</v>
      </c>
      <c r="AN91" s="286"/>
      <c r="AO91" s="286"/>
      <c r="AP91" s="286"/>
      <c r="AQ91" s="286"/>
      <c r="AR91" s="286"/>
      <c r="AS91" s="305"/>
      <c r="AU91" s="305"/>
    </row>
    <row r="92" spans="1:48" s="74" customFormat="1" ht="11.4" x14ac:dyDescent="0.2">
      <c r="B92" s="120" t="s">
        <v>79</v>
      </c>
      <c r="C92" s="120"/>
      <c r="D92" s="120"/>
      <c r="E92" s="120"/>
      <c r="F92" s="120"/>
      <c r="AN92" s="286"/>
      <c r="AO92" s="286"/>
      <c r="AP92" s="286"/>
      <c r="AQ92" s="286"/>
      <c r="AR92" s="286"/>
      <c r="AS92" s="305"/>
      <c r="AU92" s="305"/>
    </row>
    <row r="93" spans="1:48" s="74" customFormat="1" ht="11.4" x14ac:dyDescent="0.2">
      <c r="B93" s="120" t="s">
        <v>80</v>
      </c>
      <c r="C93" s="120"/>
      <c r="D93" s="120"/>
      <c r="E93" s="120"/>
      <c r="F93" s="120"/>
      <c r="AN93" s="286"/>
      <c r="AO93" s="286"/>
      <c r="AP93" s="286"/>
      <c r="AQ93" s="286"/>
      <c r="AR93" s="286"/>
      <c r="AS93" s="305"/>
      <c r="AU93" s="305"/>
    </row>
    <row r="94" spans="1:48" s="74" customFormat="1" ht="11.4" x14ac:dyDescent="0.2">
      <c r="B94" s="120" t="s">
        <v>81</v>
      </c>
      <c r="C94" s="120"/>
      <c r="D94" s="120"/>
      <c r="E94" s="120"/>
      <c r="F94" s="120"/>
      <c r="AN94" s="286"/>
      <c r="AO94" s="286"/>
      <c r="AP94" s="286"/>
      <c r="AQ94" s="286"/>
      <c r="AR94" s="286"/>
      <c r="AS94" s="305"/>
      <c r="AU94" s="305"/>
    </row>
    <row r="95" spans="1:48" s="74" customFormat="1" ht="11.4" x14ac:dyDescent="0.2">
      <c r="B95" s="120" t="s">
        <v>186</v>
      </c>
      <c r="C95" s="120"/>
      <c r="D95" s="120"/>
      <c r="E95" s="120"/>
      <c r="F95" s="120"/>
      <c r="G95" s="120"/>
      <c r="H95" s="120"/>
      <c r="I95" s="120"/>
      <c r="AN95" s="286"/>
      <c r="AO95" s="286"/>
      <c r="AP95" s="286"/>
      <c r="AQ95" s="286"/>
      <c r="AR95" s="286"/>
      <c r="AS95" s="305"/>
      <c r="AU95" s="305"/>
    </row>
    <row r="96" spans="1:48" s="74" customFormat="1" ht="11.4" x14ac:dyDescent="0.2">
      <c r="B96" s="120" t="s">
        <v>187</v>
      </c>
      <c r="C96" s="120"/>
      <c r="D96" s="120"/>
      <c r="E96" s="120"/>
      <c r="F96" s="120"/>
      <c r="G96" s="120"/>
      <c r="H96" s="120"/>
      <c r="I96" s="120"/>
      <c r="AN96" s="286"/>
      <c r="AO96" s="286"/>
      <c r="AP96" s="286"/>
      <c r="AQ96" s="286"/>
      <c r="AR96" s="286"/>
      <c r="AS96" s="305"/>
      <c r="AU96" s="305"/>
    </row>
    <row r="97" spans="2:47" s="74" customFormat="1" ht="11.4" x14ac:dyDescent="0.2">
      <c r="B97" s="280" t="s">
        <v>196</v>
      </c>
      <c r="AN97" s="286"/>
      <c r="AO97" s="286"/>
      <c r="AP97" s="286"/>
      <c r="AQ97" s="286"/>
      <c r="AR97" s="286"/>
      <c r="AS97" s="305"/>
      <c r="AU97" s="305"/>
    </row>
  </sheetData>
  <mergeCells count="12">
    <mergeCell ref="M4:X4"/>
    <mergeCell ref="Y4:AJ4"/>
    <mergeCell ref="B7:B17"/>
    <mergeCell ref="B18:B28"/>
    <mergeCell ref="AK4:AV4"/>
    <mergeCell ref="B29:B37"/>
    <mergeCell ref="B78:B84"/>
    <mergeCell ref="D4:L4"/>
    <mergeCell ref="B38:B44"/>
    <mergeCell ref="B47:B57"/>
    <mergeCell ref="B58:B68"/>
    <mergeCell ref="B69:B77"/>
  </mergeCells>
  <hyperlinks>
    <hyperlink ref="B97" r:id="rId1"/>
  </hyperlinks>
  <pageMargins left="0.23622047244094491" right="0.23622047244094491" top="0.74803149606299213" bottom="0.74803149606299213" header="0.31496062992125984" footer="0.31496062992125984"/>
  <pageSetup paperSize="9" scale="40" fitToWidth="0" orientation="landscape" r:id="rId2"/>
  <headerFooter>
    <oddHeader>&amp;LMonthly MCS and ROOFIT Pipeline Statistics - Table 4</oddHeader>
    <oddFooter>&amp;Lhttps://www.gov.uk/government/statistical-data-sets/monthly-mcs-and-roofit-statistics</oddFooter>
  </headerFooter>
  <ignoredErrors>
    <ignoredError sqref="AK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33"/>
  <sheetViews>
    <sheetView workbookViewId="0">
      <pane xSplit="3" ySplit="5" topLeftCell="D6" activePane="bottomRight" state="frozen"/>
      <selection pane="topRight" activeCell="D1" sqref="D1"/>
      <selection pane="bottomLeft" activeCell="A6" sqref="A6"/>
      <selection pane="bottomRight" activeCell="B2" sqref="B2"/>
    </sheetView>
  </sheetViews>
  <sheetFormatPr defaultColWidth="9.109375" defaultRowHeight="13.2" x14ac:dyDescent="0.25"/>
  <cols>
    <col min="1" max="1" width="2.21875" style="46" customWidth="1"/>
    <col min="2" max="2" width="16.5546875" style="46" customWidth="1"/>
    <col min="3" max="3" width="21.77734375" style="46" bestFit="1" customWidth="1"/>
    <col min="4" max="37" width="10.77734375" style="46" customWidth="1"/>
    <col min="38" max="44" width="10.77734375" style="239" customWidth="1"/>
    <col min="45" max="47" width="10.77734375" style="46" customWidth="1"/>
    <col min="48" max="16384" width="9.109375" style="46"/>
  </cols>
  <sheetData>
    <row r="1" spans="2:51" ht="12" customHeight="1" x14ac:dyDescent="0.25"/>
    <row r="2" spans="2:51" ht="26.4" customHeight="1" x14ac:dyDescent="0.25">
      <c r="B2" s="102" t="s">
        <v>115</v>
      </c>
      <c r="C2" s="57"/>
      <c r="D2" s="57"/>
      <c r="E2" s="57"/>
      <c r="F2" s="57"/>
      <c r="G2" s="57"/>
      <c r="H2" s="57"/>
      <c r="I2" s="58"/>
      <c r="J2" s="57"/>
      <c r="K2" s="57"/>
      <c r="L2" s="57"/>
      <c r="M2" s="57"/>
      <c r="N2" s="57"/>
      <c r="O2" s="57"/>
    </row>
    <row r="3" spans="2:51" s="62" customFormat="1" ht="26.4" customHeight="1" x14ac:dyDescent="0.25">
      <c r="B3" s="453"/>
      <c r="C3" s="453"/>
      <c r="D3" s="453"/>
      <c r="E3" s="453"/>
      <c r="F3" s="453"/>
      <c r="G3" s="453"/>
      <c r="H3" s="453"/>
      <c r="I3" s="453"/>
      <c r="J3" s="453"/>
      <c r="K3" s="453"/>
      <c r="L3" s="453"/>
      <c r="M3" s="453"/>
      <c r="N3" s="453"/>
      <c r="O3" s="453"/>
      <c r="AL3" s="240"/>
      <c r="AM3" s="240"/>
      <c r="AN3" s="240"/>
      <c r="AO3" s="240"/>
      <c r="AP3" s="240"/>
      <c r="AQ3" s="240"/>
      <c r="AR3" s="240"/>
    </row>
    <row r="4" spans="2:51" s="83" customFormat="1" ht="12" x14ac:dyDescent="0.25">
      <c r="B4" s="47"/>
      <c r="C4" s="47"/>
      <c r="D4" s="446">
        <v>2012</v>
      </c>
      <c r="E4" s="438"/>
      <c r="F4" s="438"/>
      <c r="G4" s="438"/>
      <c r="H4" s="438"/>
      <c r="I4" s="438"/>
      <c r="J4" s="438"/>
      <c r="K4" s="438"/>
      <c r="L4" s="438"/>
      <c r="M4" s="441">
        <v>2013</v>
      </c>
      <c r="N4" s="442"/>
      <c r="O4" s="442"/>
      <c r="P4" s="442"/>
      <c r="Q4" s="442"/>
      <c r="R4" s="442"/>
      <c r="S4" s="442"/>
      <c r="T4" s="442"/>
      <c r="U4" s="442"/>
      <c r="V4" s="442"/>
      <c r="W4" s="442"/>
      <c r="X4" s="442"/>
      <c r="Y4" s="441">
        <v>2014</v>
      </c>
      <c r="Z4" s="442"/>
      <c r="AA4" s="442"/>
      <c r="AB4" s="442"/>
      <c r="AC4" s="442"/>
      <c r="AD4" s="442"/>
      <c r="AE4" s="442"/>
      <c r="AF4" s="442"/>
      <c r="AG4" s="442"/>
      <c r="AH4" s="442"/>
      <c r="AI4" s="442"/>
      <c r="AJ4" s="442"/>
      <c r="AK4" s="441">
        <v>2015</v>
      </c>
      <c r="AL4" s="442"/>
      <c r="AM4" s="442"/>
      <c r="AN4" s="442"/>
      <c r="AO4" s="442"/>
      <c r="AP4" s="442"/>
      <c r="AQ4" s="442"/>
      <c r="AR4" s="442"/>
      <c r="AS4" s="442"/>
      <c r="AT4" s="442"/>
      <c r="AU4" s="442"/>
      <c r="AV4" s="442"/>
      <c r="AW4" s="93"/>
      <c r="AX4" s="93"/>
      <c r="AY4" s="93"/>
    </row>
    <row r="5" spans="2:51" s="83" customFormat="1" ht="11.4" x14ac:dyDescent="0.2">
      <c r="B5" s="87"/>
      <c r="C5" s="87"/>
      <c r="D5" s="125" t="s">
        <v>48</v>
      </c>
      <c r="E5" s="96" t="s">
        <v>49</v>
      </c>
      <c r="F5" s="96" t="s">
        <v>50</v>
      </c>
      <c r="G5" s="96" t="s">
        <v>51</v>
      </c>
      <c r="H5" s="97" t="s">
        <v>52</v>
      </c>
      <c r="I5" s="97" t="s">
        <v>53</v>
      </c>
      <c r="J5" s="96" t="s">
        <v>54</v>
      </c>
      <c r="K5" s="96" t="s">
        <v>55</v>
      </c>
      <c r="L5" s="96" t="s">
        <v>56</v>
      </c>
      <c r="M5" s="182" t="s">
        <v>57</v>
      </c>
      <c r="N5" s="181" t="s">
        <v>58</v>
      </c>
      <c r="O5" s="181" t="s">
        <v>59</v>
      </c>
      <c r="P5" s="181" t="s">
        <v>48</v>
      </c>
      <c r="Q5" s="181" t="s">
        <v>49</v>
      </c>
      <c r="R5" s="181" t="s">
        <v>50</v>
      </c>
      <c r="S5" s="181" t="s">
        <v>51</v>
      </c>
      <c r="T5" s="181" t="s">
        <v>52</v>
      </c>
      <c r="U5" s="181" t="s">
        <v>53</v>
      </c>
      <c r="V5" s="181" t="s">
        <v>54</v>
      </c>
      <c r="W5" s="181" t="s">
        <v>55</v>
      </c>
      <c r="X5" s="181" t="s">
        <v>56</v>
      </c>
      <c r="Y5" s="182" t="s">
        <v>57</v>
      </c>
      <c r="Z5" s="181" t="s">
        <v>58</v>
      </c>
      <c r="AA5" s="181" t="s">
        <v>59</v>
      </c>
      <c r="AB5" s="181" t="s">
        <v>48</v>
      </c>
      <c r="AC5" s="181" t="s">
        <v>49</v>
      </c>
      <c r="AD5" s="181" t="s">
        <v>50</v>
      </c>
      <c r="AE5" s="181" t="s">
        <v>51</v>
      </c>
      <c r="AF5" s="181" t="s">
        <v>52</v>
      </c>
      <c r="AG5" s="181" t="s">
        <v>53</v>
      </c>
      <c r="AH5" s="181" t="s">
        <v>54</v>
      </c>
      <c r="AI5" s="181" t="s">
        <v>55</v>
      </c>
      <c r="AJ5" s="181" t="s">
        <v>56</v>
      </c>
      <c r="AK5" s="182" t="s">
        <v>57</v>
      </c>
      <c r="AL5" s="265" t="s">
        <v>58</v>
      </c>
      <c r="AM5" s="265" t="s">
        <v>59</v>
      </c>
      <c r="AN5" s="265" t="s">
        <v>48</v>
      </c>
      <c r="AO5" s="265" t="s">
        <v>49</v>
      </c>
      <c r="AP5" s="265" t="s">
        <v>50</v>
      </c>
      <c r="AQ5" s="265" t="s">
        <v>51</v>
      </c>
      <c r="AR5" s="265" t="s">
        <v>52</v>
      </c>
      <c r="AS5" s="265" t="s">
        <v>53</v>
      </c>
      <c r="AT5" s="265" t="s">
        <v>54</v>
      </c>
      <c r="AU5" s="265" t="s">
        <v>55</v>
      </c>
      <c r="AV5" s="265" t="s">
        <v>56</v>
      </c>
    </row>
    <row r="6" spans="2:51" s="192" customFormat="1" ht="26.4" customHeight="1" x14ac:dyDescent="0.3">
      <c r="B6" s="186"/>
      <c r="C6" s="187" t="s">
        <v>87</v>
      </c>
      <c r="D6" s="185"/>
      <c r="E6" s="188"/>
      <c r="F6" s="188"/>
      <c r="G6" s="189"/>
      <c r="H6" s="189"/>
      <c r="I6" s="189"/>
      <c r="J6" s="189"/>
      <c r="K6" s="189"/>
      <c r="L6" s="190"/>
      <c r="M6" s="189"/>
      <c r="N6" s="189"/>
      <c r="O6" s="189"/>
      <c r="P6" s="189"/>
      <c r="Q6" s="189"/>
      <c r="R6" s="189"/>
      <c r="S6" s="189"/>
      <c r="T6" s="189"/>
      <c r="U6" s="189"/>
      <c r="V6" s="189"/>
      <c r="W6" s="189"/>
      <c r="X6" s="190"/>
      <c r="Y6" s="189"/>
      <c r="Z6" s="189"/>
      <c r="AA6" s="189"/>
      <c r="AB6" s="189"/>
      <c r="AC6" s="189"/>
      <c r="AD6" s="189"/>
      <c r="AE6" s="189"/>
      <c r="AF6" s="189"/>
      <c r="AG6" s="189"/>
      <c r="AH6" s="189"/>
      <c r="AI6" s="189"/>
      <c r="AJ6" s="189"/>
      <c r="AK6" s="191"/>
      <c r="AL6" s="189"/>
      <c r="AM6" s="189"/>
      <c r="AN6" s="189"/>
      <c r="AO6" s="189"/>
      <c r="AP6" s="189"/>
      <c r="AQ6" s="189"/>
      <c r="AR6" s="189"/>
    </row>
    <row r="7" spans="2:51" s="62" customFormat="1" ht="11.4" x14ac:dyDescent="0.2">
      <c r="B7" s="452" t="s">
        <v>61</v>
      </c>
      <c r="C7" s="178" t="s">
        <v>188</v>
      </c>
      <c r="D7" s="63">
        <f>'Table 3'!D7+'Table 3'!D8</f>
        <v>19503.594000000001</v>
      </c>
      <c r="E7" s="63">
        <f>'Table 3'!E7+'Table 3'!E8</f>
        <v>31413.455599999961</v>
      </c>
      <c r="F7" s="63">
        <f>'Table 3'!F7+'Table 3'!F8</f>
        <v>39508.437039999924</v>
      </c>
      <c r="G7" s="63">
        <f>'Table 3'!G7+'Table 3'!G8</f>
        <v>92847.545429999591</v>
      </c>
      <c r="H7" s="63">
        <f>'Table 3'!H7+'Table 3'!H8</f>
        <v>10817.472300000003</v>
      </c>
      <c r="I7" s="63">
        <f>'Table 3'!I7+'Table 3'!I8</f>
        <v>15522.587000000003</v>
      </c>
      <c r="J7" s="63">
        <f>'Table 3'!J7+'Table 3'!J8</f>
        <v>34708.016049999766</v>
      </c>
      <c r="K7" s="63">
        <f>'Table 3'!K7+'Table 3'!K8</f>
        <v>14427.692000000032</v>
      </c>
      <c r="L7" s="63">
        <f>'Table 3'!L7+'Table 3'!L8</f>
        <v>17492.150500000003</v>
      </c>
      <c r="M7" s="197">
        <f>'Table 3'!M7+'Table 3'!M8</f>
        <v>18348.581650000033</v>
      </c>
      <c r="N7" s="63">
        <f>'Table 3'!N7+'Table 3'!N8</f>
        <v>19794.688630000015</v>
      </c>
      <c r="O7" s="63">
        <f>'Table 3'!O7+'Table 3'!O8</f>
        <v>24417.87430000005</v>
      </c>
      <c r="P7" s="63">
        <f>'Table 3'!P7+'Table 3'!P8</f>
        <v>25503.289350000032</v>
      </c>
      <c r="Q7" s="63">
        <f>'Table 3'!Q7+'Table 3'!Q8</f>
        <v>26304.597869999965</v>
      </c>
      <c r="R7" s="63">
        <f>'Table 3'!R7+'Table 3'!R8</f>
        <v>41608.61127000022</v>
      </c>
      <c r="S7" s="63">
        <f>'Table 3'!S7+'Table 3'!S8</f>
        <v>18345.35986</v>
      </c>
      <c r="T7" s="63">
        <f>'Table 3'!T7+'Table 3'!T8</f>
        <v>22426.006329999975</v>
      </c>
      <c r="U7" s="63">
        <f>'Table 3'!U7+'Table 3'!U8</f>
        <v>25834.034089999885</v>
      </c>
      <c r="V7" s="63">
        <f>'Table 3'!V7+'Table 3'!V8</f>
        <v>29450.455859999911</v>
      </c>
      <c r="W7" s="63">
        <f>'Table 3'!W7+'Table 3'!W8</f>
        <v>29909.770690000074</v>
      </c>
      <c r="X7" s="63">
        <f>'Table 3'!X7+'Table 3'!X8</f>
        <v>29261.031040000016</v>
      </c>
      <c r="Y7" s="197">
        <f>'Table 3'!Y7+'Table 3'!Y8</f>
        <v>24286.93385000003</v>
      </c>
      <c r="Z7" s="63">
        <f>'Table 3'!Z7+'Table 3'!Z8</f>
        <v>26681.038629999974</v>
      </c>
      <c r="AA7" s="63">
        <f>'Table 3'!AA7+'Table 3'!AA8</f>
        <v>47478.946960000067</v>
      </c>
      <c r="AB7" s="63">
        <f>'Table 3'!AB7+'Table 3'!AB8</f>
        <v>26768.459700000076</v>
      </c>
      <c r="AC7" s="63">
        <f>'Table 3'!AC7+'Table 3'!AC8</f>
        <v>26787.099999999991</v>
      </c>
      <c r="AD7" s="63">
        <f>'Table 3'!AD7+'Table 3'!AD8</f>
        <v>29738.85559999993</v>
      </c>
      <c r="AE7" s="63">
        <f>'Table 3'!AE7+'Table 3'!AE8</f>
        <v>31750.356599999919</v>
      </c>
      <c r="AF7" s="63">
        <f>'Table 3'!AF7+'Table 3'!AF8</f>
        <v>31815.761599999918</v>
      </c>
      <c r="AG7" s="63">
        <f>'Table 3'!AG7+'Table 3'!AG8</f>
        <v>37225.146600000007</v>
      </c>
      <c r="AH7" s="63">
        <f>'Table 3'!AH7+'Table 3'!AH8</f>
        <v>40386.653759999994</v>
      </c>
      <c r="AI7" s="63">
        <f>'Table 3'!AI7+'Table 3'!AI8</f>
        <v>38019.675980000131</v>
      </c>
      <c r="AJ7" s="63">
        <f>'Table 3'!AJ7+'Table 3'!AJ8</f>
        <v>45281.925140000239</v>
      </c>
      <c r="AK7" s="197">
        <f>'Table 3'!AK7+'Table 3'!AK8</f>
        <v>21733.717999999986</v>
      </c>
      <c r="AL7" s="63">
        <f>'Table 3'!AL7+'Table 3'!AL8</f>
        <v>28460.354799999997</v>
      </c>
      <c r="AM7" s="63">
        <f>'Table 3'!AM7+'Table 3'!AM8</f>
        <v>52852.271349999952</v>
      </c>
      <c r="AN7" s="63">
        <f>'Table 3'!AN7+'Table 3'!AN8</f>
        <v>29719.364740000114</v>
      </c>
      <c r="AO7" s="63">
        <f>'Table 3'!AO7+'Table 3'!AO8</f>
        <v>32855.228750000053</v>
      </c>
      <c r="AP7" s="63">
        <f>'Table 3'!AP7+'Table 3'!AP8</f>
        <v>54408.754579999695</v>
      </c>
      <c r="AQ7" s="63">
        <f>'Table 3'!AQ7+'Table 3'!AQ8</f>
        <v>31977.610819999874</v>
      </c>
      <c r="AR7" s="63">
        <f>'Table 3'!AR7+'Table 3'!AR8</f>
        <v>33539.682590000084</v>
      </c>
      <c r="AS7" s="208">
        <f>'Table 3'!AS7+'Table 3'!AS8</f>
        <v>61464.924920000136</v>
      </c>
      <c r="AT7" s="208">
        <f>'Table 3'!AT7+'Table 3'!AT8</f>
        <v>45446.217409999874</v>
      </c>
      <c r="AU7" s="208">
        <f>'Table 3'!AU7+'Table 3'!AU8</f>
        <v>65347.978629999874</v>
      </c>
      <c r="AV7" s="208">
        <f>'Table 3'!AV7+'Table 3'!AV8</f>
        <v>88822.017750000421</v>
      </c>
    </row>
    <row r="8" spans="2:51" s="62" customFormat="1" ht="11.4" x14ac:dyDescent="0.2">
      <c r="B8" s="452"/>
      <c r="C8" s="178" t="s">
        <v>189</v>
      </c>
      <c r="D8" s="63">
        <f>'Table 3'!D9</f>
        <v>3405.8799999999992</v>
      </c>
      <c r="E8" s="63">
        <f>'Table 3'!E9</f>
        <v>6033.7349999999997</v>
      </c>
      <c r="F8" s="63">
        <f>'Table 3'!F9</f>
        <v>8985.3850000000057</v>
      </c>
      <c r="G8" s="63">
        <f>'Table 3'!G9</f>
        <v>42071.749999999956</v>
      </c>
      <c r="H8" s="63">
        <f>'Table 3'!H9</f>
        <v>1574.7499999999995</v>
      </c>
      <c r="I8" s="63">
        <f>'Table 3'!I9</f>
        <v>1593.4950000000003</v>
      </c>
      <c r="J8" s="63">
        <f>'Table 3'!J9</f>
        <v>9394.9579999999987</v>
      </c>
      <c r="K8" s="63">
        <f>'Table 3'!K9</f>
        <v>1798.41</v>
      </c>
      <c r="L8" s="63">
        <f>'Table 3'!L9</f>
        <v>2974.665</v>
      </c>
      <c r="M8" s="116">
        <f>'Table 3'!M9</f>
        <v>3867.5600000000009</v>
      </c>
      <c r="N8" s="63">
        <f>'Table 3'!N9</f>
        <v>5089.6499999999987</v>
      </c>
      <c r="O8" s="63">
        <f>'Table 3'!O9</f>
        <v>7304.930000000003</v>
      </c>
      <c r="P8" s="63">
        <f>'Table 3'!P9</f>
        <v>10380.471000000009</v>
      </c>
      <c r="Q8" s="63">
        <f>'Table 3'!Q9</f>
        <v>9336.98</v>
      </c>
      <c r="R8" s="63">
        <f>'Table 3'!R9</f>
        <v>22936.962000000007</v>
      </c>
      <c r="S8" s="63">
        <f>'Table 3'!S9</f>
        <v>4390.7500000000009</v>
      </c>
      <c r="T8" s="63">
        <f>'Table 3'!T9</f>
        <v>5884.0699999999988</v>
      </c>
      <c r="U8" s="63">
        <f>'Table 3'!U9</f>
        <v>7441.5179999999991</v>
      </c>
      <c r="V8" s="63">
        <f>'Table 3'!V9</f>
        <v>7017.8180000000011</v>
      </c>
      <c r="W8" s="63">
        <f>'Table 3'!W9</f>
        <v>7421.2199999999966</v>
      </c>
      <c r="X8" s="63">
        <f>'Table 3'!X9</f>
        <v>7784.7199999999984</v>
      </c>
      <c r="Y8" s="116">
        <f>'Table 3'!Y9</f>
        <v>5110.4600000000046</v>
      </c>
      <c r="Z8" s="63">
        <f>'Table 3'!Z9</f>
        <v>6433.0200000000013</v>
      </c>
      <c r="AA8" s="63">
        <f>'Table 3'!AA9</f>
        <v>20342.265000000007</v>
      </c>
      <c r="AB8" s="63">
        <f>'Table 3'!AB9</f>
        <v>6657.5100000000066</v>
      </c>
      <c r="AC8" s="63">
        <f>'Table 3'!AC9</f>
        <v>5037.0299999999988</v>
      </c>
      <c r="AD8" s="63">
        <f>'Table 3'!AD9</f>
        <v>7612.5560000000005</v>
      </c>
      <c r="AE8" s="63">
        <f>'Table 3'!AE9</f>
        <v>7886.9599999999982</v>
      </c>
      <c r="AF8" s="63">
        <f>'Table 3'!AF9</f>
        <v>6637.7199999999984</v>
      </c>
      <c r="AG8" s="63">
        <f>'Table 3'!AG9</f>
        <v>10033.3786</v>
      </c>
      <c r="AH8" s="63">
        <f>'Table 3'!AH9</f>
        <v>8978.0850000000028</v>
      </c>
      <c r="AI8" s="63">
        <f>'Table 3'!AI9</f>
        <v>8510.3999999999942</v>
      </c>
      <c r="AJ8" s="63">
        <f>'Table 3'!AJ9</f>
        <v>20683.875000000004</v>
      </c>
      <c r="AK8" s="116">
        <f>'Table 3'!AK9</f>
        <v>3181.0300000000007</v>
      </c>
      <c r="AL8" s="63">
        <f>'Table 3'!AL9</f>
        <v>5652.4450000000006</v>
      </c>
      <c r="AM8" s="63">
        <f>'Table 3'!AM9</f>
        <v>12818.927999999996</v>
      </c>
      <c r="AN8" s="63">
        <f>'Table 3'!AN9</f>
        <v>7347.2099999999946</v>
      </c>
      <c r="AO8" s="63">
        <f>'Table 3'!AO9</f>
        <v>6709.8499999999976</v>
      </c>
      <c r="AP8" s="63">
        <f>'Table 3'!AP9</f>
        <v>12895.692999999997</v>
      </c>
      <c r="AQ8" s="63">
        <f>'Table 3'!AQ9</f>
        <v>9459.7360000000008</v>
      </c>
      <c r="AR8" s="63">
        <f>'Table 3'!AR9</f>
        <v>10064.710720000001</v>
      </c>
      <c r="AS8" s="63">
        <f>'Table 3'!AS9</f>
        <v>25502.229999999981</v>
      </c>
      <c r="AT8" s="63">
        <f>'Table 3'!AT9</f>
        <v>10762.999999999996</v>
      </c>
      <c r="AU8" s="63">
        <f>'Table 3'!AU9</f>
        <v>18302.659999999996</v>
      </c>
      <c r="AV8" s="63">
        <f>'Table 3'!AV9</f>
        <v>55208.359999999913</v>
      </c>
    </row>
    <row r="9" spans="2:51" s="62" customFormat="1" x14ac:dyDescent="0.2">
      <c r="B9" s="452"/>
      <c r="C9" s="178" t="s">
        <v>194</v>
      </c>
      <c r="D9" s="63">
        <f>'Table 4'!D17</f>
        <v>816.75</v>
      </c>
      <c r="E9" s="63">
        <f>'Table 4'!E17</f>
        <v>827.91000000000008</v>
      </c>
      <c r="F9" s="63">
        <f>'Table 4'!F17</f>
        <v>2406.59</v>
      </c>
      <c r="G9" s="63">
        <f>'Table 4'!G17</f>
        <v>10703.9</v>
      </c>
      <c r="H9" s="63">
        <f>'Table 4'!H17</f>
        <v>685.83999999999992</v>
      </c>
      <c r="I9" s="63">
        <f>'Table 4'!I17</f>
        <v>11944.57</v>
      </c>
      <c r="J9" s="63">
        <f>'Table 4'!J17</f>
        <v>12026.400000000001</v>
      </c>
      <c r="K9" s="63">
        <f>'Table 4'!K17</f>
        <v>12962.46</v>
      </c>
      <c r="L9" s="63">
        <f>'Table 4'!L17</f>
        <v>24019.26</v>
      </c>
      <c r="M9" s="116">
        <f>'Table 4'!M17</f>
        <v>4131.25</v>
      </c>
      <c r="N9" s="63">
        <f>'Table 4'!N17</f>
        <v>1299.68</v>
      </c>
      <c r="O9" s="63">
        <f>'Table 4'!O17</f>
        <v>12645.32</v>
      </c>
      <c r="P9" s="63">
        <f>'Table 4'!P17</f>
        <v>4062.22</v>
      </c>
      <c r="Q9" s="63">
        <f>'Table 4'!Q17</f>
        <v>3428.54</v>
      </c>
      <c r="R9" s="63">
        <f>'Table 4'!R17</f>
        <v>4422.63</v>
      </c>
      <c r="S9" s="63">
        <f>'Table 4'!S17</f>
        <v>9579.32</v>
      </c>
      <c r="T9" s="63">
        <f>'Table 4'!T17</f>
        <v>9341.42</v>
      </c>
      <c r="U9" s="63">
        <f>'Table 4'!U17</f>
        <v>11625.93</v>
      </c>
      <c r="V9" s="63">
        <f>'Table 4'!V17</f>
        <v>20604.13</v>
      </c>
      <c r="W9" s="63">
        <f>'Table 4'!W17</f>
        <v>2622.6200000000003</v>
      </c>
      <c r="X9" s="63">
        <f>'Table 4'!X17</f>
        <v>3523.01</v>
      </c>
      <c r="Y9" s="116">
        <f>'Table 4'!Y17</f>
        <v>11075.260000000002</v>
      </c>
      <c r="Z9" s="63">
        <f>'Table 4'!Z17</f>
        <v>27419.030000000002</v>
      </c>
      <c r="AA9" s="63">
        <f>'Table 4'!AA17</f>
        <v>21154.34</v>
      </c>
      <c r="AB9" s="63">
        <f>'Table 4'!AB17</f>
        <v>6728.0000000000009</v>
      </c>
      <c r="AC9" s="63">
        <f>'Table 4'!AC17</f>
        <v>14388.77</v>
      </c>
      <c r="AD9" s="63">
        <f>'Table 4'!AD17</f>
        <v>21106.87</v>
      </c>
      <c r="AE9" s="63">
        <f>'Table 4'!AE17</f>
        <v>11612.05</v>
      </c>
      <c r="AF9" s="63">
        <f>'Table 4'!AF17</f>
        <v>4320.4900000000007</v>
      </c>
      <c r="AG9" s="63">
        <f>'Table 4'!AG17</f>
        <v>13605.630000000001</v>
      </c>
      <c r="AH9" s="63">
        <f>'Table 4'!AH17</f>
        <v>12863.11</v>
      </c>
      <c r="AI9" s="63">
        <f>'Table 4'!AI17</f>
        <v>17398.07</v>
      </c>
      <c r="AJ9" s="63">
        <f>'Table 4'!AJ17</f>
        <v>22512.82</v>
      </c>
      <c r="AK9" s="116">
        <f>SUM('Table 4'!AK7,'Table 4'!AK9,'Table 4'!AK11,'Table 4'!AK13)</f>
        <v>11885.86</v>
      </c>
      <c r="AL9" s="63">
        <f>SUM('Table 4'!AL7,'Table 4'!AL9,'Table 4'!AL11,'Table 4'!AL13)</f>
        <v>13477.63</v>
      </c>
      <c r="AM9" s="63">
        <f>SUM('Table 4'!AM7,'Table 4'!AM9,'Table 4'!AM11,'Table 4'!AM13)</f>
        <v>26941.48</v>
      </c>
      <c r="AN9" s="63">
        <f>SUM('Table 4'!AN7,'Table 4'!AN9,'Table 4'!AN11,'Table 4'!AN13)</f>
        <v>5386.9599999999991</v>
      </c>
      <c r="AO9" s="63">
        <f>SUM('Table 4'!AO7,'Table 4'!AO9,'Table 4'!AO11,'Table 4'!AO13)</f>
        <v>10837.27</v>
      </c>
      <c r="AP9" s="63">
        <f>SUM('Table 4'!AP7,'Table 4'!AP9,'Table 4'!AP11,'Table 4'!AP13)</f>
        <v>4505.25</v>
      </c>
      <c r="AQ9" s="63">
        <f>SUM('Table 4'!AQ7,'Table 4'!AQ9,'Table 4'!AQ11,'Table 4'!AQ13)</f>
        <v>10890.349999999999</v>
      </c>
      <c r="AR9" s="63">
        <f>SUM('Table 4'!AR7,'Table 4'!AR9,'Table 4'!AR11,'Table 4'!AR13)</f>
        <v>12132.08</v>
      </c>
      <c r="AS9" s="63">
        <f>SUM('Table 4'!AS7,'Table 4'!AS9,'Table 4'!AS11,'Table 4'!AS13)</f>
        <v>19020.645000000004</v>
      </c>
      <c r="AT9" s="63">
        <f>SUM('Table 4'!AT7,'Table 4'!AT9,'Table 4'!AT11,'Table 4'!AT13)</f>
        <v>14209.72</v>
      </c>
      <c r="AU9" s="63">
        <f>SUM('Table 4'!AU7,'Table 4'!AU9,'Table 4'!AU11,'Table 4'!AU13)</f>
        <v>21632.300000000003</v>
      </c>
      <c r="AV9" s="63">
        <f>SUM('Table 4'!AV7,'Table 4'!AV9,'Table 4'!AV11,'Table 4'!AV13)</f>
        <v>36028.684999999998</v>
      </c>
    </row>
    <row r="10" spans="2:51" s="62" customFormat="1" ht="11.4" x14ac:dyDescent="0.2">
      <c r="B10" s="452"/>
      <c r="C10" s="179" t="s">
        <v>93</v>
      </c>
      <c r="D10" s="109">
        <f>'Table 4'!D8+'Table 4'!D10+'Table 4'!D12+'Table 4'!D14+'Table 4'!D16</f>
        <v>0</v>
      </c>
      <c r="E10" s="109">
        <f>'Table 4'!E8+'Table 4'!E10+'Table 4'!E12+'Table 4'!E14+'Table 4'!E16</f>
        <v>0</v>
      </c>
      <c r="F10" s="109">
        <f>'Table 4'!F8+'Table 4'!F10+'Table 4'!F12+'Table 4'!F14+'Table 4'!F16</f>
        <v>0</v>
      </c>
      <c r="G10" s="109">
        <f>'Table 4'!G8+'Table 4'!G10+'Table 4'!G12+'Table 4'!G14+'Table 4'!G16</f>
        <v>0</v>
      </c>
      <c r="H10" s="109">
        <f>'Table 4'!H8+'Table 4'!H10+'Table 4'!H12+'Table 4'!H14+'Table 4'!H16</f>
        <v>0</v>
      </c>
      <c r="I10" s="109">
        <f>'Table 4'!I8+'Table 4'!I10+'Table 4'!I12+'Table 4'!I14+'Table 4'!I16</f>
        <v>0</v>
      </c>
      <c r="J10" s="109">
        <f>'Table 4'!J8+'Table 4'!J10+'Table 4'!J12+'Table 4'!J14+'Table 4'!J16</f>
        <v>0</v>
      </c>
      <c r="K10" s="109">
        <f>'Table 4'!K8+'Table 4'!K10+'Table 4'!K12+'Table 4'!K14+'Table 4'!K16</f>
        <v>0</v>
      </c>
      <c r="L10" s="109">
        <f>'Table 4'!L8+'Table 4'!L10+'Table 4'!L12+'Table 4'!L14+'Table 4'!L16</f>
        <v>0</v>
      </c>
      <c r="M10" s="110">
        <f>'Table 4'!M8+'Table 4'!M10+'Table 4'!M12+'Table 4'!M14+'Table 4'!M16</f>
        <v>0</v>
      </c>
      <c r="N10" s="109">
        <f>'Table 4'!N8+'Table 4'!N10+'Table 4'!N12+'Table 4'!N14+'Table 4'!N16</f>
        <v>0</v>
      </c>
      <c r="O10" s="109">
        <f>'Table 4'!O8+'Table 4'!O10+'Table 4'!O12+'Table 4'!O14+'Table 4'!O16</f>
        <v>4990</v>
      </c>
      <c r="P10" s="109">
        <f>'Table 4'!P8+'Table 4'!P10+'Table 4'!P12+'Table 4'!P14+'Table 4'!P16</f>
        <v>597.6</v>
      </c>
      <c r="Q10" s="109">
        <f>'Table 4'!Q8+'Table 4'!Q10+'Table 4'!Q12+'Table 4'!Q14+'Table 4'!Q16</f>
        <v>1326.64</v>
      </c>
      <c r="R10" s="109">
        <f>'Table 4'!R8+'Table 4'!R10+'Table 4'!R12+'Table 4'!R14+'Table 4'!R16</f>
        <v>1438.1</v>
      </c>
      <c r="S10" s="109">
        <f>'Table 4'!S8+'Table 4'!S10+'Table 4'!S12+'Table 4'!S14+'Table 4'!S16</f>
        <v>7098.82</v>
      </c>
      <c r="T10" s="109">
        <f>'Table 4'!T8+'Table 4'!T10+'Table 4'!T12+'Table 4'!T14+'Table 4'!T16</f>
        <v>6039.85</v>
      </c>
      <c r="U10" s="109">
        <f>'Table 4'!U8+'Table 4'!U10+'Table 4'!U12+'Table 4'!U14+'Table 4'!U16</f>
        <v>1617.79</v>
      </c>
      <c r="V10" s="109">
        <f>'Table 4'!V8+'Table 4'!V10+'Table 4'!V12+'Table 4'!V14+'Table 4'!V16</f>
        <v>667.4</v>
      </c>
      <c r="W10" s="109">
        <f>'Table 4'!W8+'Table 4'!W10+'Table 4'!W12+'Table 4'!W14+'Table 4'!W16</f>
        <v>0</v>
      </c>
      <c r="X10" s="109">
        <f>'Table 4'!X8+'Table 4'!X10+'Table 4'!X12+'Table 4'!X14+'Table 4'!X16</f>
        <v>499.65</v>
      </c>
      <c r="Y10" s="110">
        <f>'Table 4'!Y8+'Table 4'!Y10+'Table 4'!Y12+'Table 4'!Y14+'Table 4'!Y16</f>
        <v>9522.8000000000011</v>
      </c>
      <c r="Z10" s="109">
        <f>'Table 4'!Z8+'Table 4'!Z10+'Table 4'!Z12+'Table 4'!Z14+'Table 4'!Z16</f>
        <v>19458.730000000003</v>
      </c>
      <c r="AA10" s="109">
        <f>'Table 4'!AA8+'Table 4'!AA10+'Table 4'!AA12+'Table 4'!AA14+'Table 4'!AA16</f>
        <v>14228.31</v>
      </c>
      <c r="AB10" s="109">
        <f>'Table 4'!AB8+'Table 4'!AB10+'Table 4'!AB12+'Table 4'!AB14+'Table 4'!AB16</f>
        <v>71</v>
      </c>
      <c r="AC10" s="109">
        <f>'Table 4'!AC8+'Table 4'!AC10+'Table 4'!AC12+'Table 4'!AC14+'Table 4'!AC16</f>
        <v>8255.7199999999993</v>
      </c>
      <c r="AD10" s="109">
        <f>'Table 4'!AD8+'Table 4'!AD10+'Table 4'!AD12+'Table 4'!AD14+'Table 4'!AD16</f>
        <v>13138.4</v>
      </c>
      <c r="AE10" s="109">
        <f>'Table 4'!AE8+'Table 4'!AE10+'Table 4'!AE12+'Table 4'!AE14+'Table 4'!AE16</f>
        <v>4646.5</v>
      </c>
      <c r="AF10" s="109">
        <f>'Table 4'!AF8+'Table 4'!AF10+'Table 4'!AF12+'Table 4'!AF14+'Table 4'!AF16</f>
        <v>1162.92</v>
      </c>
      <c r="AG10" s="109">
        <f>'Table 4'!AG8+'Table 4'!AG10+'Table 4'!AG12+'Table 4'!AG14+'Table 4'!AG16</f>
        <v>4968.6000000000004</v>
      </c>
      <c r="AH10" s="109">
        <f>'Table 4'!AH8+'Table 4'!AH10+'Table 4'!AH12+'Table 4'!AH14+'Table 4'!AH16</f>
        <v>9292.7900000000009</v>
      </c>
      <c r="AI10" s="109">
        <f>'Table 4'!AI8+'Table 4'!AI10+'Table 4'!AI12+'Table 4'!AI14+'Table 4'!AI16</f>
        <v>9998.9599999999991</v>
      </c>
      <c r="AJ10" s="109">
        <f>'Table 4'!AJ8+'Table 4'!AJ10+'Table 4'!AJ12+'Table 4'!AJ14+'Table 4'!AJ16</f>
        <v>10583.56</v>
      </c>
      <c r="AK10" s="110">
        <f>SUM('Table 4'!AK8+'Table 4'!AK10+'Table 4'!AK12+'Table 4'!AK14)</f>
        <v>766.64</v>
      </c>
      <c r="AL10" s="109">
        <f>SUM('Table 4'!AL8+'Table 4'!AL10+'Table 4'!AL12+'Table 4'!AL14)</f>
        <v>1543</v>
      </c>
      <c r="AM10" s="109">
        <f>SUM('Table 4'!AM8+'Table 4'!AM10+'Table 4'!AM12+'Table 4'!AM14)</f>
        <v>13254.01</v>
      </c>
      <c r="AN10" s="109">
        <f>SUM('Table 4'!AN8+'Table 4'!AN10+'Table 4'!AN12+'Table 4'!AN14)</f>
        <v>719.69</v>
      </c>
      <c r="AO10" s="109">
        <f>SUM('Table 4'!AO8+'Table 4'!AO10+'Table 4'!AO12+'Table 4'!AO14)</f>
        <v>8075.3</v>
      </c>
      <c r="AP10" s="109">
        <f>SUM('Table 4'!AP8+'Table 4'!AP10+'Table 4'!AP12+'Table 4'!AP14)</f>
        <v>1344.98</v>
      </c>
      <c r="AQ10" s="109">
        <f>SUM('Table 4'!AQ8+'Table 4'!AQ10+'Table 4'!AQ12+'Table 4'!AQ14)</f>
        <v>4991.82</v>
      </c>
      <c r="AR10" s="109">
        <f>SUM('Table 4'!AR8+'Table 4'!AR10+'Table 4'!AR12+'Table 4'!AR14)</f>
        <v>5426.71</v>
      </c>
      <c r="AS10" s="109">
        <f>SUM('Table 4'!AS8+'Table 4'!AS10+'Table 4'!AS12+'Table 4'!AS14)</f>
        <v>14152.625000000002</v>
      </c>
      <c r="AT10" s="109">
        <f>SUM('Table 4'!AT8+'Table 4'!AT10+'Table 4'!AT12+'Table 4'!AT14)</f>
        <v>8090.54</v>
      </c>
      <c r="AU10" s="109">
        <f>SUM('Table 4'!AU8+'Table 4'!AU10+'Table 4'!AU12+'Table 4'!AU14)</f>
        <v>14966.91</v>
      </c>
      <c r="AV10" s="109">
        <f>SUM('Table 4'!AV8+'Table 4'!AV10+'Table 4'!AV12+'Table 4'!AV14)</f>
        <v>29948.684999999998</v>
      </c>
    </row>
    <row r="11" spans="2:51" s="62" customFormat="1" ht="12" x14ac:dyDescent="0.2">
      <c r="B11" s="177"/>
      <c r="C11" s="178" t="s">
        <v>82</v>
      </c>
      <c r="D11" s="223"/>
      <c r="E11" s="223"/>
      <c r="F11" s="223"/>
      <c r="G11" s="223"/>
      <c r="H11" s="223"/>
      <c r="I11" s="223"/>
      <c r="J11" s="223"/>
      <c r="K11" s="223"/>
      <c r="L11" s="224"/>
      <c r="M11" s="225"/>
      <c r="N11" s="223"/>
      <c r="O11" s="223"/>
      <c r="P11" s="223"/>
      <c r="Q11" s="223"/>
      <c r="R11" s="223"/>
      <c r="S11" s="223"/>
      <c r="T11" s="223"/>
      <c r="U11" s="223"/>
      <c r="V11" s="223"/>
      <c r="W11" s="223"/>
      <c r="X11" s="224"/>
      <c r="Y11" s="223"/>
      <c r="Z11" s="223"/>
      <c r="AA11" s="223"/>
      <c r="AB11" s="223"/>
      <c r="AC11" s="223"/>
      <c r="AD11" s="223"/>
      <c r="AE11" s="223"/>
      <c r="AF11" s="223"/>
      <c r="AG11" s="223"/>
      <c r="AH11" s="223"/>
      <c r="AI11" s="223"/>
      <c r="AJ11" s="223"/>
      <c r="AK11" s="116">
        <f>'Table 4'!AK15</f>
        <v>2889.9</v>
      </c>
      <c r="AL11" s="63">
        <f>'Table 4'!AL15</f>
        <v>42053.07</v>
      </c>
      <c r="AM11" s="63">
        <f>'Table 4'!AM15</f>
        <v>53234.64</v>
      </c>
      <c r="AN11" s="63">
        <f>'Table 4'!AN15</f>
        <v>3000</v>
      </c>
      <c r="AO11" s="63">
        <f>'Table 4'!AO15</f>
        <v>6412.5</v>
      </c>
      <c r="AP11" s="63">
        <f>'Table 4'!AP15</f>
        <v>11352.719999999998</v>
      </c>
      <c r="AQ11" s="63">
        <f>'Table 4'!AQ15</f>
        <v>56466.360000000008</v>
      </c>
      <c r="AR11" s="63">
        <f>'Table 4'!AR15</f>
        <v>75720.240000000005</v>
      </c>
      <c r="AS11" s="63">
        <f>'Table 4'!AS15</f>
        <v>95477.290000000008</v>
      </c>
      <c r="AT11" s="63">
        <f>'Table 4'!AT15</f>
        <v>59374.700000000004</v>
      </c>
      <c r="AU11" s="63">
        <f>'Table 4'!AU15</f>
        <v>272233.80000000005</v>
      </c>
      <c r="AV11" s="63">
        <f>'Table 4'!AV15</f>
        <v>143382.31000000003</v>
      </c>
    </row>
    <row r="12" spans="2:51" s="62" customFormat="1" ht="12" x14ac:dyDescent="0.2">
      <c r="B12" s="177"/>
      <c r="C12" s="179" t="s">
        <v>93</v>
      </c>
      <c r="D12" s="226"/>
      <c r="E12" s="226"/>
      <c r="F12" s="226"/>
      <c r="G12" s="226"/>
      <c r="H12" s="226"/>
      <c r="I12" s="226"/>
      <c r="J12" s="226"/>
      <c r="K12" s="226"/>
      <c r="L12" s="227"/>
      <c r="M12" s="228"/>
      <c r="N12" s="226"/>
      <c r="O12" s="226"/>
      <c r="P12" s="226"/>
      <c r="Q12" s="226"/>
      <c r="R12" s="226"/>
      <c r="S12" s="226"/>
      <c r="T12" s="226"/>
      <c r="U12" s="226"/>
      <c r="V12" s="226"/>
      <c r="W12" s="226"/>
      <c r="X12" s="227"/>
      <c r="Y12" s="226"/>
      <c r="Z12" s="226"/>
      <c r="AA12" s="226"/>
      <c r="AB12" s="226"/>
      <c r="AC12" s="226"/>
      <c r="AD12" s="226"/>
      <c r="AE12" s="226"/>
      <c r="AF12" s="226"/>
      <c r="AG12" s="226"/>
      <c r="AH12" s="226"/>
      <c r="AI12" s="226"/>
      <c r="AJ12" s="226"/>
      <c r="AK12" s="110">
        <f>'Table 4'!AK16</f>
        <v>2889.9</v>
      </c>
      <c r="AL12" s="109">
        <f>'Table 4'!AL16</f>
        <v>38062.83</v>
      </c>
      <c r="AM12" s="109">
        <f>'Table 4'!AM16</f>
        <v>44735.79</v>
      </c>
      <c r="AN12" s="109">
        <f>'Table 4'!AN16</f>
        <v>3000</v>
      </c>
      <c r="AO12" s="109">
        <f>'Table 4'!AO16</f>
        <v>5714</v>
      </c>
      <c r="AP12" s="109">
        <f>'Table 4'!AP16</f>
        <v>9609.5999999999985</v>
      </c>
      <c r="AQ12" s="109">
        <f>'Table 4'!AQ16</f>
        <v>47593.23000000001</v>
      </c>
      <c r="AR12" s="109">
        <f>'Table 4'!AR16</f>
        <v>75720.240000000005</v>
      </c>
      <c r="AS12" s="109">
        <f>'Table 4'!AS16</f>
        <v>84326.47</v>
      </c>
      <c r="AT12" s="109">
        <f>'Table 4'!AT16</f>
        <v>59374.700000000004</v>
      </c>
      <c r="AU12" s="109">
        <f>'Table 4'!AU16</f>
        <v>265540.44000000006</v>
      </c>
      <c r="AV12" s="109">
        <f>'Table 4'!AV16</f>
        <v>142386.31000000003</v>
      </c>
    </row>
    <row r="13" spans="2:51" s="62" customFormat="1" ht="12.6" thickBot="1" x14ac:dyDescent="0.3">
      <c r="B13" s="183"/>
      <c r="C13" s="184" t="s">
        <v>62</v>
      </c>
      <c r="D13" s="145">
        <f>SUM(D7:D9)</f>
        <v>23726.224000000002</v>
      </c>
      <c r="E13" s="146">
        <f t="shared" ref="E13:AE13" si="0">SUM(E7:E9)</f>
        <v>38275.100599999962</v>
      </c>
      <c r="F13" s="146">
        <f t="shared" si="0"/>
        <v>50900.412039999923</v>
      </c>
      <c r="G13" s="146">
        <f t="shared" si="0"/>
        <v>145623.19542999953</v>
      </c>
      <c r="H13" s="146">
        <f t="shared" si="0"/>
        <v>13078.062300000003</v>
      </c>
      <c r="I13" s="146">
        <f t="shared" si="0"/>
        <v>29060.652000000002</v>
      </c>
      <c r="J13" s="146">
        <f t="shared" si="0"/>
        <v>56129.374049999766</v>
      </c>
      <c r="K13" s="146">
        <f t="shared" si="0"/>
        <v>29188.562000000031</v>
      </c>
      <c r="L13" s="147">
        <f t="shared" si="0"/>
        <v>44486.075500000006</v>
      </c>
      <c r="M13" s="145">
        <f t="shared" si="0"/>
        <v>26347.391650000034</v>
      </c>
      <c r="N13" s="146">
        <f t="shared" si="0"/>
        <v>26184.018630000013</v>
      </c>
      <c r="O13" s="146">
        <f t="shared" si="0"/>
        <v>44368.124300000054</v>
      </c>
      <c r="P13" s="146">
        <f t="shared" ref="P13:X13" si="1">SUM(P7:P9)</f>
        <v>39945.980350000042</v>
      </c>
      <c r="Q13" s="146">
        <f t="shared" si="1"/>
        <v>39070.117869999965</v>
      </c>
      <c r="R13" s="146">
        <f t="shared" si="1"/>
        <v>68968.203270000231</v>
      </c>
      <c r="S13" s="146">
        <f t="shared" si="1"/>
        <v>32315.42986</v>
      </c>
      <c r="T13" s="146">
        <f t="shared" si="1"/>
        <v>37651.496329999973</v>
      </c>
      <c r="U13" s="146">
        <f t="shared" si="1"/>
        <v>44901.482089999881</v>
      </c>
      <c r="V13" s="146">
        <f t="shared" si="1"/>
        <v>57072.403859999918</v>
      </c>
      <c r="W13" s="146">
        <f t="shared" si="1"/>
        <v>39953.610690000074</v>
      </c>
      <c r="X13" s="147">
        <f t="shared" si="1"/>
        <v>40568.761040000019</v>
      </c>
      <c r="Y13" s="146">
        <f t="shared" si="0"/>
        <v>40472.653850000039</v>
      </c>
      <c r="Z13" s="146">
        <f t="shared" si="0"/>
        <v>60533.088629999984</v>
      </c>
      <c r="AA13" s="146">
        <f t="shared" si="0"/>
        <v>88975.55196000007</v>
      </c>
      <c r="AB13" s="146">
        <f t="shared" si="0"/>
        <v>40153.969700000082</v>
      </c>
      <c r="AC13" s="146">
        <f t="shared" si="0"/>
        <v>46212.899999999994</v>
      </c>
      <c r="AD13" s="146">
        <f t="shared" si="0"/>
        <v>58458.281599999929</v>
      </c>
      <c r="AE13" s="146">
        <f t="shared" si="0"/>
        <v>51249.366599999921</v>
      </c>
      <c r="AF13" s="146">
        <f>SUM(AF7:AF9)</f>
        <v>42773.971599999917</v>
      </c>
      <c r="AG13" s="146">
        <f>SUM(AG7:AG9)</f>
        <v>60864.155200000008</v>
      </c>
      <c r="AH13" s="146">
        <f>SUM(AH7:AH9)</f>
        <v>62227.848759999993</v>
      </c>
      <c r="AI13" s="146">
        <f>SUM(AI7:AI9)</f>
        <v>63928.145980000125</v>
      </c>
      <c r="AJ13" s="146">
        <f>SUM(AJ7:AJ9)</f>
        <v>88478.620140000246</v>
      </c>
      <c r="AK13" s="145">
        <f t="shared" ref="AK13:AP13" si="2">SUM(AK7:AK9)+AK11</f>
        <v>39690.507999999987</v>
      </c>
      <c r="AL13" s="146">
        <f t="shared" si="2"/>
        <v>89643.499799999991</v>
      </c>
      <c r="AM13" s="146">
        <f t="shared" si="2"/>
        <v>145847.31934999995</v>
      </c>
      <c r="AN13" s="146">
        <f t="shared" si="2"/>
        <v>45453.534740000105</v>
      </c>
      <c r="AO13" s="146">
        <f t="shared" si="2"/>
        <v>56814.848750000048</v>
      </c>
      <c r="AP13" s="146">
        <f t="shared" si="2"/>
        <v>83162.417579999688</v>
      </c>
      <c r="AQ13" s="146">
        <f t="shared" ref="AQ13:AV13" si="3">SUM(AQ7:AQ9)+AQ11</f>
        <v>108794.05681999988</v>
      </c>
      <c r="AR13" s="146">
        <f t="shared" si="3"/>
        <v>131456.71331000008</v>
      </c>
      <c r="AS13" s="146">
        <f t="shared" si="3"/>
        <v>201465.08992000011</v>
      </c>
      <c r="AT13" s="146">
        <f t="shared" si="3"/>
        <v>129793.63740999988</v>
      </c>
      <c r="AU13" s="146">
        <f t="shared" si="3"/>
        <v>377516.73862999992</v>
      </c>
      <c r="AV13" s="146">
        <f t="shared" si="3"/>
        <v>323441.37275000033</v>
      </c>
    </row>
    <row r="14" spans="2:51" s="83" customFormat="1" ht="12.6" thickTop="1" x14ac:dyDescent="0.25">
      <c r="D14" s="82"/>
      <c r="E14" s="180"/>
      <c r="F14" s="82"/>
      <c r="G14" s="82"/>
      <c r="H14" s="180"/>
      <c r="I14" s="82"/>
      <c r="J14" s="82"/>
      <c r="K14" s="82"/>
      <c r="L14" s="180"/>
      <c r="AC14" s="196"/>
      <c r="AF14" s="196"/>
      <c r="AG14" s="196"/>
      <c r="AH14" s="196"/>
      <c r="AI14" s="196"/>
      <c r="AJ14" s="196"/>
    </row>
    <row r="15" spans="2:51" s="62" customFormat="1" ht="26.4" customHeight="1" x14ac:dyDescent="0.2">
      <c r="B15" s="84"/>
      <c r="C15" s="195" t="s">
        <v>83</v>
      </c>
      <c r="D15" s="84"/>
      <c r="E15" s="84"/>
      <c r="F15" s="84"/>
      <c r="G15" s="87"/>
      <c r="H15" s="193"/>
      <c r="I15" s="87"/>
      <c r="J15" s="87"/>
      <c r="K15" s="194"/>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3"/>
      <c r="AM15" s="83"/>
      <c r="AN15" s="83"/>
      <c r="AO15" s="83"/>
      <c r="AP15" s="83"/>
      <c r="AQ15" s="83"/>
      <c r="AR15" s="83"/>
      <c r="AS15" s="83"/>
      <c r="AT15" s="83"/>
      <c r="AU15" s="83"/>
      <c r="AV15" s="83"/>
    </row>
    <row r="16" spans="2:51" s="62" customFormat="1" ht="11.4" x14ac:dyDescent="0.2">
      <c r="B16" s="452" t="s">
        <v>61</v>
      </c>
      <c r="C16" s="178" t="s">
        <v>188</v>
      </c>
      <c r="D16" s="63">
        <f>'Table 3'!D18+'Table 3'!D19</f>
        <v>7030</v>
      </c>
      <c r="E16" s="63">
        <f>'Table 3'!E18+'Table 3'!E19</f>
        <v>10456</v>
      </c>
      <c r="F16" s="63">
        <f>'Table 3'!F18+'Table 3'!F19</f>
        <v>12890</v>
      </c>
      <c r="G16" s="63">
        <f>'Table 3'!G18+'Table 3'!G19</f>
        <v>28697</v>
      </c>
      <c r="H16" s="63">
        <f>'Table 3'!H18+'Table 3'!H19</f>
        <v>3816</v>
      </c>
      <c r="I16" s="63">
        <f>'Table 3'!I18+'Table 3'!I19</f>
        <v>5225</v>
      </c>
      <c r="J16" s="63">
        <f>'Table 3'!J18+'Table 3'!J19</f>
        <v>10993</v>
      </c>
      <c r="K16" s="63">
        <f>'Table 3'!K18+'Table 3'!K19</f>
        <v>4866</v>
      </c>
      <c r="L16" s="63">
        <f>'Table 3'!L18+'Table 3'!L19</f>
        <v>5769</v>
      </c>
      <c r="M16" s="197">
        <f>'Table 3'!M18+'Table 3'!M19</f>
        <v>6091</v>
      </c>
      <c r="N16" s="63">
        <f>'Table 3'!N18+'Table 3'!N19</f>
        <v>6456</v>
      </c>
      <c r="O16" s="63">
        <f>'Table 3'!O18+'Table 3'!O19</f>
        <v>8083</v>
      </c>
      <c r="P16" s="63">
        <f>'Table 3'!P18+'Table 3'!P19</f>
        <v>8063</v>
      </c>
      <c r="Q16" s="63">
        <f>'Table 3'!Q18+'Table 3'!Q19</f>
        <v>8393</v>
      </c>
      <c r="R16" s="63">
        <f>'Table 3'!R18+'Table 3'!R19</f>
        <v>12783</v>
      </c>
      <c r="S16" s="63">
        <f>'Table 3'!S18+'Table 3'!S19</f>
        <v>6135</v>
      </c>
      <c r="T16" s="63">
        <f>'Table 3'!T18+'Table 3'!T19</f>
        <v>7223</v>
      </c>
      <c r="U16" s="63">
        <f>'Table 3'!U18+'Table 3'!U19</f>
        <v>8360</v>
      </c>
      <c r="V16" s="63">
        <f>'Table 3'!V18+'Table 3'!V19</f>
        <v>9584</v>
      </c>
      <c r="W16" s="63">
        <f>'Table 3'!W18+'Table 3'!W19</f>
        <v>9553</v>
      </c>
      <c r="X16" s="63">
        <f>'Table 3'!X18+'Table 3'!X19</f>
        <v>9303</v>
      </c>
      <c r="Y16" s="197">
        <f>'Table 3'!Y18+'Table 3'!Y19</f>
        <v>7598</v>
      </c>
      <c r="Z16" s="63">
        <f>'Table 3'!Z18+'Table 3'!Z19</f>
        <v>8520</v>
      </c>
      <c r="AA16" s="63">
        <f>'Table 3'!AA18+'Table 3'!AA19</f>
        <v>14439</v>
      </c>
      <c r="AB16" s="63">
        <f>'Table 3'!AB18+'Table 3'!AB19</f>
        <v>8684</v>
      </c>
      <c r="AC16" s="63">
        <f>'Table 3'!AC18+'Table 3'!AC19</f>
        <v>8581</v>
      </c>
      <c r="AD16" s="63">
        <f>'Table 3'!AD18+'Table 3'!AD19</f>
        <v>9606</v>
      </c>
      <c r="AE16" s="63">
        <f>'Table 3'!AE18+'Table 3'!AE19</f>
        <v>10986</v>
      </c>
      <c r="AF16" s="63">
        <f>'Table 3'!AF18+'Table 3'!AF19</f>
        <v>10178</v>
      </c>
      <c r="AG16" s="63">
        <f>'Table 3'!AG18+'Table 3'!AG19</f>
        <v>12067</v>
      </c>
      <c r="AH16" s="63">
        <f>'Table 3'!AH18+'Table 3'!AH19</f>
        <v>13194</v>
      </c>
      <c r="AI16" s="63">
        <f>'Table 3'!AI18+'Table 3'!AI19</f>
        <v>12240</v>
      </c>
      <c r="AJ16" s="63">
        <f>'Table 3'!AJ18+'Table 3'!AJ19</f>
        <v>14111</v>
      </c>
      <c r="AK16" s="197">
        <f>'Table 3'!AK18+'Table 3'!AK19</f>
        <v>7591</v>
      </c>
      <c r="AL16" s="208">
        <f>'Table 3'!AL18+'Table 3'!AL19</f>
        <v>9571</v>
      </c>
      <c r="AM16" s="208">
        <f>'Table 3'!AM18+'Table 3'!AM19</f>
        <v>17008</v>
      </c>
      <c r="AN16" s="208">
        <f>'Table 3'!AN18+'Table 3'!AN19</f>
        <v>10083</v>
      </c>
      <c r="AO16" s="208">
        <f>'Table 3'!AO18+'Table 3'!AO19</f>
        <v>10720</v>
      </c>
      <c r="AP16" s="208">
        <f>'Table 3'!AP18+'Table 3'!AP19</f>
        <v>17243</v>
      </c>
      <c r="AQ16" s="208">
        <f>'Table 3'!AQ18+'Table 3'!AQ19</f>
        <v>10670</v>
      </c>
      <c r="AR16" s="208">
        <f>'Table 3'!AR18+'Table 3'!AR19</f>
        <v>10956</v>
      </c>
      <c r="AS16" s="208">
        <f>'Table 3'!AS18+'Table 3'!AS19</f>
        <v>19141</v>
      </c>
      <c r="AT16" s="208">
        <f>'Table 3'!AT18+'Table 3'!AT19</f>
        <v>15164</v>
      </c>
      <c r="AU16" s="208">
        <f>'Table 3'!AU18+'Table 3'!AU19</f>
        <v>21322</v>
      </c>
      <c r="AV16" s="208">
        <f>'Table 3'!AV18+'Table 3'!AV19</f>
        <v>27830</v>
      </c>
    </row>
    <row r="17" spans="2:48" s="62" customFormat="1" ht="11.4" x14ac:dyDescent="0.2">
      <c r="B17" s="452"/>
      <c r="C17" s="178" t="s">
        <v>189</v>
      </c>
      <c r="D17" s="63">
        <f>'Table 3'!D20</f>
        <v>110</v>
      </c>
      <c r="E17" s="63">
        <f>'Table 3'!E20</f>
        <v>181</v>
      </c>
      <c r="F17" s="63">
        <f>'Table 3'!F20</f>
        <v>272</v>
      </c>
      <c r="G17" s="63">
        <f>'Table 3'!G20</f>
        <v>1259</v>
      </c>
      <c r="H17" s="63">
        <f>'Table 3'!H20</f>
        <v>54</v>
      </c>
      <c r="I17" s="63">
        <f>'Table 3'!I20</f>
        <v>60</v>
      </c>
      <c r="J17" s="63">
        <f>'Table 3'!J20</f>
        <v>294</v>
      </c>
      <c r="K17" s="63">
        <f>'Table 3'!K20</f>
        <v>69</v>
      </c>
      <c r="L17" s="63">
        <f>'Table 3'!L20</f>
        <v>106</v>
      </c>
      <c r="M17" s="116">
        <f>'Table 3'!M20</f>
        <v>130</v>
      </c>
      <c r="N17" s="63">
        <f>'Table 3'!N20</f>
        <v>172</v>
      </c>
      <c r="O17" s="63">
        <f>'Table 3'!O20</f>
        <v>262</v>
      </c>
      <c r="P17" s="63">
        <f>'Table 3'!P20</f>
        <v>319</v>
      </c>
      <c r="Q17" s="63">
        <f>'Table 3'!Q20</f>
        <v>281</v>
      </c>
      <c r="R17" s="63">
        <f>'Table 3'!R20</f>
        <v>709</v>
      </c>
      <c r="S17" s="63">
        <f>'Table 3'!S20</f>
        <v>150</v>
      </c>
      <c r="T17" s="63">
        <f>'Table 3'!T20</f>
        <v>198</v>
      </c>
      <c r="U17" s="63">
        <f>'Table 3'!U20</f>
        <v>252</v>
      </c>
      <c r="V17" s="63">
        <f>'Table 3'!V20</f>
        <v>244</v>
      </c>
      <c r="W17" s="63">
        <f>'Table 3'!W20</f>
        <v>240</v>
      </c>
      <c r="X17" s="63">
        <f>'Table 3'!X20</f>
        <v>251</v>
      </c>
      <c r="Y17" s="116">
        <f>'Table 3'!Y20</f>
        <v>190</v>
      </c>
      <c r="Z17" s="63">
        <f>'Table 3'!Z20</f>
        <v>220</v>
      </c>
      <c r="AA17" s="63">
        <f>'Table 3'!AA20</f>
        <v>645</v>
      </c>
      <c r="AB17" s="63">
        <f>'Table 3'!AB20</f>
        <v>239</v>
      </c>
      <c r="AC17" s="63">
        <f>'Table 3'!AC20</f>
        <v>186</v>
      </c>
      <c r="AD17" s="63">
        <f>'Table 3'!AD20</f>
        <v>261</v>
      </c>
      <c r="AE17" s="63">
        <f>'Table 3'!AE20</f>
        <v>272</v>
      </c>
      <c r="AF17" s="63">
        <f>'Table 3'!AF20</f>
        <v>235</v>
      </c>
      <c r="AG17" s="63">
        <f>'Table 3'!AG20</f>
        <v>337</v>
      </c>
      <c r="AH17" s="63">
        <f>'Table 3'!AH20</f>
        <v>303</v>
      </c>
      <c r="AI17" s="63">
        <f>'Table 3'!AI20</f>
        <v>294</v>
      </c>
      <c r="AJ17" s="63">
        <f>'Table 3'!AJ20</f>
        <v>677</v>
      </c>
      <c r="AK17" s="116">
        <f>'Table 3'!AK20</f>
        <v>124</v>
      </c>
      <c r="AL17" s="63">
        <f>'Table 3'!AL20</f>
        <v>215</v>
      </c>
      <c r="AM17" s="63">
        <f>'Table 3'!AM20</f>
        <v>443</v>
      </c>
      <c r="AN17" s="63">
        <f>'Table 3'!AN20</f>
        <v>259</v>
      </c>
      <c r="AO17" s="63">
        <f>'Table 3'!AO20</f>
        <v>229</v>
      </c>
      <c r="AP17" s="63">
        <f>'Table 3'!AP20</f>
        <v>436</v>
      </c>
      <c r="AQ17" s="63">
        <f>'Table 3'!AQ20</f>
        <v>320</v>
      </c>
      <c r="AR17" s="63">
        <f>'Table 3'!AR20</f>
        <v>352</v>
      </c>
      <c r="AS17" s="63">
        <f>'Table 3'!AS20</f>
        <v>872</v>
      </c>
      <c r="AT17" s="63">
        <f>'Table 3'!AT20</f>
        <v>393</v>
      </c>
      <c r="AU17" s="63">
        <f>'Table 3'!AU20</f>
        <v>634</v>
      </c>
      <c r="AV17" s="63">
        <f>'Table 3'!AV20</f>
        <v>1950</v>
      </c>
    </row>
    <row r="18" spans="2:48" s="62" customFormat="1" x14ac:dyDescent="0.2">
      <c r="B18" s="452"/>
      <c r="C18" s="178" t="s">
        <v>194</v>
      </c>
      <c r="D18" s="63">
        <f>'Table 4'!D57</f>
        <v>3</v>
      </c>
      <c r="E18" s="63">
        <f>'Table 4'!E57</f>
        <v>9</v>
      </c>
      <c r="F18" s="63">
        <f>'Table 4'!F57</f>
        <v>16</v>
      </c>
      <c r="G18" s="63">
        <f>'Table 4'!G57</f>
        <v>10</v>
      </c>
      <c r="H18" s="63">
        <f>'Table 4'!H57</f>
        <v>2</v>
      </c>
      <c r="I18" s="63">
        <f>'Table 4'!I57</f>
        <v>35</v>
      </c>
      <c r="J18" s="63">
        <f>'Table 4'!J57</f>
        <v>32</v>
      </c>
      <c r="K18" s="63">
        <f>'Table 4'!K57</f>
        <v>11</v>
      </c>
      <c r="L18" s="63">
        <f>'Table 4'!L57</f>
        <v>38</v>
      </c>
      <c r="M18" s="116">
        <f>'Table 4'!M57</f>
        <v>20</v>
      </c>
      <c r="N18" s="63">
        <f>'Table 4'!N57</f>
        <v>10</v>
      </c>
      <c r="O18" s="63">
        <f>'Table 4'!O57</f>
        <v>25</v>
      </c>
      <c r="P18" s="63">
        <f>'Table 4'!P57</f>
        <v>18</v>
      </c>
      <c r="Q18" s="63">
        <f>'Table 4'!Q57</f>
        <v>11</v>
      </c>
      <c r="R18" s="63">
        <f>'Table 4'!R57</f>
        <v>18</v>
      </c>
      <c r="S18" s="63">
        <f>'Table 4'!S57</f>
        <v>24</v>
      </c>
      <c r="T18" s="63">
        <f>'Table 4'!T57</f>
        <v>24</v>
      </c>
      <c r="U18" s="63">
        <f>'Table 4'!U57</f>
        <v>25</v>
      </c>
      <c r="V18" s="63">
        <f>'Table 4'!V57</f>
        <v>38</v>
      </c>
      <c r="W18" s="63">
        <f>'Table 4'!W57</f>
        <v>20</v>
      </c>
      <c r="X18" s="63">
        <f>'Table 4'!X57</f>
        <v>24</v>
      </c>
      <c r="Y18" s="116">
        <f>'Table 4'!Y57</f>
        <v>20</v>
      </c>
      <c r="Z18" s="63">
        <f>'Table 4'!Z57</f>
        <v>44</v>
      </c>
      <c r="AA18" s="63">
        <f>'Table 4'!AA57</f>
        <v>51</v>
      </c>
      <c r="AB18" s="63">
        <f>'Table 4'!AB57</f>
        <v>45</v>
      </c>
      <c r="AC18" s="63">
        <f>'Table 4'!AC57</f>
        <v>50</v>
      </c>
      <c r="AD18" s="63">
        <f>'Table 4'!AD57</f>
        <v>63</v>
      </c>
      <c r="AE18" s="63">
        <f>'Table 4'!AE57</f>
        <v>27</v>
      </c>
      <c r="AF18" s="63">
        <f>'Table 4'!AF57</f>
        <v>24</v>
      </c>
      <c r="AG18" s="63">
        <f>'Table 4'!AG57</f>
        <v>16</v>
      </c>
      <c r="AH18" s="63">
        <f>'Table 4'!AH57</f>
        <v>49</v>
      </c>
      <c r="AI18" s="63">
        <f>'Table 4'!AI57</f>
        <v>61</v>
      </c>
      <c r="AJ18" s="63">
        <f>'Table 4'!AJ57</f>
        <v>65</v>
      </c>
      <c r="AK18" s="116">
        <f>'Table 4'!AK47+'Table 4'!AK49+'Table 4'!AK51+'Table 4'!AK53</f>
        <v>71</v>
      </c>
      <c r="AL18" s="63">
        <f>'Table 4'!AL47+'Table 4'!AL49+'Table 4'!AL51+'Table 4'!AL53</f>
        <v>80</v>
      </c>
      <c r="AM18" s="63">
        <f>'Table 4'!AM47+'Table 4'!AM49+'Table 4'!AM51+'Table 4'!AM53</f>
        <v>121</v>
      </c>
      <c r="AN18" s="63">
        <f>'Table 4'!AN47+'Table 4'!AN49+'Table 4'!AN51+'Table 4'!AN53</f>
        <v>22</v>
      </c>
      <c r="AO18" s="63">
        <f>'Table 4'!AO47+'Table 4'!AO49+'Table 4'!AO51+'Table 4'!AO53</f>
        <v>22</v>
      </c>
      <c r="AP18" s="63">
        <f>'Table 4'!AP47+'Table 4'!AP49+'Table 4'!AP51+'Table 4'!AP53</f>
        <v>30</v>
      </c>
      <c r="AQ18" s="63">
        <f>'Table 4'!AQ47+'Table 4'!AQ49+'Table 4'!AQ51+'Table 4'!AQ53</f>
        <v>54</v>
      </c>
      <c r="AR18" s="63">
        <f>'Table 4'!AR47+'Table 4'!AR49+'Table 4'!AR51+'Table 4'!AR53</f>
        <v>66</v>
      </c>
      <c r="AS18" s="63">
        <f>'Table 4'!AS47+'Table 4'!AS49+'Table 4'!AS51+'Table 4'!AS53</f>
        <v>71</v>
      </c>
      <c r="AT18" s="63">
        <f>'Table 4'!AT47+'Table 4'!AT49+'Table 4'!AT51+'Table 4'!AT53</f>
        <v>79</v>
      </c>
      <c r="AU18" s="63">
        <f>'Table 4'!AU47+'Table 4'!AU49+'Table 4'!AU51+'Table 4'!AU53</f>
        <v>84</v>
      </c>
      <c r="AV18" s="63">
        <f>'Table 4'!AV47+'Table 4'!AV49+'Table 4'!AV51+'Table 4'!AV53</f>
        <v>110</v>
      </c>
    </row>
    <row r="19" spans="2:48" s="62" customFormat="1" ht="11.4" x14ac:dyDescent="0.2">
      <c r="B19" s="452"/>
      <c r="C19" s="179" t="s">
        <v>93</v>
      </c>
      <c r="D19" s="109">
        <f>'Table 4'!D48+'Table 4'!D50+'Table 4'!D52+'Table 4'!D54+'Table 4'!D56</f>
        <v>0</v>
      </c>
      <c r="E19" s="109">
        <f>'Table 4'!E48+'Table 4'!E50+'Table 4'!E52+'Table 4'!E54+'Table 4'!E56</f>
        <v>0</v>
      </c>
      <c r="F19" s="109">
        <f>'Table 4'!F48+'Table 4'!F50+'Table 4'!F52+'Table 4'!F54+'Table 4'!F56</f>
        <v>0</v>
      </c>
      <c r="G19" s="109">
        <f>'Table 4'!G48+'Table 4'!G50+'Table 4'!G52+'Table 4'!G54+'Table 4'!G56</f>
        <v>0</v>
      </c>
      <c r="H19" s="109">
        <f>'Table 4'!H48+'Table 4'!H50+'Table 4'!H52+'Table 4'!H54+'Table 4'!H56</f>
        <v>0</v>
      </c>
      <c r="I19" s="109">
        <f>'Table 4'!I48+'Table 4'!I50+'Table 4'!I52+'Table 4'!I54+'Table 4'!I56</f>
        <v>0</v>
      </c>
      <c r="J19" s="109">
        <f>'Table 4'!J48+'Table 4'!J50+'Table 4'!J52+'Table 4'!J54+'Table 4'!J56</f>
        <v>0</v>
      </c>
      <c r="K19" s="109">
        <f>'Table 4'!K48+'Table 4'!K50+'Table 4'!K52+'Table 4'!K54+'Table 4'!K56</f>
        <v>0</v>
      </c>
      <c r="L19" s="109">
        <f>'Table 4'!L48+'Table 4'!L50+'Table 4'!L52+'Table 4'!L54+'Table 4'!L56</f>
        <v>0</v>
      </c>
      <c r="M19" s="110">
        <f>'Table 4'!M48+'Table 4'!M50+'Table 4'!M52+'Table 4'!M54+'Table 4'!M56</f>
        <v>0</v>
      </c>
      <c r="N19" s="109">
        <f>'Table 4'!N48+'Table 4'!N50+'Table 4'!N52+'Table 4'!N54+'Table 4'!N56</f>
        <v>0</v>
      </c>
      <c r="O19" s="109">
        <f>'Table 4'!O48+'Table 4'!O50+'Table 4'!O52+'Table 4'!O54+'Table 4'!O56</f>
        <v>1</v>
      </c>
      <c r="P19" s="109">
        <f>'Table 4'!P48+'Table 4'!P50+'Table 4'!P52+'Table 4'!P54+'Table 4'!P56</f>
        <v>4</v>
      </c>
      <c r="Q19" s="109">
        <f>'Table 4'!Q48+'Table 4'!Q50+'Table 4'!Q52+'Table 4'!Q54+'Table 4'!Q56</f>
        <v>2</v>
      </c>
      <c r="R19" s="109">
        <f>'Table 4'!R48+'Table 4'!R50+'Table 4'!R52+'Table 4'!R54+'Table 4'!R56</f>
        <v>4</v>
      </c>
      <c r="S19" s="109">
        <f>'Table 4'!S48+'Table 4'!S50+'Table 4'!S52+'Table 4'!S54+'Table 4'!S56</f>
        <v>9</v>
      </c>
      <c r="T19" s="109">
        <f>'Table 4'!T48+'Table 4'!T50+'Table 4'!T52+'Table 4'!T54+'Table 4'!T56</f>
        <v>5</v>
      </c>
      <c r="U19" s="109">
        <f>'Table 4'!U48+'Table 4'!U50+'Table 4'!U52+'Table 4'!U54+'Table 4'!U56</f>
        <v>5</v>
      </c>
      <c r="V19" s="109">
        <f>'Table 4'!V48+'Table 4'!V50+'Table 4'!V52+'Table 4'!V54+'Table 4'!V56</f>
        <v>4</v>
      </c>
      <c r="W19" s="109">
        <f>'Table 4'!W48+'Table 4'!W50+'Table 4'!W52+'Table 4'!W54+'Table 4'!W56</f>
        <v>0</v>
      </c>
      <c r="X19" s="109">
        <f>'Table 4'!X48+'Table 4'!X50+'Table 4'!X52+'Table 4'!X54+'Table 4'!X56</f>
        <v>2</v>
      </c>
      <c r="Y19" s="110">
        <f>'Table 4'!Y48+'Table 4'!Y50+'Table 4'!Y52+'Table 4'!Y54+'Table 4'!Y56</f>
        <v>8</v>
      </c>
      <c r="Z19" s="109">
        <f>'Table 4'!Z48+'Table 4'!Z50+'Table 4'!Z52+'Table 4'!Z54+'Table 4'!Z56</f>
        <v>19</v>
      </c>
      <c r="AA19" s="109">
        <f>'Table 4'!AA48+'Table 4'!AA50+'Table 4'!AA52+'Table 4'!AA54+'Table 4'!AA56</f>
        <v>22</v>
      </c>
      <c r="AB19" s="109">
        <f>'Table 4'!AB48+'Table 4'!AB50+'Table 4'!AB52+'Table 4'!AB54+'Table 4'!AB56</f>
        <v>1</v>
      </c>
      <c r="AC19" s="109">
        <f>'Table 4'!AC48+'Table 4'!AC50+'Table 4'!AC52+'Table 4'!AC54+'Table 4'!AC56</f>
        <v>9</v>
      </c>
      <c r="AD19" s="109">
        <f>'Table 4'!AD48+'Table 4'!AD50+'Table 4'!AD52+'Table 4'!AD54+'Table 4'!AD56</f>
        <v>10</v>
      </c>
      <c r="AE19" s="109">
        <f>'Table 4'!AE48+'Table 4'!AE50+'Table 4'!AE52+'Table 4'!AE54+'Table 4'!AE56</f>
        <v>8</v>
      </c>
      <c r="AF19" s="109">
        <f>'Table 4'!AF48+'Table 4'!AF50+'Table 4'!AF52+'Table 4'!AF54+'Table 4'!AF56</f>
        <v>4</v>
      </c>
      <c r="AG19" s="109">
        <f>'Table 4'!AG48+'Table 4'!AG50+'Table 4'!AG52+'Table 4'!AG54+'Table 4'!AG56</f>
        <v>16</v>
      </c>
      <c r="AH19" s="109">
        <f>'Table 4'!AH48+'Table 4'!AH50+'Table 4'!AH52+'Table 4'!AH54+'Table 4'!AH56</f>
        <v>24</v>
      </c>
      <c r="AI19" s="109">
        <f>'Table 4'!AI48+'Table 4'!AI50+'Table 4'!AI52+'Table 4'!AI54+'Table 4'!AI56</f>
        <v>13</v>
      </c>
      <c r="AJ19" s="109">
        <f>'Table 4'!AJ48+'Table 4'!AJ50+'Table 4'!AJ52+'Table 4'!AJ54+'Table 4'!AJ56</f>
        <v>9</v>
      </c>
      <c r="AK19" s="110">
        <f>'Table 4'!AK48+'Table 4'!AK50+'Table 4'!AK52+'Table 4'!AK54</f>
        <v>4</v>
      </c>
      <c r="AL19" s="109">
        <f>'Table 4'!AL48+'Table 4'!AL50+'Table 4'!AL52+'Table 4'!AL54</f>
        <v>7</v>
      </c>
      <c r="AM19" s="109">
        <f>'Table 4'!AM48+'Table 4'!AM50+'Table 4'!AM52+'Table 4'!AM54</f>
        <v>24</v>
      </c>
      <c r="AN19" s="109">
        <f>'Table 4'!AN48+'Table 4'!AN50+'Table 4'!AN52+'Table 4'!AN54</f>
        <v>4</v>
      </c>
      <c r="AO19" s="109">
        <f>'Table 4'!AO48+'Table 4'!AO50+'Table 4'!AO52+'Table 4'!AO54</f>
        <v>10</v>
      </c>
      <c r="AP19" s="109">
        <f>'Table 4'!AP48+'Table 4'!AP50+'Table 4'!AP52+'Table 4'!AP54</f>
        <v>8</v>
      </c>
      <c r="AQ19" s="109">
        <f>'Table 4'!AQ48+'Table 4'!AQ50+'Table 4'!AQ52+'Table 4'!AQ54</f>
        <v>14</v>
      </c>
      <c r="AR19" s="109">
        <f>'Table 4'!AR48+'Table 4'!AR50+'Table 4'!AR52+'Table 4'!AR54</f>
        <v>28</v>
      </c>
      <c r="AS19" s="109">
        <f>'Table 4'!AS48+'Table 4'!AS50+'Table 4'!AS52+'Table 4'!AS54</f>
        <v>40</v>
      </c>
      <c r="AT19" s="109">
        <f>'Table 4'!AT48+'Table 4'!AT50+'Table 4'!AT52+'Table 4'!AT54</f>
        <v>42</v>
      </c>
      <c r="AU19" s="109">
        <f>'Table 4'!AU48+'Table 4'!AU50+'Table 4'!AU52+'Table 4'!AU54</f>
        <v>47</v>
      </c>
      <c r="AV19" s="109">
        <f>'Table 4'!AV48+'Table 4'!AV50+'Table 4'!AV52+'Table 4'!AV54</f>
        <v>67</v>
      </c>
    </row>
    <row r="20" spans="2:48" s="62" customFormat="1" ht="12" x14ac:dyDescent="0.2">
      <c r="B20" s="177"/>
      <c r="C20" s="178" t="s">
        <v>82</v>
      </c>
      <c r="D20" s="223"/>
      <c r="E20" s="223"/>
      <c r="F20" s="223"/>
      <c r="G20" s="223"/>
      <c r="H20" s="223"/>
      <c r="I20" s="223"/>
      <c r="J20" s="223"/>
      <c r="K20" s="223"/>
      <c r="L20" s="223"/>
      <c r="M20" s="225"/>
      <c r="N20" s="223"/>
      <c r="O20" s="223"/>
      <c r="P20" s="223"/>
      <c r="Q20" s="223"/>
      <c r="R20" s="223"/>
      <c r="S20" s="223"/>
      <c r="T20" s="223"/>
      <c r="U20" s="223"/>
      <c r="V20" s="223"/>
      <c r="W20" s="223"/>
      <c r="X20" s="224"/>
      <c r="Y20" s="223"/>
      <c r="Z20" s="223"/>
      <c r="AA20" s="223"/>
      <c r="AB20" s="223"/>
      <c r="AC20" s="223"/>
      <c r="AD20" s="223"/>
      <c r="AE20" s="223"/>
      <c r="AF20" s="223"/>
      <c r="AG20" s="223"/>
      <c r="AH20" s="223"/>
      <c r="AI20" s="223"/>
      <c r="AJ20" s="223"/>
      <c r="AK20" s="116">
        <f>'Table 4'!AK55</f>
        <v>2</v>
      </c>
      <c r="AL20" s="63">
        <f>'Table 4'!AL55</f>
        <v>11</v>
      </c>
      <c r="AM20" s="63">
        <f>'Table 4'!AM55</f>
        <v>13</v>
      </c>
      <c r="AN20" s="63">
        <f>'Table 4'!AN55</f>
        <v>1</v>
      </c>
      <c r="AO20" s="63">
        <f>'Table 4'!AO55</f>
        <v>3</v>
      </c>
      <c r="AP20" s="63">
        <f>'Table 4'!AP55</f>
        <v>3</v>
      </c>
      <c r="AQ20" s="63">
        <f>'Table 4'!AQ55</f>
        <v>17</v>
      </c>
      <c r="AR20" s="63">
        <f>'Table 4'!AR55</f>
        <v>21</v>
      </c>
      <c r="AS20" s="63">
        <f>'Table 4'!AS55</f>
        <v>27</v>
      </c>
      <c r="AT20" s="63">
        <f>'Table 4'!AT55</f>
        <v>14</v>
      </c>
      <c r="AU20" s="63">
        <f>'Table 4'!AU55</f>
        <v>60</v>
      </c>
      <c r="AV20" s="63">
        <f>'Table 4'!AV55</f>
        <v>35</v>
      </c>
    </row>
    <row r="21" spans="2:48" s="62" customFormat="1" ht="12" x14ac:dyDescent="0.2">
      <c r="B21" s="177"/>
      <c r="C21" s="179" t="s">
        <v>93</v>
      </c>
      <c r="D21" s="226"/>
      <c r="E21" s="226"/>
      <c r="F21" s="226"/>
      <c r="G21" s="226"/>
      <c r="H21" s="226"/>
      <c r="I21" s="226"/>
      <c r="J21" s="226"/>
      <c r="K21" s="226"/>
      <c r="L21" s="226"/>
      <c r="M21" s="228"/>
      <c r="N21" s="226"/>
      <c r="O21" s="226"/>
      <c r="P21" s="226"/>
      <c r="Q21" s="226"/>
      <c r="R21" s="226"/>
      <c r="S21" s="226"/>
      <c r="T21" s="226"/>
      <c r="U21" s="226"/>
      <c r="V21" s="226"/>
      <c r="W21" s="226"/>
      <c r="X21" s="227"/>
      <c r="Y21" s="226"/>
      <c r="Z21" s="226"/>
      <c r="AA21" s="226"/>
      <c r="AB21" s="226"/>
      <c r="AC21" s="226"/>
      <c r="AD21" s="226"/>
      <c r="AE21" s="226"/>
      <c r="AF21" s="226"/>
      <c r="AG21" s="226"/>
      <c r="AH21" s="226"/>
      <c r="AI21" s="226"/>
      <c r="AJ21" s="226"/>
      <c r="AK21" s="110">
        <f>'Table 4'!AK56</f>
        <v>2</v>
      </c>
      <c r="AL21" s="109">
        <f>'Table 4'!AL56</f>
        <v>10</v>
      </c>
      <c r="AM21" s="109">
        <f>'Table 4'!AM56</f>
        <v>11</v>
      </c>
      <c r="AN21" s="109">
        <f>'Table 4'!AN56</f>
        <v>1</v>
      </c>
      <c r="AO21" s="109">
        <f>'Table 4'!AO56</f>
        <v>2</v>
      </c>
      <c r="AP21" s="109">
        <f>'Table 4'!AP56</f>
        <v>2</v>
      </c>
      <c r="AQ21" s="109">
        <f>'Table 4'!AQ56</f>
        <v>13</v>
      </c>
      <c r="AR21" s="109">
        <f>'Table 4'!AR56</f>
        <v>21</v>
      </c>
      <c r="AS21" s="109">
        <f>'Table 4'!AS56</f>
        <v>23</v>
      </c>
      <c r="AT21" s="109">
        <f>'Table 4'!AT56</f>
        <v>14</v>
      </c>
      <c r="AU21" s="109">
        <f>'Table 4'!AU56</f>
        <v>58</v>
      </c>
      <c r="AV21" s="109">
        <f>'Table 4'!AV56</f>
        <v>34</v>
      </c>
    </row>
    <row r="22" spans="2:48" s="62" customFormat="1" ht="12.6" thickBot="1" x14ac:dyDescent="0.3">
      <c r="B22" s="183"/>
      <c r="C22" s="184" t="s">
        <v>62</v>
      </c>
      <c r="D22" s="145">
        <f>SUM(D16:D18)</f>
        <v>7143</v>
      </c>
      <c r="E22" s="146">
        <f t="shared" ref="E22:P22" si="4">SUM(E16:E18)</f>
        <v>10646</v>
      </c>
      <c r="F22" s="146">
        <f t="shared" si="4"/>
        <v>13178</v>
      </c>
      <c r="G22" s="146">
        <f t="shared" si="4"/>
        <v>29966</v>
      </c>
      <c r="H22" s="146">
        <f t="shared" si="4"/>
        <v>3872</v>
      </c>
      <c r="I22" s="146">
        <f t="shared" si="4"/>
        <v>5320</v>
      </c>
      <c r="J22" s="146">
        <f t="shared" si="4"/>
        <v>11319</v>
      </c>
      <c r="K22" s="146">
        <f t="shared" si="4"/>
        <v>4946</v>
      </c>
      <c r="L22" s="146">
        <f t="shared" si="4"/>
        <v>5913</v>
      </c>
      <c r="M22" s="145">
        <f t="shared" si="4"/>
        <v>6241</v>
      </c>
      <c r="N22" s="146">
        <f t="shared" si="4"/>
        <v>6638</v>
      </c>
      <c r="O22" s="146">
        <f t="shared" si="4"/>
        <v>8370</v>
      </c>
      <c r="P22" s="146">
        <f t="shared" si="4"/>
        <v>8400</v>
      </c>
      <c r="Q22" s="146">
        <f t="shared" ref="Q22:AK22" si="5">SUM(Q16:Q18)</f>
        <v>8685</v>
      </c>
      <c r="R22" s="146">
        <f t="shared" si="5"/>
        <v>13510</v>
      </c>
      <c r="S22" s="146">
        <f t="shared" si="5"/>
        <v>6309</v>
      </c>
      <c r="T22" s="146">
        <f t="shared" si="5"/>
        <v>7445</v>
      </c>
      <c r="U22" s="146">
        <f t="shared" si="5"/>
        <v>8637</v>
      </c>
      <c r="V22" s="146">
        <f t="shared" si="5"/>
        <v>9866</v>
      </c>
      <c r="W22" s="146">
        <f t="shared" si="5"/>
        <v>9813</v>
      </c>
      <c r="X22" s="147">
        <f t="shared" si="5"/>
        <v>9578</v>
      </c>
      <c r="Y22" s="146">
        <f t="shared" si="5"/>
        <v>7808</v>
      </c>
      <c r="Z22" s="146">
        <f t="shared" si="5"/>
        <v>8784</v>
      </c>
      <c r="AA22" s="146">
        <f t="shared" si="5"/>
        <v>15135</v>
      </c>
      <c r="AB22" s="146">
        <f t="shared" si="5"/>
        <v>8968</v>
      </c>
      <c r="AC22" s="146">
        <f t="shared" si="5"/>
        <v>8817</v>
      </c>
      <c r="AD22" s="146">
        <f t="shared" si="5"/>
        <v>9930</v>
      </c>
      <c r="AE22" s="146">
        <f t="shared" si="5"/>
        <v>11285</v>
      </c>
      <c r="AF22" s="146">
        <f t="shared" si="5"/>
        <v>10437</v>
      </c>
      <c r="AG22" s="146">
        <f t="shared" si="5"/>
        <v>12420</v>
      </c>
      <c r="AH22" s="146">
        <f t="shared" si="5"/>
        <v>13546</v>
      </c>
      <c r="AI22" s="146">
        <f t="shared" si="5"/>
        <v>12595</v>
      </c>
      <c r="AJ22" s="146">
        <f t="shared" si="5"/>
        <v>14853</v>
      </c>
      <c r="AK22" s="145">
        <f t="shared" si="5"/>
        <v>7786</v>
      </c>
      <c r="AL22" s="146">
        <f t="shared" ref="AL22:AQ22" si="6">SUM(AL16:AL18)</f>
        <v>9866</v>
      </c>
      <c r="AM22" s="146">
        <f t="shared" si="6"/>
        <v>17572</v>
      </c>
      <c r="AN22" s="146">
        <f t="shared" si="6"/>
        <v>10364</v>
      </c>
      <c r="AO22" s="146">
        <f t="shared" si="6"/>
        <v>10971</v>
      </c>
      <c r="AP22" s="146">
        <f t="shared" si="6"/>
        <v>17709</v>
      </c>
      <c r="AQ22" s="146">
        <f t="shared" si="6"/>
        <v>11044</v>
      </c>
      <c r="AR22" s="146">
        <f>SUM(AR16:AR18)</f>
        <v>11374</v>
      </c>
      <c r="AS22" s="146">
        <f>SUM(AS16:AS18)</f>
        <v>20084</v>
      </c>
      <c r="AT22" s="146">
        <f>SUM(AT16:AT18)</f>
        <v>15636</v>
      </c>
      <c r="AU22" s="146">
        <f>SUM(AU16:AU18)</f>
        <v>22040</v>
      </c>
      <c r="AV22" s="146">
        <f>SUM(AV16:AV18)</f>
        <v>29890</v>
      </c>
    </row>
    <row r="23" spans="2:48" s="62" customFormat="1" ht="12" thickTop="1" x14ac:dyDescent="0.2">
      <c r="AL23" s="240"/>
      <c r="AM23" s="240"/>
      <c r="AN23" s="240"/>
      <c r="AO23" s="240"/>
      <c r="AP23" s="240"/>
      <c r="AQ23" s="240"/>
      <c r="AR23" s="240"/>
    </row>
    <row r="24" spans="2:48" s="62" customFormat="1" x14ac:dyDescent="0.2">
      <c r="B24" s="269" t="s">
        <v>190</v>
      </c>
      <c r="C24" s="198"/>
      <c r="D24" s="65"/>
      <c r="E24" s="65"/>
      <c r="F24" s="65"/>
      <c r="G24" s="65"/>
      <c r="H24" s="65"/>
      <c r="I24" s="65"/>
      <c r="J24" s="65"/>
      <c r="K24" s="65"/>
      <c r="L24" s="65"/>
      <c r="M24" s="65"/>
      <c r="N24" s="65"/>
      <c r="O24" s="65"/>
      <c r="P24" s="65"/>
      <c r="AL24" s="240"/>
      <c r="AM24" s="240"/>
      <c r="AN24" s="240"/>
      <c r="AO24" s="240"/>
      <c r="AP24" s="240"/>
      <c r="AQ24" s="240"/>
      <c r="AR24" s="240"/>
    </row>
    <row r="25" spans="2:48" x14ac:dyDescent="0.25">
      <c r="B25" s="57"/>
      <c r="C25" s="57"/>
      <c r="D25" s="59"/>
      <c r="E25" s="59"/>
      <c r="F25" s="59"/>
      <c r="G25" s="59"/>
      <c r="H25" s="59"/>
      <c r="I25" s="59"/>
      <c r="J25" s="59"/>
      <c r="K25" s="59"/>
      <c r="L25" s="59"/>
      <c r="M25" s="59"/>
      <c r="N25" s="59"/>
      <c r="O25" s="59"/>
      <c r="P25" s="59"/>
    </row>
    <row r="26" spans="2:48" x14ac:dyDescent="0.25">
      <c r="B26" s="57"/>
      <c r="C26" s="57"/>
      <c r="D26" s="59"/>
      <c r="E26" s="59"/>
      <c r="F26" s="59"/>
      <c r="G26" s="59"/>
      <c r="H26" s="59"/>
      <c r="I26" s="59"/>
      <c r="J26" s="59"/>
      <c r="K26" s="59"/>
      <c r="L26" s="59"/>
      <c r="M26" s="59"/>
      <c r="N26" s="59"/>
      <c r="O26" s="59"/>
      <c r="P26" s="59"/>
    </row>
    <row r="27" spans="2:48" x14ac:dyDescent="0.25">
      <c r="D27" s="59"/>
      <c r="E27" s="59"/>
      <c r="F27" s="59"/>
      <c r="G27" s="59"/>
      <c r="H27" s="59"/>
      <c r="I27" s="59"/>
      <c r="J27" s="59"/>
      <c r="K27" s="59"/>
      <c r="L27" s="59"/>
      <c r="M27" s="59"/>
      <c r="N27" s="59"/>
      <c r="O27" s="59"/>
      <c r="P27" s="59"/>
    </row>
    <row r="28" spans="2:48" x14ac:dyDescent="0.25">
      <c r="D28" s="59"/>
      <c r="E28" s="59"/>
      <c r="F28" s="59"/>
      <c r="G28" s="59"/>
      <c r="H28" s="59"/>
      <c r="I28" s="59"/>
      <c r="J28" s="59"/>
      <c r="K28" s="59"/>
      <c r="L28" s="59"/>
      <c r="M28" s="59"/>
      <c r="N28" s="59"/>
      <c r="O28" s="59"/>
      <c r="P28" s="59"/>
    </row>
    <row r="29" spans="2:48" x14ac:dyDescent="0.25">
      <c r="D29" s="59"/>
      <c r="E29" s="59"/>
      <c r="F29" s="59"/>
      <c r="G29" s="59"/>
      <c r="H29" s="59"/>
      <c r="I29" s="59"/>
      <c r="J29" s="59"/>
      <c r="K29" s="59"/>
      <c r="L29" s="59"/>
      <c r="M29" s="59"/>
      <c r="N29" s="59"/>
      <c r="O29" s="59"/>
      <c r="P29" s="59"/>
    </row>
    <row r="30" spans="2:48" x14ac:dyDescent="0.25">
      <c r="D30" s="59"/>
      <c r="E30" s="59"/>
      <c r="F30" s="59"/>
      <c r="G30" s="59"/>
      <c r="H30" s="59"/>
      <c r="I30" s="59"/>
      <c r="J30" s="59"/>
      <c r="K30" s="59"/>
      <c r="L30" s="59"/>
      <c r="M30" s="59"/>
      <c r="N30" s="59"/>
      <c r="O30" s="59"/>
      <c r="P30" s="59"/>
    </row>
    <row r="31" spans="2:48" x14ac:dyDescent="0.25">
      <c r="D31" s="59"/>
      <c r="E31" s="59"/>
      <c r="F31" s="59"/>
      <c r="G31" s="59"/>
      <c r="H31" s="59"/>
      <c r="I31" s="59"/>
      <c r="J31" s="59"/>
      <c r="K31" s="59"/>
      <c r="L31" s="59"/>
      <c r="M31" s="59"/>
      <c r="N31" s="59"/>
      <c r="O31" s="59"/>
      <c r="P31" s="59"/>
    </row>
    <row r="32" spans="2:48" x14ac:dyDescent="0.25">
      <c r="D32" s="59"/>
      <c r="E32" s="59"/>
      <c r="F32" s="59"/>
      <c r="G32" s="59"/>
      <c r="H32" s="59"/>
      <c r="I32" s="59"/>
      <c r="J32" s="59"/>
      <c r="K32" s="59"/>
      <c r="L32" s="59"/>
      <c r="M32" s="59"/>
      <c r="N32" s="59"/>
      <c r="O32" s="59"/>
      <c r="P32" s="59"/>
    </row>
    <row r="33" spans="4:4" x14ac:dyDescent="0.25">
      <c r="D33" s="59"/>
    </row>
  </sheetData>
  <mergeCells count="7">
    <mergeCell ref="AK4:AV4"/>
    <mergeCell ref="B16:B19"/>
    <mergeCell ref="B3:O3"/>
    <mergeCell ref="D4:L4"/>
    <mergeCell ref="M4:X4"/>
    <mergeCell ref="Y4:AJ4"/>
    <mergeCell ref="B7:B10"/>
  </mergeCells>
  <pageMargins left="0.23622047244094491" right="0.23622047244094491" top="0.74803149606299213" bottom="0.74803149606299213" header="0.31496062992125984" footer="0.31496062992125984"/>
  <pageSetup paperSize="9" scale="59" orientation="landscape" r:id="rId1"/>
  <headerFooter>
    <oddHeader>&amp;LMonthly MCS and ROOFIT Pipeline Statistics - Table 5</oddHeader>
    <oddFooter>&amp;Lhttps://www.gov.uk/government/statistical-data-sets/monthly-mcs-and-roofit-statistics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35"/>
  <sheetViews>
    <sheetView workbookViewId="0">
      <pane xSplit="3" ySplit="5" topLeftCell="D6" activePane="bottomRight" state="frozen"/>
      <selection pane="topRight" activeCell="D1" sqref="D1"/>
      <selection pane="bottomLeft" activeCell="A6" sqref="A6"/>
      <selection pane="bottomRight" activeCell="B2" sqref="B2"/>
    </sheetView>
  </sheetViews>
  <sheetFormatPr defaultColWidth="9.109375" defaultRowHeight="13.2" x14ac:dyDescent="0.25"/>
  <cols>
    <col min="1" max="1" width="2.109375" style="51" customWidth="1"/>
    <col min="2" max="2" width="16.5546875" style="51" customWidth="1"/>
    <col min="3" max="3" width="32.44140625" style="51" customWidth="1"/>
    <col min="4" max="37" width="11.109375" style="51" customWidth="1"/>
    <col min="38" max="16384" width="9.109375" style="51"/>
  </cols>
  <sheetData>
    <row r="1" spans="2:48" ht="12" customHeight="1" x14ac:dyDescent="0.25"/>
    <row r="2" spans="2:48" ht="26.4" customHeight="1" x14ac:dyDescent="0.25">
      <c r="B2" s="202" t="s">
        <v>125</v>
      </c>
    </row>
    <row r="3" spans="2:48" ht="26.4" customHeight="1" x14ac:dyDescent="0.3">
      <c r="B3" s="454"/>
      <c r="C3" s="454"/>
      <c r="D3" s="454"/>
      <c r="E3" s="454"/>
      <c r="F3" s="454"/>
      <c r="G3" s="454"/>
      <c r="H3" s="454"/>
      <c r="I3" s="454"/>
      <c r="J3" s="454"/>
      <c r="K3" s="454"/>
      <c r="L3" s="454"/>
      <c r="M3" s="454"/>
      <c r="N3" s="454"/>
      <c r="O3" s="454"/>
    </row>
    <row r="4" spans="2:48" s="74" customFormat="1" ht="12" x14ac:dyDescent="0.25">
      <c r="B4" s="215"/>
      <c r="C4" s="215"/>
      <c r="D4" s="455">
        <v>2012</v>
      </c>
      <c r="E4" s="456"/>
      <c r="F4" s="456"/>
      <c r="G4" s="456"/>
      <c r="H4" s="456"/>
      <c r="I4" s="456"/>
      <c r="J4" s="456"/>
      <c r="K4" s="456"/>
      <c r="L4" s="457"/>
      <c r="M4" s="455">
        <v>2013</v>
      </c>
      <c r="N4" s="456"/>
      <c r="O4" s="456"/>
      <c r="P4" s="456"/>
      <c r="Q4" s="456"/>
      <c r="R4" s="456"/>
      <c r="S4" s="456"/>
      <c r="T4" s="456"/>
      <c r="U4" s="456"/>
      <c r="V4" s="456"/>
      <c r="W4" s="456"/>
      <c r="X4" s="457"/>
      <c r="Y4" s="455">
        <v>2014</v>
      </c>
      <c r="Z4" s="456"/>
      <c r="AA4" s="456"/>
      <c r="AB4" s="456"/>
      <c r="AC4" s="456"/>
      <c r="AD4" s="456"/>
      <c r="AE4" s="456"/>
      <c r="AF4" s="456"/>
      <c r="AG4" s="456"/>
      <c r="AH4" s="456"/>
      <c r="AI4" s="456"/>
      <c r="AJ4" s="457"/>
      <c r="AK4" s="462">
        <v>2015</v>
      </c>
      <c r="AL4" s="463"/>
      <c r="AM4" s="463"/>
      <c r="AN4" s="463"/>
      <c r="AO4" s="463"/>
      <c r="AP4" s="463"/>
      <c r="AQ4" s="463"/>
      <c r="AR4" s="463"/>
      <c r="AS4" s="463"/>
      <c r="AT4" s="463"/>
      <c r="AU4" s="463"/>
      <c r="AV4" s="463"/>
    </row>
    <row r="5" spans="2:48" s="74" customFormat="1" ht="11.4" x14ac:dyDescent="0.2">
      <c r="B5" s="124"/>
      <c r="C5" s="124"/>
      <c r="D5" s="216" t="s">
        <v>48</v>
      </c>
      <c r="E5" s="217" t="s">
        <v>49</v>
      </c>
      <c r="F5" s="217" t="s">
        <v>50</v>
      </c>
      <c r="G5" s="217" t="s">
        <v>51</v>
      </c>
      <c r="H5" s="217" t="s">
        <v>52</v>
      </c>
      <c r="I5" s="217" t="s">
        <v>53</v>
      </c>
      <c r="J5" s="217" t="s">
        <v>54</v>
      </c>
      <c r="K5" s="217" t="s">
        <v>55</v>
      </c>
      <c r="L5" s="218" t="s">
        <v>56</v>
      </c>
      <c r="M5" s="216" t="s">
        <v>57</v>
      </c>
      <c r="N5" s="217" t="s">
        <v>58</v>
      </c>
      <c r="O5" s="217" t="s">
        <v>59</v>
      </c>
      <c r="P5" s="217" t="s">
        <v>48</v>
      </c>
      <c r="Q5" s="217" t="s">
        <v>49</v>
      </c>
      <c r="R5" s="217" t="s">
        <v>50</v>
      </c>
      <c r="S5" s="217" t="s">
        <v>51</v>
      </c>
      <c r="T5" s="217" t="s">
        <v>52</v>
      </c>
      <c r="U5" s="217" t="s">
        <v>53</v>
      </c>
      <c r="V5" s="217" t="s">
        <v>54</v>
      </c>
      <c r="W5" s="217" t="s">
        <v>55</v>
      </c>
      <c r="X5" s="218" t="s">
        <v>56</v>
      </c>
      <c r="Y5" s="216" t="s">
        <v>57</v>
      </c>
      <c r="Z5" s="217" t="s">
        <v>58</v>
      </c>
      <c r="AA5" s="217" t="s">
        <v>59</v>
      </c>
      <c r="AB5" s="217" t="s">
        <v>48</v>
      </c>
      <c r="AC5" s="217" t="s">
        <v>49</v>
      </c>
      <c r="AD5" s="217" t="s">
        <v>50</v>
      </c>
      <c r="AE5" s="217" t="s">
        <v>51</v>
      </c>
      <c r="AF5" s="217" t="s">
        <v>52</v>
      </c>
      <c r="AG5" s="217" t="s">
        <v>53</v>
      </c>
      <c r="AH5" s="217" t="s">
        <v>54</v>
      </c>
      <c r="AI5" s="217" t="s">
        <v>55</v>
      </c>
      <c r="AJ5" s="218" t="s">
        <v>56</v>
      </c>
      <c r="AK5" s="216" t="s">
        <v>57</v>
      </c>
      <c r="AL5" s="217" t="s">
        <v>58</v>
      </c>
      <c r="AM5" s="217" t="s">
        <v>59</v>
      </c>
      <c r="AN5" s="217" t="s">
        <v>48</v>
      </c>
      <c r="AO5" s="217" t="s">
        <v>49</v>
      </c>
      <c r="AP5" s="217" t="s">
        <v>50</v>
      </c>
      <c r="AQ5" s="217" t="s">
        <v>51</v>
      </c>
      <c r="AR5" s="217" t="s">
        <v>52</v>
      </c>
      <c r="AS5" s="217" t="s">
        <v>53</v>
      </c>
      <c r="AT5" s="217" t="s">
        <v>54</v>
      </c>
      <c r="AU5" s="217" t="s">
        <v>55</v>
      </c>
      <c r="AV5" s="217" t="s">
        <v>56</v>
      </c>
    </row>
    <row r="6" spans="2:48" s="74" customFormat="1" ht="26.4" customHeight="1" x14ac:dyDescent="0.25">
      <c r="B6" s="154"/>
      <c r="C6" s="203" t="s">
        <v>87</v>
      </c>
      <c r="D6" s="154"/>
      <c r="E6" s="154"/>
      <c r="F6" s="154"/>
      <c r="G6" s="154"/>
      <c r="H6" s="154"/>
      <c r="I6" s="154"/>
      <c r="J6" s="154"/>
      <c r="K6" s="154"/>
      <c r="L6" s="155"/>
      <c r="M6" s="154"/>
      <c r="N6" s="154"/>
      <c r="O6" s="154"/>
      <c r="P6" s="154"/>
      <c r="Q6" s="154"/>
      <c r="R6" s="154"/>
      <c r="S6" s="154"/>
      <c r="T6" s="154"/>
      <c r="U6" s="154"/>
      <c r="V6" s="154"/>
      <c r="W6" s="154"/>
      <c r="X6" s="155"/>
      <c r="Y6" s="154"/>
      <c r="Z6" s="154"/>
      <c r="AA6" s="154"/>
      <c r="AB6" s="154"/>
      <c r="AC6" s="219"/>
      <c r="AD6" s="154"/>
      <c r="AE6" s="154"/>
      <c r="AF6" s="219"/>
      <c r="AG6" s="219"/>
      <c r="AH6" s="219"/>
      <c r="AI6" s="219"/>
      <c r="AJ6" s="219"/>
      <c r="AK6" s="425"/>
      <c r="AL6" s="213"/>
      <c r="AM6" s="213"/>
      <c r="AN6" s="213"/>
      <c r="AO6" s="213"/>
      <c r="AP6" s="213"/>
      <c r="AQ6" s="213"/>
      <c r="AR6" s="213"/>
      <c r="AS6" s="213"/>
      <c r="AT6" s="213"/>
      <c r="AU6" s="213"/>
      <c r="AV6" s="213"/>
    </row>
    <row r="7" spans="2:48" s="74" customFormat="1" ht="11.4" x14ac:dyDescent="0.2">
      <c r="B7" s="458" t="s">
        <v>74</v>
      </c>
      <c r="C7" s="106" t="s">
        <v>91</v>
      </c>
      <c r="D7" s="63">
        <f>'Table 4'!D28</f>
        <v>539.1</v>
      </c>
      <c r="E7" s="63">
        <f>'Table 4'!E28</f>
        <v>2342.5</v>
      </c>
      <c r="F7" s="63">
        <f>'Table 4'!F28</f>
        <v>1619</v>
      </c>
      <c r="G7" s="63">
        <f>'Table 4'!G28</f>
        <v>2108.85</v>
      </c>
      <c r="H7" s="63">
        <f>'Table 4'!H28</f>
        <v>257</v>
      </c>
      <c r="I7" s="63">
        <f>'Table 4'!I28</f>
        <v>1999.8</v>
      </c>
      <c r="J7" s="63">
        <f>'Table 4'!J28</f>
        <v>2065.75</v>
      </c>
      <c r="K7" s="63">
        <f>'Table 4'!K28</f>
        <v>154.69999999999999</v>
      </c>
      <c r="L7" s="63">
        <f>'Table 4'!L28</f>
        <v>87</v>
      </c>
      <c r="M7" s="197">
        <f>'Table 4'!M28</f>
        <v>1712.5</v>
      </c>
      <c r="N7" s="63">
        <f>'Table 4'!N28</f>
        <v>436</v>
      </c>
      <c r="O7" s="63">
        <f>'Table 4'!O28</f>
        <v>2225.4</v>
      </c>
      <c r="P7" s="63">
        <f>'Table 4'!P28</f>
        <v>660.3</v>
      </c>
      <c r="Q7" s="63">
        <f>'Table 4'!Q28</f>
        <v>431.02000000000004</v>
      </c>
      <c r="R7" s="63">
        <f>'Table 4'!R28</f>
        <v>1284.5</v>
      </c>
      <c r="S7" s="63">
        <f>'Table 4'!S28</f>
        <v>1413.3</v>
      </c>
      <c r="T7" s="63">
        <f>'Table 4'!T28</f>
        <v>3235.1</v>
      </c>
      <c r="U7" s="63">
        <f>'Table 4'!U28</f>
        <v>114.6</v>
      </c>
      <c r="V7" s="63">
        <f>'Table 4'!V28</f>
        <v>2264.8000000000002</v>
      </c>
      <c r="W7" s="63">
        <f>'Table 4'!W28</f>
        <v>2554.6999999999998</v>
      </c>
      <c r="X7" s="63">
        <f>'Table 4'!X28</f>
        <v>4015.29</v>
      </c>
      <c r="Y7" s="197">
        <f>'Table 4'!Y28</f>
        <v>4102.5</v>
      </c>
      <c r="Z7" s="63">
        <f>'Table 4'!Z28</f>
        <v>1365.7</v>
      </c>
      <c r="AA7" s="63">
        <f>'Table 4'!AA28</f>
        <v>9863</v>
      </c>
      <c r="AB7" s="63">
        <f>'Table 4'!AB28</f>
        <v>5957</v>
      </c>
      <c r="AC7" s="63">
        <f>'Table 4'!AC28</f>
        <v>4874.8999999999996</v>
      </c>
      <c r="AD7" s="63">
        <f>'Table 4'!AD28</f>
        <v>13251.7</v>
      </c>
      <c r="AE7" s="63">
        <f>'Table 4'!AE28</f>
        <v>6360</v>
      </c>
      <c r="AF7" s="63">
        <f>'Table 4'!AF28</f>
        <v>3070</v>
      </c>
      <c r="AG7" s="63">
        <f>'Table 4'!AG28</f>
        <v>3513.6</v>
      </c>
      <c r="AH7" s="63">
        <f>'Table 4'!AH28</f>
        <v>7128.9</v>
      </c>
      <c r="AI7" s="63">
        <f>'Table 4'!AI28</f>
        <v>2536.5</v>
      </c>
      <c r="AJ7" s="63">
        <f>'Table 4'!AJ28</f>
        <v>1643</v>
      </c>
      <c r="AK7" s="197">
        <f>'Table 4'!AK28</f>
        <v>12805.900000000001</v>
      </c>
      <c r="AL7" s="63">
        <f>'Table 4'!AL28</f>
        <v>3520.2</v>
      </c>
      <c r="AM7" s="63">
        <f>'Table 4'!AM28</f>
        <v>19163.329999999998</v>
      </c>
      <c r="AN7" s="63">
        <f>'Table 4'!AN28</f>
        <v>3372.4</v>
      </c>
      <c r="AO7" s="63">
        <f>'Table 4'!AO28</f>
        <v>7310</v>
      </c>
      <c r="AP7" s="63">
        <f>'Table 4'!AP28</f>
        <v>3209.1</v>
      </c>
      <c r="AQ7" s="63">
        <f>'Table 4'!AQ28</f>
        <v>1789.6</v>
      </c>
      <c r="AR7" s="63">
        <f>'Table 4'!AR28</f>
        <v>673.8</v>
      </c>
      <c r="AS7" s="63">
        <f>'Table 4'!AS28</f>
        <v>215</v>
      </c>
      <c r="AT7" s="63">
        <f>'Table 4'!AT28</f>
        <v>2405.5</v>
      </c>
      <c r="AU7" s="63">
        <f>'Table 4'!AU28</f>
        <v>8518.6</v>
      </c>
      <c r="AV7" s="63">
        <f>'Table 4'!AV28</f>
        <v>9719.9</v>
      </c>
    </row>
    <row r="8" spans="2:48" s="74" customFormat="1" ht="11.4" x14ac:dyDescent="0.2">
      <c r="B8" s="458"/>
      <c r="C8" s="205" t="s">
        <v>71</v>
      </c>
      <c r="D8" s="109">
        <f>'Table 4'!D19+'Table 4'!D21+'Table 4'!D23+'Table 4'!D25+'Table 4'!D27</f>
        <v>0</v>
      </c>
      <c r="E8" s="109">
        <f>'Table 4'!E19+'Table 4'!E21+'Table 4'!E23+'Table 4'!E25+'Table 4'!E27</f>
        <v>0</v>
      </c>
      <c r="F8" s="109">
        <f>'Table 4'!F19+'Table 4'!F21+'Table 4'!F23+'Table 4'!F25+'Table 4'!F27</f>
        <v>0</v>
      </c>
      <c r="G8" s="109">
        <f>'Table 4'!G19+'Table 4'!G21+'Table 4'!G23+'Table 4'!G25+'Table 4'!G27</f>
        <v>0</v>
      </c>
      <c r="H8" s="109">
        <f>'Table 4'!H19+'Table 4'!H21+'Table 4'!H23+'Table 4'!H25+'Table 4'!H27</f>
        <v>0</v>
      </c>
      <c r="I8" s="109">
        <f>'Table 4'!I19+'Table 4'!I21+'Table 4'!I23+'Table 4'!I25+'Table 4'!I27</f>
        <v>0</v>
      </c>
      <c r="J8" s="109">
        <f>'Table 4'!J19+'Table 4'!J21+'Table 4'!J23+'Table 4'!J25+'Table 4'!J27</f>
        <v>0</v>
      </c>
      <c r="K8" s="109">
        <f>'Table 4'!K19+'Table 4'!K21+'Table 4'!K23+'Table 4'!K25+'Table 4'!K27</f>
        <v>0</v>
      </c>
      <c r="L8" s="109">
        <f>'Table 4'!L19+'Table 4'!L21+'Table 4'!L23+'Table 4'!L25+'Table 4'!L27</f>
        <v>0</v>
      </c>
      <c r="M8" s="110">
        <f>'Table 4'!M19+'Table 4'!M21+'Table 4'!M23+'Table 4'!M25+'Table 4'!M27</f>
        <v>0</v>
      </c>
      <c r="N8" s="109">
        <f>'Table 4'!N19+'Table 4'!N21+'Table 4'!N23+'Table 4'!N25+'Table 4'!N27</f>
        <v>0</v>
      </c>
      <c r="O8" s="109">
        <f>'Table 4'!O19+'Table 4'!O21+'Table 4'!O23+'Table 4'!O25+'Table 4'!O27</f>
        <v>1576.6</v>
      </c>
      <c r="P8" s="109">
        <f>'Table 4'!P19+'Table 4'!P21+'Table 4'!P23+'Table 4'!P25+'Table 4'!P27</f>
        <v>311</v>
      </c>
      <c r="Q8" s="109">
        <f>'Table 4'!Q19+'Table 4'!Q21+'Table 4'!Q23+'Table 4'!Q25+'Table 4'!Q27</f>
        <v>0</v>
      </c>
      <c r="R8" s="109">
        <f>'Table 4'!R19+'Table 4'!R21+'Table 4'!R23+'Table 4'!R25+'Table 4'!R27</f>
        <v>1050</v>
      </c>
      <c r="S8" s="109">
        <f>'Table 4'!S19+'Table 4'!S21+'Table 4'!S23+'Table 4'!S25+'Table 4'!S27</f>
        <v>523</v>
      </c>
      <c r="T8" s="109">
        <f>'Table 4'!T19+'Table 4'!T21+'Table 4'!T23+'Table 4'!T25+'Table 4'!T27</f>
        <v>15</v>
      </c>
      <c r="U8" s="109">
        <f>'Table 4'!U19+'Table 4'!U21+'Table 4'!U23+'Table 4'!U25+'Table 4'!U27</f>
        <v>0</v>
      </c>
      <c r="V8" s="109">
        <f>'Table 4'!V19+'Table 4'!V21+'Table 4'!V23+'Table 4'!V25+'Table 4'!V27</f>
        <v>2016</v>
      </c>
      <c r="W8" s="109">
        <f>'Table 4'!W19+'Table 4'!W21+'Table 4'!W23+'Table 4'!W25+'Table 4'!W27</f>
        <v>1548.4</v>
      </c>
      <c r="X8" s="109">
        <f>'Table 4'!X19+'Table 4'!X21+'Table 4'!X23+'Table 4'!X25+'Table 4'!X27</f>
        <v>1456.49</v>
      </c>
      <c r="Y8" s="110">
        <f>'Table 4'!Y19+'Table 4'!Y21+'Table 4'!Y23+'Table 4'!Y25+'Table 4'!Y27</f>
        <v>3398</v>
      </c>
      <c r="Z8" s="109">
        <f>'Table 4'!Z19+'Table 4'!Z21+'Table 4'!Z23+'Table 4'!Z25+'Table 4'!Z27</f>
        <v>1001</v>
      </c>
      <c r="AA8" s="109">
        <f>'Table 4'!AA19+'Table 4'!AA21+'Table 4'!AA23+'Table 4'!AA25+'Table 4'!AA27</f>
        <v>8232.7999999999993</v>
      </c>
      <c r="AB8" s="109">
        <f>'Table 4'!AB19+'Table 4'!AB21+'Table 4'!AB23+'Table 4'!AB25+'Table 4'!AB27</f>
        <v>5694</v>
      </c>
      <c r="AC8" s="109">
        <f>'Table 4'!AC19+'Table 4'!AC21+'Table 4'!AC23+'Table 4'!AC25+'Table 4'!AC27</f>
        <v>4756.5</v>
      </c>
      <c r="AD8" s="109">
        <f>'Table 4'!AD19+'Table 4'!AD21+'Table 4'!AD23+'Table 4'!AD25+'Table 4'!AD27</f>
        <v>12762.7</v>
      </c>
      <c r="AE8" s="109">
        <f>'Table 4'!AE19+'Table 4'!AE21+'Table 4'!AE23+'Table 4'!AE25+'Table 4'!AE27</f>
        <v>6117</v>
      </c>
      <c r="AF8" s="109">
        <f>'Table 4'!AF19+'Table 4'!AF21+'Table 4'!AF23+'Table 4'!AF25+'Table 4'!AF27</f>
        <v>1161</v>
      </c>
      <c r="AG8" s="109">
        <f>'Table 4'!AG19+'Table 4'!AG21+'Table 4'!AG23+'Table 4'!AG25+'Table 4'!AG27</f>
        <v>2427</v>
      </c>
      <c r="AH8" s="109">
        <f>'Table 4'!AH19+'Table 4'!AH21+'Table 4'!AH23+'Table 4'!AH25+'Table 4'!AH27</f>
        <v>2938.8999999999996</v>
      </c>
      <c r="AI8" s="109">
        <f>'Table 4'!AI19+'Table 4'!AI21+'Table 4'!AI23+'Table 4'!AI25+'Table 4'!AI27</f>
        <v>1251.5</v>
      </c>
      <c r="AJ8" s="109">
        <f>'Table 4'!AJ19+'Table 4'!AJ21+'Table 4'!AJ23+'Table 4'!AJ25+'Table 4'!AJ27</f>
        <v>1588</v>
      </c>
      <c r="AK8" s="110">
        <f>'Table 4'!AK19+'Table 4'!AK21+'Table 4'!AK23+'Table 4'!AK25+'Table 4'!AK27</f>
        <v>12014.300000000001</v>
      </c>
      <c r="AL8" s="109">
        <f>'Table 4'!AL19+'Table 4'!AL21+'Table 4'!AL23+'Table 4'!AL25+'Table 4'!AL27</f>
        <v>2503.3999999999996</v>
      </c>
      <c r="AM8" s="109">
        <f>'Table 4'!AM19+'Table 4'!AM21+'Table 4'!AM23+'Table 4'!AM25+'Table 4'!AM27</f>
        <v>18221.93</v>
      </c>
      <c r="AN8" s="109">
        <f>'Table 4'!AN19+'Table 4'!AN21+'Table 4'!AN23+'Table 4'!AN25+'Table 4'!AN27</f>
        <v>3355.4</v>
      </c>
      <c r="AO8" s="109">
        <f>'Table 4'!AO19+'Table 4'!AO21+'Table 4'!AO23+'Table 4'!AO25+'Table 4'!AO27</f>
        <v>7050</v>
      </c>
      <c r="AP8" s="109">
        <f>'Table 4'!AP19+'Table 4'!AP21+'Table 4'!AP23+'Table 4'!AP25+'Table 4'!AP27</f>
        <v>3143</v>
      </c>
      <c r="AQ8" s="109">
        <f>'Table 4'!AQ19+'Table 4'!AQ21+'Table 4'!AQ23+'Table 4'!AQ25+'Table 4'!AQ27</f>
        <v>1775.6</v>
      </c>
      <c r="AR8" s="109">
        <f>'Table 4'!AR19+'Table 4'!AR21+'Table 4'!AR23+'Table 4'!AR25+'Table 4'!AR27</f>
        <v>655</v>
      </c>
      <c r="AS8" s="109">
        <f>'Table 4'!AS19+'Table 4'!AS21+'Table 4'!AS23+'Table 4'!AS25+'Table 4'!AS27</f>
        <v>215</v>
      </c>
      <c r="AT8" s="109">
        <f>'Table 4'!AT19+'Table 4'!AT21+'Table 4'!AT23+'Table 4'!AT25+'Table 4'!AT27</f>
        <v>2326.5</v>
      </c>
      <c r="AU8" s="109">
        <f>'Table 4'!AU19+'Table 4'!AU21+'Table 4'!AU23+'Table 4'!AU25+'Table 4'!AU27</f>
        <v>8474</v>
      </c>
      <c r="AV8" s="109">
        <f>'Table 4'!AV19+'Table 4'!AV21+'Table 4'!AV23+'Table 4'!AV25+'Table 4'!AV27</f>
        <v>9719.9</v>
      </c>
    </row>
    <row r="9" spans="2:48" s="74" customFormat="1" ht="12" x14ac:dyDescent="0.25">
      <c r="B9" s="459"/>
      <c r="C9" s="206" t="s">
        <v>62</v>
      </c>
      <c r="D9" s="66">
        <f>D7</f>
        <v>539.1</v>
      </c>
      <c r="E9" s="67">
        <f t="shared" ref="E9:AI9" si="0">E7</f>
        <v>2342.5</v>
      </c>
      <c r="F9" s="67">
        <f t="shared" si="0"/>
        <v>1619</v>
      </c>
      <c r="G9" s="67">
        <f t="shared" si="0"/>
        <v>2108.85</v>
      </c>
      <c r="H9" s="67">
        <f t="shared" si="0"/>
        <v>257</v>
      </c>
      <c r="I9" s="67">
        <f t="shared" si="0"/>
        <v>1999.8</v>
      </c>
      <c r="J9" s="67">
        <f t="shared" si="0"/>
        <v>2065.75</v>
      </c>
      <c r="K9" s="67">
        <f t="shared" si="0"/>
        <v>154.69999999999999</v>
      </c>
      <c r="L9" s="67">
        <f t="shared" si="0"/>
        <v>87</v>
      </c>
      <c r="M9" s="66">
        <f t="shared" si="0"/>
        <v>1712.5</v>
      </c>
      <c r="N9" s="67">
        <f t="shared" si="0"/>
        <v>436</v>
      </c>
      <c r="O9" s="67">
        <f t="shared" si="0"/>
        <v>2225.4</v>
      </c>
      <c r="P9" s="67">
        <f t="shared" si="0"/>
        <v>660.3</v>
      </c>
      <c r="Q9" s="67">
        <f t="shared" si="0"/>
        <v>431.02000000000004</v>
      </c>
      <c r="R9" s="67">
        <f t="shared" si="0"/>
        <v>1284.5</v>
      </c>
      <c r="S9" s="67">
        <f t="shared" si="0"/>
        <v>1413.3</v>
      </c>
      <c r="T9" s="67">
        <f t="shared" si="0"/>
        <v>3235.1</v>
      </c>
      <c r="U9" s="67">
        <f t="shared" si="0"/>
        <v>114.6</v>
      </c>
      <c r="V9" s="67">
        <f t="shared" si="0"/>
        <v>2264.8000000000002</v>
      </c>
      <c r="W9" s="67">
        <f t="shared" si="0"/>
        <v>2554.6999999999998</v>
      </c>
      <c r="X9" s="67">
        <f t="shared" si="0"/>
        <v>4015.29</v>
      </c>
      <c r="Y9" s="66">
        <f t="shared" si="0"/>
        <v>4102.5</v>
      </c>
      <c r="Z9" s="67">
        <f t="shared" si="0"/>
        <v>1365.7</v>
      </c>
      <c r="AA9" s="67">
        <f t="shared" si="0"/>
        <v>9863</v>
      </c>
      <c r="AB9" s="67">
        <f t="shared" si="0"/>
        <v>5957</v>
      </c>
      <c r="AC9" s="67">
        <f t="shared" si="0"/>
        <v>4874.8999999999996</v>
      </c>
      <c r="AD9" s="67">
        <f t="shared" si="0"/>
        <v>13251.7</v>
      </c>
      <c r="AE9" s="67">
        <f t="shared" si="0"/>
        <v>6360</v>
      </c>
      <c r="AF9" s="67">
        <f t="shared" si="0"/>
        <v>3070</v>
      </c>
      <c r="AG9" s="67">
        <f t="shared" si="0"/>
        <v>3513.6</v>
      </c>
      <c r="AH9" s="67">
        <f t="shared" si="0"/>
        <v>7128.9</v>
      </c>
      <c r="AI9" s="67">
        <f t="shared" si="0"/>
        <v>2536.5</v>
      </c>
      <c r="AJ9" s="67">
        <f t="shared" ref="AJ9:AO9" si="1">AJ7</f>
        <v>1643</v>
      </c>
      <c r="AK9" s="66">
        <f t="shared" si="1"/>
        <v>12805.900000000001</v>
      </c>
      <c r="AL9" s="67">
        <f t="shared" si="1"/>
        <v>3520.2</v>
      </c>
      <c r="AM9" s="67">
        <f t="shared" si="1"/>
        <v>19163.329999999998</v>
      </c>
      <c r="AN9" s="67">
        <f t="shared" si="1"/>
        <v>3372.4</v>
      </c>
      <c r="AO9" s="67">
        <f t="shared" si="1"/>
        <v>7310</v>
      </c>
      <c r="AP9" s="67">
        <f t="shared" ref="AP9:AU9" si="2">AP7</f>
        <v>3209.1</v>
      </c>
      <c r="AQ9" s="67">
        <f t="shared" si="2"/>
        <v>1789.6</v>
      </c>
      <c r="AR9" s="67">
        <f t="shared" si="2"/>
        <v>673.8</v>
      </c>
      <c r="AS9" s="67">
        <f t="shared" si="2"/>
        <v>215</v>
      </c>
      <c r="AT9" s="67">
        <f t="shared" si="2"/>
        <v>2405.5</v>
      </c>
      <c r="AU9" s="67">
        <f t="shared" si="2"/>
        <v>8518.6</v>
      </c>
      <c r="AV9" s="67">
        <f t="shared" ref="AV9" si="3">AV7</f>
        <v>9719.9</v>
      </c>
    </row>
    <row r="10" spans="2:48" s="74" customFormat="1" ht="11.4" x14ac:dyDescent="0.2">
      <c r="B10" s="460" t="s">
        <v>92</v>
      </c>
      <c r="C10" s="106" t="s">
        <v>191</v>
      </c>
      <c r="D10" s="63">
        <f>'Table 3'!D14+'Table 4'!D29</f>
        <v>1045.3100000000002</v>
      </c>
      <c r="E10" s="63">
        <f>'Table 3'!E14+'Table 4'!E29</f>
        <v>2190.0299999999997</v>
      </c>
      <c r="F10" s="63">
        <f>'Table 3'!F14+'Table 4'!F29</f>
        <v>3904.3</v>
      </c>
      <c r="G10" s="63">
        <f>'Table 3'!G14+'Table 4'!G29</f>
        <v>2344.5</v>
      </c>
      <c r="H10" s="63">
        <f>'Table 3'!H14+'Table 4'!H29</f>
        <v>1969.4099999999999</v>
      </c>
      <c r="I10" s="63">
        <f>'Table 3'!I14+'Table 4'!I29</f>
        <v>3475.75</v>
      </c>
      <c r="J10" s="63">
        <f>'Table 3'!J14+'Table 4'!J29</f>
        <v>2222.6199999999994</v>
      </c>
      <c r="K10" s="63">
        <f>'Table 3'!K14+'Table 4'!K29</f>
        <v>7585.3260000000028</v>
      </c>
      <c r="L10" s="63">
        <f>'Table 3'!L14+'Table 4'!L29</f>
        <v>877</v>
      </c>
      <c r="M10" s="116">
        <f>'Table 3'!M14+'Table 4'!M29</f>
        <v>3160.4999999999995</v>
      </c>
      <c r="N10" s="63">
        <f>'Table 3'!N14+'Table 4'!N29</f>
        <v>2874.0000000000005</v>
      </c>
      <c r="O10" s="63">
        <f>'Table 3'!O14+'Table 4'!O29</f>
        <v>4704.6000000000013</v>
      </c>
      <c r="P10" s="63">
        <f>'Table 3'!P14+'Table 4'!P29</f>
        <v>1517.6000000000001</v>
      </c>
      <c r="Q10" s="63">
        <f>'Table 3'!Q14+'Table 4'!Q29</f>
        <v>2053.5</v>
      </c>
      <c r="R10" s="63">
        <f>'Table 3'!R14+'Table 4'!R29</f>
        <v>1400.3</v>
      </c>
      <c r="S10" s="63">
        <f>'Table 3'!S14+'Table 4'!S29</f>
        <v>1903.5</v>
      </c>
      <c r="T10" s="63">
        <f>'Table 3'!T14+'Table 4'!T29</f>
        <v>2246.6000000000004</v>
      </c>
      <c r="U10" s="63">
        <f>'Table 3'!U14+'Table 4'!U29</f>
        <v>1321.1</v>
      </c>
      <c r="V10" s="63">
        <f>'Table 3'!V14+'Table 4'!V29</f>
        <v>1827.02</v>
      </c>
      <c r="W10" s="63">
        <f>'Table 3'!W14+'Table 4'!W29</f>
        <v>1359.1</v>
      </c>
      <c r="X10" s="63">
        <f>'Table 3'!X14+'Table 4'!X29</f>
        <v>1692.26</v>
      </c>
      <c r="Y10" s="116">
        <f>'Table 3'!Y14+'Table 4'!Y29</f>
        <v>5232.2000000000007</v>
      </c>
      <c r="Z10" s="63">
        <f>'Table 3'!Z14+'Table 4'!Z29</f>
        <v>5052.8799999999992</v>
      </c>
      <c r="AA10" s="63">
        <f>'Table 3'!AA14+'Table 4'!AA29</f>
        <v>6820.83</v>
      </c>
      <c r="AB10" s="63">
        <f>'Table 3'!AB14+'Table 4'!AB29</f>
        <v>3596</v>
      </c>
      <c r="AC10" s="63">
        <f>'Table 3'!AC14+'Table 4'!AC29</f>
        <v>4247.0000000000018</v>
      </c>
      <c r="AD10" s="63">
        <f>'Table 3'!AD14+'Table 4'!AD29</f>
        <v>3053.2000000000003</v>
      </c>
      <c r="AE10" s="63">
        <f>'Table 3'!AE14+'Table 4'!AE29</f>
        <v>461.5</v>
      </c>
      <c r="AF10" s="63">
        <f>'Table 3'!AF14+'Table 4'!AF29</f>
        <v>530.4</v>
      </c>
      <c r="AG10" s="63">
        <f>'Table 3'!AG14+'Table 4'!AG29</f>
        <v>2307.1</v>
      </c>
      <c r="AH10" s="63">
        <f>'Table 3'!AH14+'Table 4'!AH29</f>
        <v>5299.8</v>
      </c>
      <c r="AI10" s="63">
        <f>'Table 3'!AI14+'Table 4'!AI29</f>
        <v>4785.1200000000008</v>
      </c>
      <c r="AJ10" s="63">
        <f>'Table 3'!AJ14+'Table 4'!AJ29</f>
        <v>2321.0000000000005</v>
      </c>
      <c r="AK10" s="116">
        <f>'Table 3'!AK14+'Table 4'!AK29</f>
        <v>2016.6000000000004</v>
      </c>
      <c r="AL10" s="63">
        <f>'Table 3'!AL14+'Table 4'!AL29</f>
        <v>1982.3000000000002</v>
      </c>
      <c r="AM10" s="63">
        <f>'Table 3'!AM14+'Table 4'!AM29</f>
        <v>1508.9599999999998</v>
      </c>
      <c r="AN10" s="63">
        <f>'Table 3'!AN14+'Table 4'!AN29</f>
        <v>270</v>
      </c>
      <c r="AO10" s="63">
        <f>'Table 3'!AO14+'Table 4'!AO29</f>
        <v>437.5</v>
      </c>
      <c r="AP10" s="63">
        <f>'Table 3'!AP14+'Table 4'!AP29</f>
        <v>185.3</v>
      </c>
      <c r="AQ10" s="63">
        <f>'Table 3'!AQ14+'Table 4'!AQ29</f>
        <v>373.5</v>
      </c>
      <c r="AR10" s="63">
        <f>'Table 3'!AR14+'Table 4'!AR29</f>
        <v>236.8</v>
      </c>
      <c r="AS10" s="63">
        <f>'Table 3'!AS14+'Table 4'!AS29</f>
        <v>1713.9399999999998</v>
      </c>
      <c r="AT10" s="63">
        <f>'Table 3'!AT14+'Table 4'!AT29</f>
        <v>1191.6000000000001</v>
      </c>
      <c r="AU10" s="63">
        <f>'Table 3'!AU14+'Table 4'!AU29</f>
        <v>1832.8000000000004</v>
      </c>
      <c r="AV10" s="63">
        <f>'Table 3'!AV14+'Table 4'!AV29</f>
        <v>1692.8999999999996</v>
      </c>
    </row>
    <row r="11" spans="2:48" s="74" customFormat="1" ht="11.4" x14ac:dyDescent="0.2">
      <c r="B11" s="458"/>
      <c r="C11" s="205" t="s">
        <v>71</v>
      </c>
      <c r="D11" s="109">
        <f>'Table 4'!D30</f>
        <v>0</v>
      </c>
      <c r="E11" s="109">
        <f>'Table 4'!E30</f>
        <v>0</v>
      </c>
      <c r="F11" s="109">
        <f>'Table 4'!F30</f>
        <v>0</v>
      </c>
      <c r="G11" s="109">
        <f>'Table 4'!G30</f>
        <v>0</v>
      </c>
      <c r="H11" s="109">
        <f>'Table 4'!H30</f>
        <v>0</v>
      </c>
      <c r="I11" s="109">
        <f>'Table 4'!I30</f>
        <v>0</v>
      </c>
      <c r="J11" s="109">
        <f>'Table 4'!J30</f>
        <v>0</v>
      </c>
      <c r="K11" s="109">
        <f>'Table 4'!K30</f>
        <v>0</v>
      </c>
      <c r="L11" s="109">
        <f>'Table 4'!L30</f>
        <v>0</v>
      </c>
      <c r="M11" s="110">
        <f>'Table 4'!M30</f>
        <v>0</v>
      </c>
      <c r="N11" s="109">
        <f>'Table 4'!N30</f>
        <v>0</v>
      </c>
      <c r="O11" s="109">
        <f>'Table 4'!O30</f>
        <v>80</v>
      </c>
      <c r="P11" s="109">
        <f>'Table 4'!P30</f>
        <v>0</v>
      </c>
      <c r="Q11" s="109">
        <f>'Table 4'!Q30</f>
        <v>260</v>
      </c>
      <c r="R11" s="109">
        <f>'Table 4'!R30</f>
        <v>0</v>
      </c>
      <c r="S11" s="109">
        <f>'Table 4'!S30</f>
        <v>155</v>
      </c>
      <c r="T11" s="109">
        <f>'Table 4'!T30</f>
        <v>0</v>
      </c>
      <c r="U11" s="109">
        <f>'Table 4'!U30</f>
        <v>0</v>
      </c>
      <c r="V11" s="109">
        <f>'Table 4'!V30</f>
        <v>340</v>
      </c>
      <c r="W11" s="109">
        <f>'Table 4'!W30</f>
        <v>240</v>
      </c>
      <c r="X11" s="109">
        <f>'Table 4'!X30</f>
        <v>240</v>
      </c>
      <c r="Y11" s="110">
        <f>'Table 4'!Y30</f>
        <v>3545.2000000000003</v>
      </c>
      <c r="Z11" s="109">
        <f>'Table 4'!Z30</f>
        <v>3352.7</v>
      </c>
      <c r="AA11" s="109">
        <f>'Table 4'!AA30</f>
        <v>2933.5999999999995</v>
      </c>
      <c r="AB11" s="109">
        <f>'Table 4'!AB30</f>
        <v>1756</v>
      </c>
      <c r="AC11" s="109">
        <f>'Table 4'!AC30</f>
        <v>1331.0000000000002</v>
      </c>
      <c r="AD11" s="109">
        <f>'Table 4'!AD30</f>
        <v>1256.0000000000002</v>
      </c>
      <c r="AE11" s="109">
        <f>'Table 4'!AE30</f>
        <v>255.5</v>
      </c>
      <c r="AF11" s="109">
        <f>'Table 4'!AF30</f>
        <v>227.3</v>
      </c>
      <c r="AG11" s="109">
        <f>'Table 4'!AG30</f>
        <v>646</v>
      </c>
      <c r="AH11" s="109">
        <f>'Table 4'!AH30</f>
        <v>4562.3</v>
      </c>
      <c r="AI11" s="109">
        <f>'Table 4'!AI30</f>
        <v>4110.0000000000009</v>
      </c>
      <c r="AJ11" s="109">
        <f>'Table 4'!AJ30</f>
        <v>1779.0000000000005</v>
      </c>
      <c r="AK11" s="110">
        <f>'Table 4'!AK30</f>
        <v>2016.6000000000004</v>
      </c>
      <c r="AL11" s="109">
        <f>'Table 4'!AL30</f>
        <v>1825.6000000000004</v>
      </c>
      <c r="AM11" s="109">
        <f>'Table 4'!AM30</f>
        <v>684.89999999999986</v>
      </c>
      <c r="AN11" s="109">
        <f>'Table 4'!AN30</f>
        <v>95</v>
      </c>
      <c r="AO11" s="109">
        <f>'Table 4'!AO30</f>
        <v>355.5</v>
      </c>
      <c r="AP11" s="109">
        <f>'Table 4'!AP30</f>
        <v>99.9</v>
      </c>
      <c r="AQ11" s="109">
        <f>'Table 4'!AQ30</f>
        <v>282.5</v>
      </c>
      <c r="AR11" s="109">
        <f>'Table 4'!AR30</f>
        <v>151.80000000000001</v>
      </c>
      <c r="AS11" s="109">
        <f>'Table 4'!AS30</f>
        <v>1303.4999999999998</v>
      </c>
      <c r="AT11" s="109">
        <f>'Table 4'!AT30</f>
        <v>855.80000000000018</v>
      </c>
      <c r="AU11" s="109">
        <f>'Table 4'!AU30</f>
        <v>1627.8000000000004</v>
      </c>
      <c r="AV11" s="109">
        <f>'Table 4'!AV30</f>
        <v>1531.8999999999996</v>
      </c>
    </row>
    <row r="12" spans="2:48" s="74" customFormat="1" ht="11.4" x14ac:dyDescent="0.2">
      <c r="B12" s="458"/>
      <c r="C12" s="106" t="s">
        <v>214</v>
      </c>
      <c r="D12" s="63">
        <f>'Table 4'!D31+'Table 4'!D33+'Table 4'!D35</f>
        <v>275</v>
      </c>
      <c r="E12" s="63">
        <f>'Table 4'!E31+'Table 4'!E33+'Table 4'!E35</f>
        <v>5120</v>
      </c>
      <c r="F12" s="63">
        <f>'Table 4'!F31+'Table 4'!F33+'Table 4'!F35</f>
        <v>2710</v>
      </c>
      <c r="G12" s="63">
        <f>'Table 4'!G31+'Table 4'!G33+'Table 4'!G35</f>
        <v>2030</v>
      </c>
      <c r="H12" s="63">
        <f>'Table 4'!H31+'Table 4'!H33+'Table 4'!H35</f>
        <v>1080</v>
      </c>
      <c r="I12" s="63">
        <f>'Table 4'!I31+'Table 4'!I33+'Table 4'!I35</f>
        <v>2830</v>
      </c>
      <c r="J12" s="63">
        <f>'Table 4'!J31+'Table 4'!J33+'Table 4'!J35</f>
        <v>200</v>
      </c>
      <c r="K12" s="63">
        <f>'Table 4'!K31+'Table 4'!K33+'Table 4'!K35</f>
        <v>3310</v>
      </c>
      <c r="L12" s="63">
        <f>'Table 4'!L31+'Table 4'!L33+'Table 4'!L35</f>
        <v>3640</v>
      </c>
      <c r="M12" s="116">
        <f>'Table 4'!M31+'Table 4'!M33+'Table 4'!M35</f>
        <v>10010</v>
      </c>
      <c r="N12" s="63">
        <f>'Table 4'!N31+'Table 4'!N33+'Table 4'!N35</f>
        <v>5520</v>
      </c>
      <c r="O12" s="63">
        <f>'Table 4'!O31+'Table 4'!O33+'Table 4'!O35</f>
        <v>13280</v>
      </c>
      <c r="P12" s="63">
        <f>'Table 4'!P31+'Table 4'!P33+'Table 4'!P35</f>
        <v>13490.5</v>
      </c>
      <c r="Q12" s="63">
        <f>'Table 4'!Q31+'Table 4'!Q33+'Table 4'!Q35</f>
        <v>16602</v>
      </c>
      <c r="R12" s="63">
        <f>'Table 4'!R31+'Table 4'!R33+'Table 4'!R35</f>
        <v>14296.5</v>
      </c>
      <c r="S12" s="63">
        <f>'Table 4'!S31+'Table 4'!S33+'Table 4'!S35</f>
        <v>8940</v>
      </c>
      <c r="T12" s="63">
        <f>'Table 4'!T31+'Table 4'!T33+'Table 4'!T35</f>
        <v>6582.6</v>
      </c>
      <c r="U12" s="63">
        <f>'Table 4'!U31+'Table 4'!U33+'Table 4'!U35</f>
        <v>3210</v>
      </c>
      <c r="V12" s="63">
        <f>'Table 4'!V31+'Table 4'!V33+'Table 4'!V35</f>
        <v>10740</v>
      </c>
      <c r="W12" s="63">
        <f>'Table 4'!W31+'Table 4'!W33+'Table 4'!W35</f>
        <v>2585</v>
      </c>
      <c r="X12" s="63">
        <f>'Table 4'!X31+'Table 4'!X33+'Table 4'!X35</f>
        <v>4660</v>
      </c>
      <c r="Y12" s="116">
        <f>'Table 4'!Y31+'Table 4'!Y33+'Table 4'!Y35</f>
        <v>21470</v>
      </c>
      <c r="Z12" s="63">
        <f>'Table 4'!Z31+'Table 4'!Z33+'Table 4'!Z35</f>
        <v>51875</v>
      </c>
      <c r="AA12" s="63">
        <f>'Table 4'!AA31+'Table 4'!AA33+'Table 4'!AA35</f>
        <v>35015</v>
      </c>
      <c r="AB12" s="63">
        <f>'Table 4'!AB31+'Table 4'!AB33+'Table 4'!AB35</f>
        <v>11865</v>
      </c>
      <c r="AC12" s="63">
        <f>'Table 4'!AC31+'Table 4'!AC33+'Table 4'!AC35</f>
        <v>25605.000000000004</v>
      </c>
      <c r="AD12" s="63">
        <f>'Table 4'!AD31+'Table 4'!AD33+'Table 4'!AD35</f>
        <v>33180</v>
      </c>
      <c r="AE12" s="63">
        <f>'Table 4'!AE31+'Table 4'!AE33+'Table 4'!AE35</f>
        <v>5165</v>
      </c>
      <c r="AF12" s="63">
        <f>'Table 4'!AF31+'Table 4'!AF33+'Table 4'!AF35</f>
        <v>725</v>
      </c>
      <c r="AG12" s="63">
        <f>'Table 4'!AG31+'Table 4'!AG33+'Table 4'!AG35</f>
        <v>5355</v>
      </c>
      <c r="AH12" s="63">
        <f>'Table 4'!AH31+'Table 4'!AH33+'Table 4'!AH35</f>
        <v>32235.000000000004</v>
      </c>
      <c r="AI12" s="63">
        <f>'Table 4'!AI31+'Table 4'!AI33+'Table 4'!AI35</f>
        <v>34924.999999999993</v>
      </c>
      <c r="AJ12" s="63">
        <f>'Table 4'!AJ31+'Table 4'!AJ33+'Table 4'!AJ35</f>
        <v>15915.000000000002</v>
      </c>
      <c r="AK12" s="116">
        <f>'Table 4'!AK31+'Table 4'!AK33+'Table 4'!AK35</f>
        <v>32599</v>
      </c>
      <c r="AL12" s="63">
        <f>'Table 4'!AL31+'Table 4'!AL33+'Table 4'!AL35</f>
        <v>25155</v>
      </c>
      <c r="AM12" s="63">
        <f>'Table 4'!AM31+'Table 4'!AM33+'Table 4'!AM35</f>
        <v>16468</v>
      </c>
      <c r="AN12" s="63">
        <f>'Table 4'!AN31+'Table 4'!AN33+'Table 4'!AN35</f>
        <v>1975</v>
      </c>
      <c r="AO12" s="63">
        <f>'Table 4'!AO31+'Table 4'!AO33+'Table 4'!AO35</f>
        <v>6030</v>
      </c>
      <c r="AP12" s="63">
        <f>'Table 4'!AP31+'Table 4'!AP33+'Table 4'!AP35</f>
        <v>2246</v>
      </c>
      <c r="AQ12" s="63">
        <f>'Table 4'!AQ31+'Table 4'!AQ33+'Table 4'!AQ35</f>
        <v>8606</v>
      </c>
      <c r="AR12" s="63">
        <f>'Table 4'!AR31+'Table 4'!AR33+'Table 4'!AR35</f>
        <v>3164.2</v>
      </c>
      <c r="AS12" s="63">
        <f>'Table 4'!AS31+'Table 4'!AS33+'Table 4'!AS35</f>
        <v>6865</v>
      </c>
      <c r="AT12" s="63">
        <f>'Table 4'!AT31+'Table 4'!AT33+'Table 4'!AT35</f>
        <v>4297</v>
      </c>
      <c r="AU12" s="63">
        <f>'Table 4'!AU31+'Table 4'!AU33+'Table 4'!AU35</f>
        <v>3730</v>
      </c>
      <c r="AV12" s="63">
        <f>'Table 4'!AV31+'Table 4'!AV33+'Table 4'!AV35</f>
        <v>29390.999999999993</v>
      </c>
    </row>
    <row r="13" spans="2:48" s="74" customFormat="1" ht="11.4" x14ac:dyDescent="0.2">
      <c r="B13" s="458"/>
      <c r="C13" s="205" t="s">
        <v>71</v>
      </c>
      <c r="D13" s="109">
        <f>'Table 4'!D32+'Table 4'!D34+'Table 4'!D36</f>
        <v>0</v>
      </c>
      <c r="E13" s="109">
        <f>'Table 4'!E32+'Table 4'!E34+'Table 4'!E36</f>
        <v>0</v>
      </c>
      <c r="F13" s="109">
        <f>'Table 4'!F32+'Table 4'!F34+'Table 4'!F36</f>
        <v>0</v>
      </c>
      <c r="G13" s="109">
        <f>'Table 4'!G32+'Table 4'!G34+'Table 4'!G36</f>
        <v>0</v>
      </c>
      <c r="H13" s="109">
        <f>'Table 4'!H32+'Table 4'!H34+'Table 4'!H36</f>
        <v>0</v>
      </c>
      <c r="I13" s="109">
        <f>'Table 4'!I32+'Table 4'!I34+'Table 4'!I36</f>
        <v>0</v>
      </c>
      <c r="J13" s="109">
        <f>'Table 4'!J32+'Table 4'!J34+'Table 4'!J36</f>
        <v>0</v>
      </c>
      <c r="K13" s="109">
        <f>'Table 4'!K32+'Table 4'!K34+'Table 4'!K36</f>
        <v>0</v>
      </c>
      <c r="L13" s="109">
        <f>'Table 4'!L32+'Table 4'!L34+'Table 4'!L36</f>
        <v>0</v>
      </c>
      <c r="M13" s="110">
        <f>'Table 4'!M32+'Table 4'!M34+'Table 4'!M36</f>
        <v>0</v>
      </c>
      <c r="N13" s="109">
        <f>'Table 4'!N32+'Table 4'!N34+'Table 4'!N36</f>
        <v>0</v>
      </c>
      <c r="O13" s="109">
        <f>'Table 4'!O32+'Table 4'!O34+'Table 4'!O36</f>
        <v>5325</v>
      </c>
      <c r="P13" s="109">
        <f>'Table 4'!P32+'Table 4'!P34+'Table 4'!P36</f>
        <v>8210</v>
      </c>
      <c r="Q13" s="109">
        <f>'Table 4'!Q32+'Table 4'!Q34+'Table 4'!Q36</f>
        <v>10025</v>
      </c>
      <c r="R13" s="109">
        <f>'Table 4'!R32+'Table 4'!R34+'Table 4'!R36</f>
        <v>10500</v>
      </c>
      <c r="S13" s="109">
        <f>'Table 4'!S32+'Table 4'!S34+'Table 4'!S36</f>
        <v>1895</v>
      </c>
      <c r="T13" s="109">
        <f>'Table 4'!T32+'Table 4'!T34+'Table 4'!T36</f>
        <v>4410</v>
      </c>
      <c r="U13" s="109">
        <f>'Table 4'!U32+'Table 4'!U34+'Table 4'!U36</f>
        <v>500</v>
      </c>
      <c r="V13" s="109">
        <f>'Table 4'!V32+'Table 4'!V34+'Table 4'!V36</f>
        <v>5035</v>
      </c>
      <c r="W13" s="109">
        <f>'Table 4'!W32+'Table 4'!W34+'Table 4'!W36</f>
        <v>1250</v>
      </c>
      <c r="X13" s="109">
        <f>'Table 4'!X32+'Table 4'!X34+'Table 4'!X36</f>
        <v>2925</v>
      </c>
      <c r="Y13" s="110">
        <f>'Table 4'!Y32+'Table 4'!Y34+'Table 4'!Y36</f>
        <v>19980</v>
      </c>
      <c r="Z13" s="109">
        <f>'Table 4'!Z32+'Table 4'!Z34+'Table 4'!Z36</f>
        <v>51040</v>
      </c>
      <c r="AA13" s="109">
        <f>'Table 4'!AA32+'Table 4'!AA34+'Table 4'!AA36</f>
        <v>33195</v>
      </c>
      <c r="AB13" s="109">
        <f>'Table 4'!AB32+'Table 4'!AB34+'Table 4'!AB36</f>
        <v>8495</v>
      </c>
      <c r="AC13" s="109">
        <f>'Table 4'!AC32+'Table 4'!AC34+'Table 4'!AC36</f>
        <v>20555.000000000004</v>
      </c>
      <c r="AD13" s="109">
        <f>'Table 4'!AD32+'Table 4'!AD34+'Table 4'!AD36</f>
        <v>29269.999999999996</v>
      </c>
      <c r="AE13" s="109">
        <f>'Table 4'!AE32+'Table 4'!AE34+'Table 4'!AE36</f>
        <v>4485</v>
      </c>
      <c r="AF13" s="109">
        <f>'Table 4'!AF32+'Table 4'!AF34+'Table 4'!AF36</f>
        <v>225</v>
      </c>
      <c r="AG13" s="109">
        <f>'Table 4'!AG32+'Table 4'!AG34+'Table 4'!AG36</f>
        <v>4455</v>
      </c>
      <c r="AH13" s="109">
        <f>'Table 4'!AH32+'Table 4'!AH34+'Table 4'!AH36</f>
        <v>30465.000000000004</v>
      </c>
      <c r="AI13" s="109">
        <f>'Table 4'!AI32+'Table 4'!AI34+'Table 4'!AI36</f>
        <v>32574.999999999993</v>
      </c>
      <c r="AJ13" s="109">
        <f>'Table 4'!AJ32+'Table 4'!AJ34+'Table 4'!AJ36</f>
        <v>13605.000000000002</v>
      </c>
      <c r="AK13" s="110">
        <f>'Table 4'!AK32+'Table 4'!AK34+'Table 4'!AK36</f>
        <v>32105</v>
      </c>
      <c r="AL13" s="109">
        <f>'Table 4'!AL32+'Table 4'!AL34+'Table 4'!AL36</f>
        <v>23465</v>
      </c>
      <c r="AM13" s="109">
        <f>'Table 4'!AM32+'Table 4'!AM34+'Table 4'!AM36</f>
        <v>11150</v>
      </c>
      <c r="AN13" s="109">
        <f>'Table 4'!AN32+'Table 4'!AN34+'Table 4'!AN36</f>
        <v>1975</v>
      </c>
      <c r="AO13" s="109">
        <f>'Table 4'!AO32+'Table 4'!AO34+'Table 4'!AO36</f>
        <v>2250</v>
      </c>
      <c r="AP13" s="109">
        <f>'Table 4'!AP32+'Table 4'!AP34+'Table 4'!AP36</f>
        <v>2000</v>
      </c>
      <c r="AQ13" s="109">
        <f>'Table 4'!AQ32+'Table 4'!AQ34+'Table 4'!AQ36</f>
        <v>2106</v>
      </c>
      <c r="AR13" s="109">
        <f>'Table 4'!AR32+'Table 4'!AR34+'Table 4'!AR36</f>
        <v>3164.2</v>
      </c>
      <c r="AS13" s="109">
        <f>'Table 4'!AS32+'Table 4'!AS34+'Table 4'!AS36</f>
        <v>6330</v>
      </c>
      <c r="AT13" s="109">
        <f>'Table 4'!AT32+'Table 4'!AT34+'Table 4'!AT36</f>
        <v>3297</v>
      </c>
      <c r="AU13" s="109">
        <f>'Table 4'!AU32+'Table 4'!AU34+'Table 4'!AU36</f>
        <v>3730</v>
      </c>
      <c r="AV13" s="109">
        <f>'Table 4'!AV32+'Table 4'!AV34+'Table 4'!AV36</f>
        <v>27390.999999999993</v>
      </c>
    </row>
    <row r="14" spans="2:48" s="74" customFormat="1" ht="12" x14ac:dyDescent="0.25">
      <c r="B14" s="459"/>
      <c r="C14" s="206" t="s">
        <v>62</v>
      </c>
      <c r="D14" s="66">
        <f>SUM(D10,D12)</f>
        <v>1320.3100000000002</v>
      </c>
      <c r="E14" s="67">
        <f t="shared" ref="E14:AK14" si="4">SUM(E10,E12)</f>
        <v>7310.03</v>
      </c>
      <c r="F14" s="67">
        <f t="shared" si="4"/>
        <v>6614.3</v>
      </c>
      <c r="G14" s="67">
        <f t="shared" si="4"/>
        <v>4374.5</v>
      </c>
      <c r="H14" s="67">
        <f t="shared" si="4"/>
        <v>3049.41</v>
      </c>
      <c r="I14" s="67">
        <f t="shared" si="4"/>
        <v>6305.75</v>
      </c>
      <c r="J14" s="67">
        <f t="shared" si="4"/>
        <v>2422.6199999999994</v>
      </c>
      <c r="K14" s="67">
        <f t="shared" si="4"/>
        <v>10895.326000000003</v>
      </c>
      <c r="L14" s="67">
        <f t="shared" si="4"/>
        <v>4517</v>
      </c>
      <c r="M14" s="66">
        <f t="shared" si="4"/>
        <v>13170.5</v>
      </c>
      <c r="N14" s="67">
        <f>SUM(N10,N12)</f>
        <v>8394</v>
      </c>
      <c r="O14" s="67">
        <f t="shared" si="4"/>
        <v>17984.600000000002</v>
      </c>
      <c r="P14" s="67">
        <f t="shared" si="4"/>
        <v>15008.1</v>
      </c>
      <c r="Q14" s="67">
        <f t="shared" si="4"/>
        <v>18655.5</v>
      </c>
      <c r="R14" s="67">
        <f t="shared" si="4"/>
        <v>15696.8</v>
      </c>
      <c r="S14" s="67">
        <f t="shared" si="4"/>
        <v>10843.5</v>
      </c>
      <c r="T14" s="67">
        <f t="shared" si="4"/>
        <v>8829.2000000000007</v>
      </c>
      <c r="U14" s="67">
        <f t="shared" si="4"/>
        <v>4531.1000000000004</v>
      </c>
      <c r="V14" s="67">
        <f t="shared" si="4"/>
        <v>12567.02</v>
      </c>
      <c r="W14" s="67">
        <f t="shared" si="4"/>
        <v>3944.1</v>
      </c>
      <c r="X14" s="67">
        <f t="shared" si="4"/>
        <v>6352.26</v>
      </c>
      <c r="Y14" s="66">
        <f t="shared" si="4"/>
        <v>26702.2</v>
      </c>
      <c r="Z14" s="67">
        <f t="shared" si="4"/>
        <v>56927.88</v>
      </c>
      <c r="AA14" s="67">
        <f t="shared" si="4"/>
        <v>41835.83</v>
      </c>
      <c r="AB14" s="67">
        <f t="shared" si="4"/>
        <v>15461</v>
      </c>
      <c r="AC14" s="67">
        <f t="shared" si="4"/>
        <v>29852.000000000007</v>
      </c>
      <c r="AD14" s="67">
        <f t="shared" si="4"/>
        <v>36233.199999999997</v>
      </c>
      <c r="AE14" s="67">
        <f t="shared" si="4"/>
        <v>5626.5</v>
      </c>
      <c r="AF14" s="67">
        <f t="shared" si="4"/>
        <v>1255.4000000000001</v>
      </c>
      <c r="AG14" s="67">
        <f t="shared" si="4"/>
        <v>7662.1</v>
      </c>
      <c r="AH14" s="67">
        <f t="shared" si="4"/>
        <v>37534.800000000003</v>
      </c>
      <c r="AI14" s="67">
        <f t="shared" si="4"/>
        <v>39710.119999999995</v>
      </c>
      <c r="AJ14" s="67">
        <f t="shared" si="4"/>
        <v>18236.000000000004</v>
      </c>
      <c r="AK14" s="66">
        <f t="shared" si="4"/>
        <v>34615.599999999999</v>
      </c>
      <c r="AL14" s="70">
        <f t="shared" ref="AL14:AQ14" si="5">SUM(AL10,AL12)</f>
        <v>27137.3</v>
      </c>
      <c r="AM14" s="70">
        <f t="shared" si="5"/>
        <v>17976.96</v>
      </c>
      <c r="AN14" s="70">
        <f t="shared" si="5"/>
        <v>2245</v>
      </c>
      <c r="AO14" s="70">
        <f t="shared" si="5"/>
        <v>6467.5</v>
      </c>
      <c r="AP14" s="70">
        <f t="shared" si="5"/>
        <v>2431.3000000000002</v>
      </c>
      <c r="AQ14" s="70">
        <f t="shared" si="5"/>
        <v>8979.5</v>
      </c>
      <c r="AR14" s="70">
        <f>SUM(AR10,AR12)</f>
        <v>3401</v>
      </c>
      <c r="AS14" s="70">
        <f>SUM(AS10,AS12)</f>
        <v>8578.94</v>
      </c>
      <c r="AT14" s="70">
        <f>SUM(AT10,AT12)</f>
        <v>5488.6</v>
      </c>
      <c r="AU14" s="70">
        <f>SUM(AU10,AU12)</f>
        <v>5562.8</v>
      </c>
      <c r="AV14" s="70">
        <f>SUM(AV10,AV12)</f>
        <v>31083.899999999994</v>
      </c>
    </row>
    <row r="15" spans="2:48" s="74" customFormat="1" ht="11.4" x14ac:dyDescent="0.2">
      <c r="B15" s="460" t="s">
        <v>75</v>
      </c>
      <c r="C15" s="207" t="s">
        <v>192</v>
      </c>
      <c r="D15" s="208">
        <f>'Table 4'!D38+'Table 4'!D40</f>
        <v>190</v>
      </c>
      <c r="E15" s="208">
        <f>'Table 4'!E38+'Table 4'!E40</f>
        <v>0</v>
      </c>
      <c r="F15" s="208">
        <f>'Table 4'!F38+'Table 4'!F40</f>
        <v>1248</v>
      </c>
      <c r="G15" s="208">
        <f>'Table 4'!G38+'Table 4'!G40</f>
        <v>500</v>
      </c>
      <c r="H15" s="208">
        <f>'Table 4'!H38+'Table 4'!H40</f>
        <v>0</v>
      </c>
      <c r="I15" s="208">
        <f>'Table 4'!I38+'Table 4'!I40</f>
        <v>1399</v>
      </c>
      <c r="J15" s="208">
        <f>'Table 4'!J38+'Table 4'!J40</f>
        <v>581</v>
      </c>
      <c r="K15" s="208">
        <f>'Table 4'!K38+'Table 4'!K40</f>
        <v>4</v>
      </c>
      <c r="L15" s="208">
        <f>'Table 4'!L38+'Table 4'!L40</f>
        <v>1047</v>
      </c>
      <c r="M15" s="197">
        <f>'Table 4'!M38+'Table 4'!M40</f>
        <v>360</v>
      </c>
      <c r="N15" s="208">
        <f>'Table 4'!N38+'Table 4'!N40</f>
        <v>1496</v>
      </c>
      <c r="O15" s="208">
        <f>'Table 4'!O38+'Table 4'!O40</f>
        <v>899</v>
      </c>
      <c r="P15" s="208">
        <f>'Table 4'!P38+'Table 4'!P40</f>
        <v>499</v>
      </c>
      <c r="Q15" s="208">
        <f>'Table 4'!Q38+'Table 4'!Q40</f>
        <v>1997</v>
      </c>
      <c r="R15" s="208">
        <f>'Table 4'!R38+'Table 4'!R40</f>
        <v>1499</v>
      </c>
      <c r="S15" s="208">
        <f>'Table 4'!S38+'Table 4'!S40</f>
        <v>999</v>
      </c>
      <c r="T15" s="208">
        <f>'Table 4'!T38+'Table 4'!T40</f>
        <v>587</v>
      </c>
      <c r="U15" s="208">
        <f>'Table 4'!U38+'Table 4'!U40</f>
        <v>1213</v>
      </c>
      <c r="V15" s="208">
        <f>'Table 4'!V38+'Table 4'!V40</f>
        <v>1497</v>
      </c>
      <c r="W15" s="208">
        <f>'Table 4'!W38+'Table 4'!W40</f>
        <v>1623</v>
      </c>
      <c r="X15" s="208">
        <f>'Table 4'!X38+'Table 4'!X40</f>
        <v>1773</v>
      </c>
      <c r="Y15" s="197">
        <f>'Table 4'!Y38+'Table 4'!Y40</f>
        <v>2997</v>
      </c>
      <c r="Z15" s="208">
        <f>'Table 4'!Z38+'Table 4'!Z40</f>
        <v>5368</v>
      </c>
      <c r="AA15" s="208">
        <f>'Table 4'!AA38+'Table 4'!AA40</f>
        <v>9373</v>
      </c>
      <c r="AB15" s="208">
        <f>'Table 4'!AB38+'Table 4'!AB40</f>
        <v>5403</v>
      </c>
      <c r="AC15" s="208">
        <f>'Table 4'!AC38+'Table 4'!AC40</f>
        <v>6165</v>
      </c>
      <c r="AD15" s="208">
        <f>'Table 4'!AD38+'Table 4'!AD40</f>
        <v>7679</v>
      </c>
      <c r="AE15" s="208">
        <f>'Table 4'!AE38+'Table 4'!AE40</f>
        <v>1149</v>
      </c>
      <c r="AF15" s="208">
        <f>'Table 4'!AF38+'Table 4'!AF40</f>
        <v>624</v>
      </c>
      <c r="AG15" s="208">
        <f>'Table 4'!AG38+'Table 4'!AG40</f>
        <v>1305</v>
      </c>
      <c r="AH15" s="208">
        <f>'Table 4'!AH38+'Table 4'!AH40</f>
        <v>2757</v>
      </c>
      <c r="AI15" s="208">
        <f>'Table 4'!AI38+'Table 4'!AI40</f>
        <v>6744.9999999999991</v>
      </c>
      <c r="AJ15" s="208">
        <f>'Table 4'!AJ38+'Table 4'!AJ40</f>
        <v>5768</v>
      </c>
      <c r="AK15" s="197">
        <f>'Table 4'!AK38+'Table 4'!AK40</f>
        <v>3303</v>
      </c>
      <c r="AL15" s="208">
        <f>'Table 4'!AL38+'Table 4'!AL40</f>
        <v>5257</v>
      </c>
      <c r="AM15" s="208">
        <f>'Table 4'!AM38+'Table 4'!AM40</f>
        <v>1673</v>
      </c>
      <c r="AN15" s="208">
        <f>'Table 4'!AN38+'Table 4'!AN40</f>
        <v>0</v>
      </c>
      <c r="AO15" s="208">
        <f>'Table 4'!AO38+'Table 4'!AO40</f>
        <v>691</v>
      </c>
      <c r="AP15" s="208">
        <f>'Table 4'!AP38+'Table 4'!AP40</f>
        <v>500</v>
      </c>
      <c r="AQ15" s="208">
        <f>'Table 4'!AQ38+'Table 4'!AQ40</f>
        <v>124</v>
      </c>
      <c r="AR15" s="208">
        <f>'Table 4'!AR38+'Table 4'!AR40</f>
        <v>200</v>
      </c>
      <c r="AS15" s="208">
        <f>'Table 4'!AS38+'Table 4'!AS40</f>
        <v>950</v>
      </c>
      <c r="AT15" s="208">
        <f>'Table 4'!AT38+'Table 4'!AT40</f>
        <v>998</v>
      </c>
      <c r="AU15" s="208">
        <f>'Table 4'!AU38+'Table 4'!AU40</f>
        <v>2122</v>
      </c>
      <c r="AV15" s="208">
        <f>'Table 4'!AV38+'Table 4'!AV40</f>
        <v>2770</v>
      </c>
    </row>
    <row r="16" spans="2:48" s="74" customFormat="1" ht="11.4" x14ac:dyDescent="0.2">
      <c r="B16" s="458"/>
      <c r="C16" s="205" t="s">
        <v>71</v>
      </c>
      <c r="D16" s="109">
        <f>'Table 4'!D39+'Table 4'!D41</f>
        <v>0</v>
      </c>
      <c r="E16" s="109">
        <f>'Table 4'!E39+'Table 4'!E41</f>
        <v>0</v>
      </c>
      <c r="F16" s="109">
        <f>'Table 4'!F39+'Table 4'!F41</f>
        <v>0</v>
      </c>
      <c r="G16" s="109">
        <f>'Table 4'!G39+'Table 4'!G41</f>
        <v>0</v>
      </c>
      <c r="H16" s="109">
        <f>'Table 4'!H39+'Table 4'!H41</f>
        <v>0</v>
      </c>
      <c r="I16" s="109">
        <f>'Table 4'!I39+'Table 4'!I41</f>
        <v>0</v>
      </c>
      <c r="J16" s="109">
        <f>'Table 4'!J39+'Table 4'!J41</f>
        <v>0</v>
      </c>
      <c r="K16" s="109">
        <f>'Table 4'!K39+'Table 4'!K41</f>
        <v>0</v>
      </c>
      <c r="L16" s="109">
        <f>'Table 4'!L39+'Table 4'!L41</f>
        <v>0</v>
      </c>
      <c r="M16" s="110">
        <f>'Table 4'!M39+'Table 4'!M41</f>
        <v>0</v>
      </c>
      <c r="N16" s="109">
        <f>'Table 4'!N39+'Table 4'!N41</f>
        <v>0</v>
      </c>
      <c r="O16" s="109">
        <f>'Table 4'!O39+'Table 4'!O41</f>
        <v>499</v>
      </c>
      <c r="P16" s="109">
        <f>'Table 4'!P39+'Table 4'!P41</f>
        <v>0</v>
      </c>
      <c r="Q16" s="109">
        <f>'Table 4'!Q39+'Table 4'!Q41</f>
        <v>1997</v>
      </c>
      <c r="R16" s="109">
        <f>'Table 4'!R39+'Table 4'!R41</f>
        <v>0</v>
      </c>
      <c r="S16" s="109">
        <f>'Table 4'!S39+'Table 4'!S41</f>
        <v>999</v>
      </c>
      <c r="T16" s="109">
        <f>'Table 4'!T39+'Table 4'!T41</f>
        <v>499</v>
      </c>
      <c r="U16" s="109">
        <f>'Table 4'!U39+'Table 4'!U41</f>
        <v>250</v>
      </c>
      <c r="V16" s="109">
        <f>'Table 4'!V39+'Table 4'!V41</f>
        <v>0</v>
      </c>
      <c r="W16" s="109">
        <f>'Table 4'!W39+'Table 4'!W41</f>
        <v>1124</v>
      </c>
      <c r="X16" s="109">
        <f>'Table 4'!X39+'Table 4'!X41</f>
        <v>375</v>
      </c>
      <c r="Y16" s="110">
        <f>'Table 4'!Y39+'Table 4'!Y41</f>
        <v>2498</v>
      </c>
      <c r="Z16" s="109">
        <f>'Table 4'!Z39+'Table 4'!Z41</f>
        <v>5288</v>
      </c>
      <c r="AA16" s="109">
        <f>'Table 4'!AA39+'Table 4'!AA41</f>
        <v>7138</v>
      </c>
      <c r="AB16" s="109">
        <f>'Table 4'!AB39+'Table 4'!AB41</f>
        <v>4904</v>
      </c>
      <c r="AC16" s="109">
        <f>'Table 4'!AC39+'Table 4'!AC41</f>
        <v>5891</v>
      </c>
      <c r="AD16" s="109">
        <f>'Table 4'!AD39+'Table 4'!AD41</f>
        <v>7180</v>
      </c>
      <c r="AE16" s="109">
        <f>'Table 4'!AE39+'Table 4'!AE41</f>
        <v>650</v>
      </c>
      <c r="AF16" s="109">
        <f>'Table 4'!AF39+'Table 4'!AF41</f>
        <v>624</v>
      </c>
      <c r="AG16" s="109">
        <f>'Table 4'!AG39+'Table 4'!AG41</f>
        <v>1000</v>
      </c>
      <c r="AH16" s="109">
        <f>'Table 4'!AH39+'Table 4'!AH41</f>
        <v>2507</v>
      </c>
      <c r="AI16" s="109">
        <f>'Table 4'!AI39+'Table 4'!AI41</f>
        <v>6744.9999999999991</v>
      </c>
      <c r="AJ16" s="109">
        <f>'Table 4'!AJ39+'Table 4'!AJ41</f>
        <v>5768</v>
      </c>
      <c r="AK16" s="110">
        <f>'Table 4'!AK39+'Table 4'!AK41</f>
        <v>3303</v>
      </c>
      <c r="AL16" s="109">
        <f>'Table 4'!AL39+'Table 4'!AL41</f>
        <v>5257</v>
      </c>
      <c r="AM16" s="109">
        <f>'Table 4'!AM39+'Table 4'!AM41</f>
        <v>1673</v>
      </c>
      <c r="AN16" s="109">
        <f>'Table 4'!AN39+'Table 4'!AN41</f>
        <v>0</v>
      </c>
      <c r="AO16" s="109">
        <f>'Table 4'!AO39+'Table 4'!AO41</f>
        <v>191</v>
      </c>
      <c r="AP16" s="109">
        <f>'Table 4'!AP39+'Table 4'!AP41</f>
        <v>500</v>
      </c>
      <c r="AQ16" s="109">
        <f>'Table 4'!AQ39+'Table 4'!AQ41</f>
        <v>124</v>
      </c>
      <c r="AR16" s="109">
        <f>'Table 4'!AR39+'Table 4'!AR41</f>
        <v>200</v>
      </c>
      <c r="AS16" s="109">
        <f>'Table 4'!AS39+'Table 4'!AS41</f>
        <v>950</v>
      </c>
      <c r="AT16" s="109">
        <f>'Table 4'!AT39+'Table 4'!AT41</f>
        <v>998</v>
      </c>
      <c r="AU16" s="109">
        <f>'Table 4'!AU39+'Table 4'!AU41</f>
        <v>2122</v>
      </c>
      <c r="AV16" s="109">
        <f>'Table 4'!AV39+'Table 4'!AV41</f>
        <v>2770</v>
      </c>
    </row>
    <row r="17" spans="2:48" s="74" customFormat="1" ht="11.4" x14ac:dyDescent="0.2">
      <c r="B17" s="458"/>
      <c r="C17" s="106" t="s">
        <v>215</v>
      </c>
      <c r="D17" s="63">
        <f>'Table 4'!D42</f>
        <v>0</v>
      </c>
      <c r="E17" s="63">
        <f>'Table 4'!E42</f>
        <v>1560</v>
      </c>
      <c r="F17" s="63">
        <f>'Table 4'!F42</f>
        <v>0</v>
      </c>
      <c r="G17" s="63">
        <f>'Table 4'!G42</f>
        <v>4896</v>
      </c>
      <c r="H17" s="63">
        <f>'Table 4'!H42</f>
        <v>1067</v>
      </c>
      <c r="I17" s="63">
        <f>'Table 4'!I42</f>
        <v>1067</v>
      </c>
      <c r="J17" s="63">
        <f>'Table 4'!J42</f>
        <v>0</v>
      </c>
      <c r="K17" s="63">
        <f>'Table 4'!K42</f>
        <v>3623</v>
      </c>
      <c r="L17" s="63">
        <f>'Table 4'!L42</f>
        <v>0</v>
      </c>
      <c r="M17" s="116">
        <f>'Table 4'!M42</f>
        <v>5119</v>
      </c>
      <c r="N17" s="63">
        <f>'Table 4'!N42</f>
        <v>0</v>
      </c>
      <c r="O17" s="63">
        <f>'Table 4'!O42</f>
        <v>3049</v>
      </c>
      <c r="P17" s="63">
        <f>'Table 4'!P42</f>
        <v>1560</v>
      </c>
      <c r="Q17" s="63">
        <f>'Table 4'!Q42</f>
        <v>3578</v>
      </c>
      <c r="R17" s="63">
        <f>'Table 4'!R42</f>
        <v>1063</v>
      </c>
      <c r="S17" s="63">
        <f>'Table 4'!S42</f>
        <v>2980</v>
      </c>
      <c r="T17" s="63">
        <f>'Table 4'!T42</f>
        <v>0</v>
      </c>
      <c r="U17" s="63">
        <f>'Table 4'!U42</f>
        <v>2860</v>
      </c>
      <c r="V17" s="63">
        <f>'Table 4'!V42</f>
        <v>0</v>
      </c>
      <c r="W17" s="63">
        <f>'Table 4'!W42</f>
        <v>0</v>
      </c>
      <c r="X17" s="63">
        <f>'Table 4'!X42</f>
        <v>1067</v>
      </c>
      <c r="Y17" s="116">
        <f>'Table 4'!Y42</f>
        <v>2000</v>
      </c>
      <c r="Z17" s="63">
        <f>'Table 4'!Z42</f>
        <v>3384</v>
      </c>
      <c r="AA17" s="63">
        <f>'Table 4'!AA42</f>
        <v>10179</v>
      </c>
      <c r="AB17" s="63">
        <f>'Table 4'!AB42</f>
        <v>530</v>
      </c>
      <c r="AC17" s="63">
        <f>'Table 4'!AC42</f>
        <v>3618</v>
      </c>
      <c r="AD17" s="63">
        <f>'Table 4'!AD42</f>
        <v>12563</v>
      </c>
      <c r="AE17" s="63">
        <f>'Table 4'!AE42</f>
        <v>0</v>
      </c>
      <c r="AF17" s="63">
        <f>'Table 4'!AF42</f>
        <v>2400</v>
      </c>
      <c r="AG17" s="63">
        <f>'Table 4'!AG42</f>
        <v>0</v>
      </c>
      <c r="AH17" s="63">
        <f>'Table 4'!AH42</f>
        <v>4163</v>
      </c>
      <c r="AI17" s="63">
        <f>'Table 4'!AI42</f>
        <v>8961</v>
      </c>
      <c r="AJ17" s="63">
        <f>'Table 4'!AJ42</f>
        <v>6010</v>
      </c>
      <c r="AK17" s="116">
        <f>'Table 4'!AK42</f>
        <v>3000</v>
      </c>
      <c r="AL17" s="63">
        <f>'Table 4'!AL42</f>
        <v>5914</v>
      </c>
      <c r="AM17" s="63">
        <f>'Table 4'!AM42</f>
        <v>9267</v>
      </c>
      <c r="AN17" s="63">
        <f>'Table 4'!AN42</f>
        <v>0</v>
      </c>
      <c r="AO17" s="63">
        <f>'Table 4'!AO42</f>
        <v>1500</v>
      </c>
      <c r="AP17" s="63">
        <f>'Table 4'!AP42</f>
        <v>0</v>
      </c>
      <c r="AQ17" s="63">
        <f>'Table 4'!AQ42</f>
        <v>7507.8</v>
      </c>
      <c r="AR17" s="63">
        <f>'Table 4'!AR42</f>
        <v>3143</v>
      </c>
      <c r="AS17" s="63">
        <f>'Table 4'!AS42</f>
        <v>8424</v>
      </c>
      <c r="AT17" s="63">
        <f>'Table 4'!AT42</f>
        <v>5497</v>
      </c>
      <c r="AU17" s="63">
        <f>'Table 4'!AU42</f>
        <v>998</v>
      </c>
      <c r="AV17" s="63">
        <f>'Table 4'!AV42</f>
        <v>1000</v>
      </c>
    </row>
    <row r="18" spans="2:48" s="74" customFormat="1" ht="11.4" x14ac:dyDescent="0.2">
      <c r="B18" s="458"/>
      <c r="C18" s="205" t="s">
        <v>71</v>
      </c>
      <c r="D18" s="109">
        <f>'Table 4'!D43</f>
        <v>0</v>
      </c>
      <c r="E18" s="109">
        <f>'Table 4'!E43</f>
        <v>0</v>
      </c>
      <c r="F18" s="109">
        <f>'Table 4'!F43</f>
        <v>0</v>
      </c>
      <c r="G18" s="109">
        <f>'Table 4'!G43</f>
        <v>0</v>
      </c>
      <c r="H18" s="109">
        <f>'Table 4'!H43</f>
        <v>0</v>
      </c>
      <c r="I18" s="109">
        <f>'Table 4'!I43</f>
        <v>0</v>
      </c>
      <c r="J18" s="109">
        <f>'Table 4'!J43</f>
        <v>0</v>
      </c>
      <c r="K18" s="109">
        <f>'Table 4'!K43</f>
        <v>0</v>
      </c>
      <c r="L18" s="109">
        <f>'Table 4'!L43</f>
        <v>0</v>
      </c>
      <c r="M18" s="110">
        <f>'Table 4'!M43</f>
        <v>0</v>
      </c>
      <c r="N18" s="109">
        <f>'Table 4'!N43</f>
        <v>0</v>
      </c>
      <c r="O18" s="109">
        <f>'Table 4'!O43</f>
        <v>0</v>
      </c>
      <c r="P18" s="109">
        <f>'Table 4'!P43</f>
        <v>0</v>
      </c>
      <c r="Q18" s="109">
        <f>'Table 4'!Q43</f>
        <v>1200</v>
      </c>
      <c r="R18" s="109">
        <f>'Table 4'!R43</f>
        <v>0</v>
      </c>
      <c r="S18" s="109">
        <f>'Table 4'!S43</f>
        <v>2380</v>
      </c>
      <c r="T18" s="109">
        <f>'Table 4'!T43</f>
        <v>0</v>
      </c>
      <c r="U18" s="109">
        <f>'Table 4'!U43</f>
        <v>1500</v>
      </c>
      <c r="V18" s="109">
        <f>'Table 4'!V43</f>
        <v>0</v>
      </c>
      <c r="W18" s="109">
        <f>'Table 4'!W43</f>
        <v>0</v>
      </c>
      <c r="X18" s="109">
        <f>'Table 4'!X43</f>
        <v>0</v>
      </c>
      <c r="Y18" s="110">
        <f>'Table 4'!Y43</f>
        <v>0</v>
      </c>
      <c r="Z18" s="109">
        <f>'Table 4'!Z43</f>
        <v>1560</v>
      </c>
      <c r="AA18" s="109">
        <f>'Table 4'!AA43</f>
        <v>2130</v>
      </c>
      <c r="AB18" s="109">
        <f>'Table 4'!AB43</f>
        <v>0</v>
      </c>
      <c r="AC18" s="109">
        <f>'Table 4'!AC43</f>
        <v>2131</v>
      </c>
      <c r="AD18" s="109">
        <f>'Table 4'!AD43</f>
        <v>6556</v>
      </c>
      <c r="AE18" s="109">
        <f>'Table 4'!AE43</f>
        <v>0</v>
      </c>
      <c r="AF18" s="109">
        <f>'Table 4'!AF43</f>
        <v>2400</v>
      </c>
      <c r="AG18" s="109">
        <f>'Table 4'!AG43</f>
        <v>0</v>
      </c>
      <c r="AH18" s="109">
        <f>'Table 4'!AH43</f>
        <v>1189</v>
      </c>
      <c r="AI18" s="109">
        <f>'Table 4'!AI43</f>
        <v>8961</v>
      </c>
      <c r="AJ18" s="109">
        <f>'Table 4'!AJ43</f>
        <v>3876</v>
      </c>
      <c r="AK18" s="110">
        <f>'Table 4'!AK43</f>
        <v>3000</v>
      </c>
      <c r="AL18" s="109">
        <f>'Table 4'!AL43</f>
        <v>3974</v>
      </c>
      <c r="AM18" s="109">
        <f>'Table 4'!AM43</f>
        <v>7267</v>
      </c>
      <c r="AN18" s="109">
        <f>'Table 4'!AN43</f>
        <v>0</v>
      </c>
      <c r="AO18" s="109">
        <f>'Table 4'!AO43</f>
        <v>1500</v>
      </c>
      <c r="AP18" s="109">
        <f>'Table 4'!AP43</f>
        <v>0</v>
      </c>
      <c r="AQ18" s="109">
        <f>'Table 4'!AQ43</f>
        <v>0</v>
      </c>
      <c r="AR18" s="109">
        <f>'Table 4'!AR43</f>
        <v>1200</v>
      </c>
      <c r="AS18" s="109">
        <f>'Table 4'!AS43</f>
        <v>5000</v>
      </c>
      <c r="AT18" s="109">
        <f>'Table 4'!AT43</f>
        <v>4487</v>
      </c>
      <c r="AU18" s="109">
        <f>'Table 4'!AU43</f>
        <v>998</v>
      </c>
      <c r="AV18" s="109">
        <f>'Table 4'!AV43</f>
        <v>1000</v>
      </c>
    </row>
    <row r="19" spans="2:48" s="74" customFormat="1" ht="12.6" thickBot="1" x14ac:dyDescent="0.3">
      <c r="B19" s="461"/>
      <c r="C19" s="209" t="s">
        <v>62</v>
      </c>
      <c r="D19" s="145">
        <f>SUM(D15,D17)</f>
        <v>190</v>
      </c>
      <c r="E19" s="146">
        <f t="shared" ref="E19:AI19" si="6">SUM(E15,E17)</f>
        <v>1560</v>
      </c>
      <c r="F19" s="146">
        <f t="shared" si="6"/>
        <v>1248</v>
      </c>
      <c r="G19" s="146">
        <f t="shared" si="6"/>
        <v>5396</v>
      </c>
      <c r="H19" s="146">
        <f t="shared" si="6"/>
        <v>1067</v>
      </c>
      <c r="I19" s="146">
        <f t="shared" si="6"/>
        <v>2466</v>
      </c>
      <c r="J19" s="146">
        <f t="shared" si="6"/>
        <v>581</v>
      </c>
      <c r="K19" s="146">
        <f t="shared" si="6"/>
        <v>3627</v>
      </c>
      <c r="L19" s="146">
        <f t="shared" si="6"/>
        <v>1047</v>
      </c>
      <c r="M19" s="145">
        <f t="shared" si="6"/>
        <v>5479</v>
      </c>
      <c r="N19" s="146">
        <f t="shared" si="6"/>
        <v>1496</v>
      </c>
      <c r="O19" s="146">
        <f t="shared" si="6"/>
        <v>3948</v>
      </c>
      <c r="P19" s="146">
        <f t="shared" si="6"/>
        <v>2059</v>
      </c>
      <c r="Q19" s="146">
        <f t="shared" si="6"/>
        <v>5575</v>
      </c>
      <c r="R19" s="146">
        <f t="shared" si="6"/>
        <v>2562</v>
      </c>
      <c r="S19" s="146">
        <f t="shared" si="6"/>
        <v>3979</v>
      </c>
      <c r="T19" s="146">
        <f t="shared" si="6"/>
        <v>587</v>
      </c>
      <c r="U19" s="146">
        <f t="shared" si="6"/>
        <v>4073</v>
      </c>
      <c r="V19" s="146">
        <f t="shared" si="6"/>
        <v>1497</v>
      </c>
      <c r="W19" s="146">
        <f t="shared" si="6"/>
        <v>1623</v>
      </c>
      <c r="X19" s="146">
        <f t="shared" si="6"/>
        <v>2840</v>
      </c>
      <c r="Y19" s="145">
        <f t="shared" si="6"/>
        <v>4997</v>
      </c>
      <c r="Z19" s="146">
        <f t="shared" si="6"/>
        <v>8752</v>
      </c>
      <c r="AA19" s="146">
        <f t="shared" si="6"/>
        <v>19552</v>
      </c>
      <c r="AB19" s="146">
        <f t="shared" si="6"/>
        <v>5933</v>
      </c>
      <c r="AC19" s="146">
        <f t="shared" si="6"/>
        <v>9783</v>
      </c>
      <c r="AD19" s="146">
        <f t="shared" si="6"/>
        <v>20242</v>
      </c>
      <c r="AE19" s="146">
        <f t="shared" si="6"/>
        <v>1149</v>
      </c>
      <c r="AF19" s="146">
        <f t="shared" si="6"/>
        <v>3024</v>
      </c>
      <c r="AG19" s="146">
        <f t="shared" si="6"/>
        <v>1305</v>
      </c>
      <c r="AH19" s="146">
        <f t="shared" si="6"/>
        <v>6920</v>
      </c>
      <c r="AI19" s="146">
        <f t="shared" si="6"/>
        <v>15706</v>
      </c>
      <c r="AJ19" s="146">
        <f t="shared" ref="AJ19:AO19" si="7">SUM(AJ15,AJ17)</f>
        <v>11778</v>
      </c>
      <c r="AK19" s="145">
        <f t="shared" si="7"/>
        <v>6303</v>
      </c>
      <c r="AL19" s="146">
        <f t="shared" si="7"/>
        <v>11171</v>
      </c>
      <c r="AM19" s="146">
        <f t="shared" si="7"/>
        <v>10940</v>
      </c>
      <c r="AN19" s="146">
        <f t="shared" si="7"/>
        <v>0</v>
      </c>
      <c r="AO19" s="146">
        <f t="shared" si="7"/>
        <v>2191</v>
      </c>
      <c r="AP19" s="146">
        <f t="shared" ref="AP19:AU19" si="8">SUM(AP15,AP17)</f>
        <v>500</v>
      </c>
      <c r="AQ19" s="146">
        <f t="shared" si="8"/>
        <v>7631.8</v>
      </c>
      <c r="AR19" s="146">
        <f t="shared" si="8"/>
        <v>3343</v>
      </c>
      <c r="AS19" s="146">
        <f t="shared" si="8"/>
        <v>9374</v>
      </c>
      <c r="AT19" s="146">
        <f t="shared" si="8"/>
        <v>6495</v>
      </c>
      <c r="AU19" s="146">
        <f t="shared" si="8"/>
        <v>3120</v>
      </c>
      <c r="AV19" s="146">
        <f t="shared" ref="AV19" si="9">SUM(AV15,AV17)</f>
        <v>3770</v>
      </c>
    </row>
    <row r="20" spans="2:48" s="74" customFormat="1" ht="12" customHeight="1" thickTop="1" x14ac:dyDescent="0.2">
      <c r="B20" s="210"/>
      <c r="D20" s="117"/>
      <c r="E20" s="117"/>
      <c r="F20" s="117"/>
      <c r="G20" s="117"/>
      <c r="H20" s="117"/>
      <c r="I20" s="117"/>
      <c r="J20" s="117"/>
      <c r="K20" s="117"/>
      <c r="L20" s="117"/>
      <c r="N20" s="117"/>
      <c r="O20" s="117"/>
      <c r="P20" s="117"/>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row>
    <row r="21" spans="2:48" s="74" customFormat="1" ht="26.4" customHeight="1" x14ac:dyDescent="0.25">
      <c r="B21" s="211"/>
      <c r="C21" s="195" t="s">
        <v>83</v>
      </c>
      <c r="D21" s="212"/>
      <c r="E21" s="212"/>
      <c r="F21" s="212"/>
      <c r="G21" s="212"/>
      <c r="H21" s="212"/>
      <c r="I21" s="212"/>
      <c r="J21" s="212"/>
      <c r="K21" s="212"/>
      <c r="L21" s="266"/>
      <c r="M21" s="213"/>
      <c r="N21" s="213"/>
      <c r="O21" s="214"/>
      <c r="P21" s="124"/>
      <c r="Q21" s="124"/>
      <c r="R21" s="124"/>
      <c r="S21" s="124"/>
      <c r="T21" s="124"/>
      <c r="U21" s="124"/>
      <c r="V21" s="124"/>
      <c r="W21" s="124"/>
      <c r="X21" s="124"/>
      <c r="Y21" s="124"/>
      <c r="Z21" s="124"/>
      <c r="AA21" s="124"/>
      <c r="AB21" s="124"/>
      <c r="AC21" s="214"/>
      <c r="AD21" s="124"/>
      <c r="AE21" s="124"/>
      <c r="AF21" s="214"/>
      <c r="AG21" s="214"/>
      <c r="AH21" s="214"/>
      <c r="AI21" s="214"/>
      <c r="AJ21" s="214"/>
      <c r="AK21" s="214"/>
      <c r="AL21" s="214"/>
      <c r="AM21" s="214"/>
      <c r="AN21" s="214"/>
      <c r="AO21" s="214"/>
      <c r="AP21" s="214"/>
      <c r="AQ21" s="214"/>
      <c r="AR21" s="214"/>
      <c r="AS21" s="214"/>
      <c r="AT21" s="214"/>
      <c r="AU21" s="214"/>
    </row>
    <row r="22" spans="2:48" s="74" customFormat="1" ht="11.4" customHeight="1" x14ac:dyDescent="0.2">
      <c r="B22" s="458" t="s">
        <v>74</v>
      </c>
      <c r="C22" s="106" t="s">
        <v>91</v>
      </c>
      <c r="D22" s="63">
        <f>'Table 4'!D68</f>
        <v>4</v>
      </c>
      <c r="E22" s="63">
        <f>'Table 4'!E68</f>
        <v>9</v>
      </c>
      <c r="F22" s="63">
        <f>'Table 4'!F68</f>
        <v>19</v>
      </c>
      <c r="G22" s="63">
        <f>'Table 4'!G68</f>
        <v>12</v>
      </c>
      <c r="H22" s="63">
        <f>'Table 4'!H68</f>
        <v>4</v>
      </c>
      <c r="I22" s="63">
        <f>'Table 4'!I68</f>
        <v>17</v>
      </c>
      <c r="J22" s="63">
        <f>'Table 4'!J68</f>
        <v>6</v>
      </c>
      <c r="K22" s="63">
        <f>'Table 4'!K68</f>
        <v>3</v>
      </c>
      <c r="L22" s="63">
        <f>'Table 4'!L68</f>
        <v>4</v>
      </c>
      <c r="M22" s="197">
        <f>'Table 4'!M68</f>
        <v>6</v>
      </c>
      <c r="N22" s="63">
        <f>'Table 4'!N68</f>
        <v>7</v>
      </c>
      <c r="O22" s="63">
        <f>'Table 4'!O68</f>
        <v>19</v>
      </c>
      <c r="P22" s="63">
        <f>'Table 4'!P68</f>
        <v>15</v>
      </c>
      <c r="Q22" s="63">
        <f>'Table 4'!Q68</f>
        <v>11</v>
      </c>
      <c r="R22" s="63">
        <f>'Table 4'!R68</f>
        <v>5</v>
      </c>
      <c r="S22" s="63">
        <f>'Table 4'!S68</f>
        <v>10</v>
      </c>
      <c r="T22" s="63">
        <f>'Table 4'!T68</f>
        <v>13</v>
      </c>
      <c r="U22" s="63">
        <f>'Table 4'!U68</f>
        <v>3</v>
      </c>
      <c r="V22" s="63">
        <f>'Table 4'!V68</f>
        <v>17</v>
      </c>
      <c r="W22" s="63">
        <f>'Table 4'!W68</f>
        <v>18</v>
      </c>
      <c r="X22" s="63">
        <f>'Table 4'!X68</f>
        <v>17</v>
      </c>
      <c r="Y22" s="197">
        <f>'Table 4'!Y68</f>
        <v>18</v>
      </c>
      <c r="Z22" s="63">
        <f>'Table 4'!Z68</f>
        <v>19</v>
      </c>
      <c r="AA22" s="63">
        <f>'Table 4'!AA68</f>
        <v>41</v>
      </c>
      <c r="AB22" s="63">
        <f>'Table 4'!AB68</f>
        <v>38</v>
      </c>
      <c r="AC22" s="63">
        <f>'Table 4'!AC68</f>
        <v>26</v>
      </c>
      <c r="AD22" s="63">
        <f>'Table 4'!AD68</f>
        <v>45</v>
      </c>
      <c r="AE22" s="63">
        <f>'Table 4'!AE68</f>
        <v>26</v>
      </c>
      <c r="AF22" s="63">
        <f>'Table 4'!AF68</f>
        <v>5</v>
      </c>
      <c r="AG22" s="63">
        <f>'Table 4'!AG68</f>
        <v>15</v>
      </c>
      <c r="AH22" s="63">
        <f>'Table 4'!AH68</f>
        <v>23</v>
      </c>
      <c r="AI22" s="63">
        <f>'Table 4'!AI68</f>
        <v>14</v>
      </c>
      <c r="AJ22" s="63">
        <f>'Table 4'!AJ68</f>
        <v>15</v>
      </c>
      <c r="AK22" s="197">
        <f>'Table 4'!AK68</f>
        <v>53</v>
      </c>
      <c r="AL22" s="63">
        <f>'Table 4'!AL68</f>
        <v>28</v>
      </c>
      <c r="AM22" s="63">
        <f>'Table 4'!AM68</f>
        <v>40</v>
      </c>
      <c r="AN22" s="63">
        <f>'Table 4'!AN68</f>
        <v>19</v>
      </c>
      <c r="AO22" s="63">
        <f>'Table 4'!AO68</f>
        <v>13</v>
      </c>
      <c r="AP22" s="63">
        <f>'Table 4'!AP68</f>
        <v>18</v>
      </c>
      <c r="AQ22" s="63">
        <f>'Table 4'!AQ68</f>
        <v>11</v>
      </c>
      <c r="AR22" s="63">
        <f>'Table 4'!AR68</f>
        <v>6</v>
      </c>
      <c r="AS22" s="63">
        <f>'Table 4'!AS68</f>
        <v>3</v>
      </c>
      <c r="AT22" s="63">
        <f>'Table 4'!AT68</f>
        <v>15</v>
      </c>
      <c r="AU22" s="63">
        <f>'Table 4'!AU68</f>
        <v>25</v>
      </c>
      <c r="AV22" s="208">
        <f>'Table 4'!AV68</f>
        <v>29</v>
      </c>
    </row>
    <row r="23" spans="2:48" s="74" customFormat="1" ht="11.4" customHeight="1" x14ac:dyDescent="0.2">
      <c r="B23" s="458"/>
      <c r="C23" s="205" t="s">
        <v>71</v>
      </c>
      <c r="D23" s="109">
        <f>'Table 4'!D59+'Table 4'!D61+'Table 4'!D63+'Table 4'!D65+'Table 4'!D67</f>
        <v>0</v>
      </c>
      <c r="E23" s="109">
        <f>'Table 4'!E59+'Table 4'!E61+'Table 4'!E63+'Table 4'!E65+'Table 4'!E67</f>
        <v>0</v>
      </c>
      <c r="F23" s="109">
        <f>'Table 4'!F59+'Table 4'!F61+'Table 4'!F63+'Table 4'!F65+'Table 4'!F67</f>
        <v>0</v>
      </c>
      <c r="G23" s="109">
        <f>'Table 4'!G59+'Table 4'!G61+'Table 4'!G63+'Table 4'!G65+'Table 4'!G67</f>
        <v>0</v>
      </c>
      <c r="H23" s="109">
        <f>'Table 4'!H59+'Table 4'!H61+'Table 4'!H63+'Table 4'!H65+'Table 4'!H67</f>
        <v>0</v>
      </c>
      <c r="I23" s="109">
        <f>'Table 4'!I59+'Table 4'!I61+'Table 4'!I63+'Table 4'!I65+'Table 4'!I67</f>
        <v>0</v>
      </c>
      <c r="J23" s="109">
        <f>'Table 4'!J59+'Table 4'!J61+'Table 4'!J63+'Table 4'!J65+'Table 4'!J67</f>
        <v>0</v>
      </c>
      <c r="K23" s="109">
        <f>'Table 4'!K59+'Table 4'!K61+'Table 4'!K63+'Table 4'!K65+'Table 4'!K67</f>
        <v>0</v>
      </c>
      <c r="L23" s="109">
        <f>'Table 4'!L59+'Table 4'!L61+'Table 4'!L63+'Table 4'!L65+'Table 4'!L67</f>
        <v>0</v>
      </c>
      <c r="M23" s="110">
        <f>'Table 4'!M59+'Table 4'!M61+'Table 4'!M63+'Table 4'!M65+'Table 4'!M67</f>
        <v>0</v>
      </c>
      <c r="N23" s="109">
        <f>'Table 4'!N59+'Table 4'!N61+'Table 4'!N63+'Table 4'!N65+'Table 4'!N67</f>
        <v>0</v>
      </c>
      <c r="O23" s="109">
        <f>'Table 4'!O59+'Table 4'!O61+'Table 4'!O63+'Table 4'!O65+'Table 4'!O67</f>
        <v>4</v>
      </c>
      <c r="P23" s="109">
        <f>'Table 4'!P59+'Table 4'!P61+'Table 4'!P63+'Table 4'!P65+'Table 4'!P67</f>
        <v>4</v>
      </c>
      <c r="Q23" s="109">
        <f>'Table 4'!Q59+'Table 4'!Q61+'Table 4'!Q63+'Table 4'!Q65+'Table 4'!Q67</f>
        <v>0</v>
      </c>
      <c r="R23" s="109">
        <f>'Table 4'!R59+'Table 4'!R61+'Table 4'!R63+'Table 4'!R65+'Table 4'!R67</f>
        <v>2</v>
      </c>
      <c r="S23" s="109">
        <f>'Table 4'!S59+'Table 4'!S61+'Table 4'!S63+'Table 4'!S65+'Table 4'!S67</f>
        <v>3</v>
      </c>
      <c r="T23" s="109">
        <f>'Table 4'!T59+'Table 4'!T61+'Table 4'!T63+'Table 4'!T65+'Table 4'!T67</f>
        <v>1</v>
      </c>
      <c r="U23" s="109">
        <f>'Table 4'!U59+'Table 4'!U61+'Table 4'!U63+'Table 4'!U65+'Table 4'!U67</f>
        <v>0</v>
      </c>
      <c r="V23" s="109">
        <f>'Table 4'!V59+'Table 4'!V61+'Table 4'!V63+'Table 4'!V65+'Table 4'!V67</f>
        <v>11</v>
      </c>
      <c r="W23" s="109">
        <f>'Table 4'!W59+'Table 4'!W61+'Table 4'!W63+'Table 4'!W65+'Table 4'!W67</f>
        <v>9</v>
      </c>
      <c r="X23" s="109">
        <f>'Table 4'!X59+'Table 4'!X61+'Table 4'!X63+'Table 4'!X65+'Table 4'!X67</f>
        <v>12</v>
      </c>
      <c r="Y23" s="110">
        <f>'Table 4'!Y59+'Table 4'!Y61+'Table 4'!Y63+'Table 4'!Y65+'Table 4'!Y67</f>
        <v>11</v>
      </c>
      <c r="Z23" s="109">
        <f>'Table 4'!Z59+'Table 4'!Z61+'Table 4'!Z63+'Table 4'!Z65+'Table 4'!Z67</f>
        <v>11</v>
      </c>
      <c r="AA23" s="109">
        <f>'Table 4'!AA59+'Table 4'!AA61+'Table 4'!AA63+'Table 4'!AA65+'Table 4'!AA67</f>
        <v>33</v>
      </c>
      <c r="AB23" s="109">
        <f>'Table 4'!AB59+'Table 4'!AB61+'Table 4'!AB63+'Table 4'!AB65+'Table 4'!AB67</f>
        <v>29</v>
      </c>
      <c r="AC23" s="109">
        <f>'Table 4'!AC59+'Table 4'!AC61+'Table 4'!AC63+'Table 4'!AC65+'Table 4'!AC67</f>
        <v>19</v>
      </c>
      <c r="AD23" s="109">
        <f>'Table 4'!AD59+'Table 4'!AD61+'Table 4'!AD63+'Table 4'!AD65+'Table 4'!AD67</f>
        <v>36</v>
      </c>
      <c r="AE23" s="109">
        <f>'Table 4'!AE59+'Table 4'!AE61+'Table 4'!AE63+'Table 4'!AE65+'Table 4'!AE67</f>
        <v>24</v>
      </c>
      <c r="AF23" s="109">
        <f>'Table 4'!AF59+'Table 4'!AF61+'Table 4'!AF63+'Table 4'!AF65+'Table 4'!AF67</f>
        <v>3</v>
      </c>
      <c r="AG23" s="109">
        <f>'Table 4'!AG59+'Table 4'!AG61+'Table 4'!AG63+'Table 4'!AG65+'Table 4'!AG67</f>
        <v>12</v>
      </c>
      <c r="AH23" s="109">
        <f>'Table 4'!AH59+'Table 4'!AH61+'Table 4'!AH63+'Table 4'!AH65+'Table 4'!AH67</f>
        <v>17</v>
      </c>
      <c r="AI23" s="109">
        <f>'Table 4'!AI59+'Table 4'!AI61+'Table 4'!AI63+'Table 4'!AI65+'Table 4'!AI67</f>
        <v>10</v>
      </c>
      <c r="AJ23" s="109">
        <f>'Table 4'!AJ59+'Table 4'!AJ61+'Table 4'!AJ63+'Table 4'!AJ65+'Table 4'!AJ67</f>
        <v>12</v>
      </c>
      <c r="AK23" s="110">
        <f>'Table 4'!AK59+'Table 4'!AK61+'Table 4'!AK63+'Table 4'!AK65+'Table 4'!AK67</f>
        <v>47</v>
      </c>
      <c r="AL23" s="109">
        <f>'Table 4'!AL59+'Table 4'!AL61+'Table 4'!AL63+'Table 4'!AL65+'Table 4'!AL67</f>
        <v>23</v>
      </c>
      <c r="AM23" s="109">
        <f>'Table 4'!AM59+'Table 4'!AM61+'Table 4'!AM63+'Table 4'!AM65+'Table 4'!AM67</f>
        <v>34</v>
      </c>
      <c r="AN23" s="109">
        <f>'Table 4'!AN59+'Table 4'!AN61+'Table 4'!AN63+'Table 4'!AN65+'Table 4'!AN67</f>
        <v>18</v>
      </c>
      <c r="AO23" s="109">
        <f>'Table 4'!AO59+'Table 4'!AO61+'Table 4'!AO63+'Table 4'!AO65+'Table 4'!AO67</f>
        <v>11</v>
      </c>
      <c r="AP23" s="109">
        <f>'Table 4'!AP59+'Table 4'!AP61+'Table 4'!AP63+'Table 4'!AP65+'Table 4'!AP67</f>
        <v>15</v>
      </c>
      <c r="AQ23" s="109">
        <f>'Table 4'!AQ59+'Table 4'!AQ61+'Table 4'!AQ63+'Table 4'!AQ65+'Table 4'!AQ67</f>
        <v>10</v>
      </c>
      <c r="AR23" s="109">
        <f>'Table 4'!AR59+'Table 4'!AR61+'Table 4'!AR63+'Table 4'!AR65+'Table 4'!AR67</f>
        <v>4</v>
      </c>
      <c r="AS23" s="109">
        <f>'Table 4'!AS59+'Table 4'!AS61+'Table 4'!AS63+'Table 4'!AS65+'Table 4'!AS67</f>
        <v>3</v>
      </c>
      <c r="AT23" s="109">
        <f>'Table 4'!AT59+'Table 4'!AT61+'Table 4'!AT63+'Table 4'!AT65+'Table 4'!AT67</f>
        <v>12</v>
      </c>
      <c r="AU23" s="109">
        <f>'Table 4'!AU59+'Table 4'!AU61+'Table 4'!AU63+'Table 4'!AU65+'Table 4'!AU67</f>
        <v>21</v>
      </c>
      <c r="AV23" s="109">
        <f>'Table 4'!AV59+'Table 4'!AV61+'Table 4'!AV63+'Table 4'!AV65+'Table 4'!AV67</f>
        <v>29</v>
      </c>
    </row>
    <row r="24" spans="2:48" s="74" customFormat="1" ht="12" x14ac:dyDescent="0.25">
      <c r="B24" s="459"/>
      <c r="C24" s="206" t="s">
        <v>62</v>
      </c>
      <c r="D24" s="66">
        <f>D22</f>
        <v>4</v>
      </c>
      <c r="E24" s="67">
        <f t="shared" ref="E24:AI24" si="10">E22</f>
        <v>9</v>
      </c>
      <c r="F24" s="67">
        <f t="shared" si="10"/>
        <v>19</v>
      </c>
      <c r="G24" s="67">
        <f t="shared" si="10"/>
        <v>12</v>
      </c>
      <c r="H24" s="67">
        <f t="shared" si="10"/>
        <v>4</v>
      </c>
      <c r="I24" s="67">
        <f t="shared" si="10"/>
        <v>17</v>
      </c>
      <c r="J24" s="67">
        <f t="shared" si="10"/>
        <v>6</v>
      </c>
      <c r="K24" s="67">
        <f t="shared" si="10"/>
        <v>3</v>
      </c>
      <c r="L24" s="67">
        <f t="shared" si="10"/>
        <v>4</v>
      </c>
      <c r="M24" s="66">
        <f t="shared" si="10"/>
        <v>6</v>
      </c>
      <c r="N24" s="67">
        <f t="shared" si="10"/>
        <v>7</v>
      </c>
      <c r="O24" s="67">
        <f t="shared" si="10"/>
        <v>19</v>
      </c>
      <c r="P24" s="67">
        <f t="shared" si="10"/>
        <v>15</v>
      </c>
      <c r="Q24" s="67">
        <f t="shared" si="10"/>
        <v>11</v>
      </c>
      <c r="R24" s="67">
        <f t="shared" si="10"/>
        <v>5</v>
      </c>
      <c r="S24" s="67">
        <f t="shared" si="10"/>
        <v>10</v>
      </c>
      <c r="T24" s="67">
        <f t="shared" si="10"/>
        <v>13</v>
      </c>
      <c r="U24" s="67">
        <f t="shared" si="10"/>
        <v>3</v>
      </c>
      <c r="V24" s="67">
        <f t="shared" si="10"/>
        <v>17</v>
      </c>
      <c r="W24" s="67">
        <f t="shared" si="10"/>
        <v>18</v>
      </c>
      <c r="X24" s="67">
        <f t="shared" si="10"/>
        <v>17</v>
      </c>
      <c r="Y24" s="66">
        <f t="shared" si="10"/>
        <v>18</v>
      </c>
      <c r="Z24" s="67">
        <f t="shared" si="10"/>
        <v>19</v>
      </c>
      <c r="AA24" s="67">
        <f t="shared" si="10"/>
        <v>41</v>
      </c>
      <c r="AB24" s="67">
        <f t="shared" si="10"/>
        <v>38</v>
      </c>
      <c r="AC24" s="67">
        <f t="shared" si="10"/>
        <v>26</v>
      </c>
      <c r="AD24" s="67">
        <f t="shared" si="10"/>
        <v>45</v>
      </c>
      <c r="AE24" s="67">
        <f t="shared" si="10"/>
        <v>26</v>
      </c>
      <c r="AF24" s="67">
        <f t="shared" si="10"/>
        <v>5</v>
      </c>
      <c r="AG24" s="67">
        <f t="shared" si="10"/>
        <v>15</v>
      </c>
      <c r="AH24" s="67">
        <f t="shared" si="10"/>
        <v>23</v>
      </c>
      <c r="AI24" s="67">
        <f t="shared" si="10"/>
        <v>14</v>
      </c>
      <c r="AJ24" s="67">
        <f t="shared" ref="AJ24:AO24" si="11">AJ22</f>
        <v>15</v>
      </c>
      <c r="AK24" s="66">
        <f t="shared" si="11"/>
        <v>53</v>
      </c>
      <c r="AL24" s="67">
        <f t="shared" si="11"/>
        <v>28</v>
      </c>
      <c r="AM24" s="67">
        <f t="shared" si="11"/>
        <v>40</v>
      </c>
      <c r="AN24" s="67">
        <f t="shared" si="11"/>
        <v>19</v>
      </c>
      <c r="AO24" s="67">
        <f t="shared" si="11"/>
        <v>13</v>
      </c>
      <c r="AP24" s="67">
        <f t="shared" ref="AP24:AU24" si="12">AP22</f>
        <v>18</v>
      </c>
      <c r="AQ24" s="67">
        <f t="shared" si="12"/>
        <v>11</v>
      </c>
      <c r="AR24" s="67">
        <f t="shared" si="12"/>
        <v>6</v>
      </c>
      <c r="AS24" s="67">
        <f t="shared" si="12"/>
        <v>3</v>
      </c>
      <c r="AT24" s="67">
        <f t="shared" si="12"/>
        <v>15</v>
      </c>
      <c r="AU24" s="67">
        <f t="shared" si="12"/>
        <v>25</v>
      </c>
      <c r="AV24" s="67">
        <f t="shared" ref="AV24" si="13">AV22</f>
        <v>29</v>
      </c>
    </row>
    <row r="25" spans="2:48" s="74" customFormat="1" ht="11.4" x14ac:dyDescent="0.2">
      <c r="B25" s="460" t="s">
        <v>92</v>
      </c>
      <c r="C25" s="106" t="s">
        <v>191</v>
      </c>
      <c r="D25" s="63">
        <f>'Table 3'!D25+'Table 4'!D69</f>
        <v>74</v>
      </c>
      <c r="E25" s="63">
        <f>'Table 3'!E25+'Table 4'!E69</f>
        <v>112</v>
      </c>
      <c r="F25" s="63">
        <f>'Table 3'!F25+'Table 4'!F69</f>
        <v>137</v>
      </c>
      <c r="G25" s="63">
        <f>'Table 3'!G25+'Table 4'!G69</f>
        <v>147</v>
      </c>
      <c r="H25" s="63">
        <f>'Table 3'!H25+'Table 4'!H69</f>
        <v>140</v>
      </c>
      <c r="I25" s="63">
        <f>'Table 3'!I25+'Table 4'!I69</f>
        <v>198</v>
      </c>
      <c r="J25" s="63">
        <f>'Table 3'!J25+'Table 4'!J69</f>
        <v>180</v>
      </c>
      <c r="K25" s="63">
        <f>'Table 3'!K25+'Table 4'!K69</f>
        <v>639</v>
      </c>
      <c r="L25" s="63">
        <f>'Table 3'!L25+'Table 4'!L69</f>
        <v>29</v>
      </c>
      <c r="M25" s="116">
        <f>'Table 3'!M25+'Table 4'!M69</f>
        <v>71</v>
      </c>
      <c r="N25" s="63">
        <f>'Table 3'!N25+'Table 4'!N69</f>
        <v>75</v>
      </c>
      <c r="O25" s="63">
        <f>'Table 3'!O25+'Table 4'!O69</f>
        <v>89</v>
      </c>
      <c r="P25" s="63">
        <f>'Table 3'!P25+'Table 4'!P69</f>
        <v>36</v>
      </c>
      <c r="Q25" s="63">
        <f>'Table 3'!Q25+'Table 4'!Q69</f>
        <v>39</v>
      </c>
      <c r="R25" s="63">
        <f>'Table 3'!R25+'Table 4'!R69</f>
        <v>42</v>
      </c>
      <c r="S25" s="63">
        <f>'Table 3'!S25+'Table 4'!S69</f>
        <v>45</v>
      </c>
      <c r="T25" s="63">
        <f>'Table 3'!T25+'Table 4'!T69</f>
        <v>52</v>
      </c>
      <c r="U25" s="63">
        <f>'Table 3'!U25+'Table 4'!U69</f>
        <v>63</v>
      </c>
      <c r="V25" s="63">
        <f>'Table 3'!V25+'Table 4'!V69</f>
        <v>54</v>
      </c>
      <c r="W25" s="63">
        <f>'Table 3'!W25+'Table 4'!W69</f>
        <v>46</v>
      </c>
      <c r="X25" s="63">
        <f>'Table 3'!X25+'Table 4'!X69</f>
        <v>53</v>
      </c>
      <c r="Y25" s="116">
        <f>'Table 3'!Y25+'Table 4'!Y69</f>
        <v>87</v>
      </c>
      <c r="Z25" s="63">
        <f>'Table 3'!Z25+'Table 4'!Z69</f>
        <v>121</v>
      </c>
      <c r="AA25" s="63">
        <f>'Table 3'!AA25+'Table 4'!AA69</f>
        <v>388</v>
      </c>
      <c r="AB25" s="63">
        <f>'Table 3'!AB25+'Table 4'!AB69</f>
        <v>50</v>
      </c>
      <c r="AC25" s="63">
        <f>'Table 3'!AC25+'Table 4'!AC69</f>
        <v>55</v>
      </c>
      <c r="AD25" s="63">
        <f>'Table 3'!AD25+'Table 4'!AD69</f>
        <v>44</v>
      </c>
      <c r="AE25" s="63">
        <f>'Table 3'!AE25+'Table 4'!AE69</f>
        <v>7</v>
      </c>
      <c r="AF25" s="63">
        <f>'Table 3'!AF25+'Table 4'!AF69</f>
        <v>13</v>
      </c>
      <c r="AG25" s="63">
        <f>'Table 3'!AG25+'Table 4'!AG69</f>
        <v>96</v>
      </c>
      <c r="AH25" s="63">
        <f>'Table 3'!AH25+'Table 4'!AH69</f>
        <v>67</v>
      </c>
      <c r="AI25" s="63">
        <f>'Table 3'!AI25+'Table 4'!AI69</f>
        <v>60</v>
      </c>
      <c r="AJ25" s="63">
        <f>'Table 3'!AJ25+'Table 4'!AJ69</f>
        <v>32</v>
      </c>
      <c r="AK25" s="116">
        <f>'Table 3'!AK25+'Table 4'!AK69</f>
        <v>24</v>
      </c>
      <c r="AL25" s="63">
        <f>'Table 3'!AL25+'Table 4'!AL69</f>
        <v>29</v>
      </c>
      <c r="AM25" s="63">
        <f>'Table 3'!AM25+'Table 4'!AM69</f>
        <v>71</v>
      </c>
      <c r="AN25" s="63">
        <f>'Table 3'!AN25+'Table 4'!AN69</f>
        <v>3</v>
      </c>
      <c r="AO25" s="63">
        <f>'Table 3'!AO25+'Table 4'!AO69</f>
        <v>6</v>
      </c>
      <c r="AP25" s="63">
        <f>'Table 3'!AP25+'Table 4'!AP69</f>
        <v>3</v>
      </c>
      <c r="AQ25" s="63">
        <f>'Table 3'!AQ25+'Table 4'!AQ69</f>
        <v>7</v>
      </c>
      <c r="AR25" s="63">
        <f>'Table 3'!AR25+'Table 4'!AR69</f>
        <v>4</v>
      </c>
      <c r="AS25" s="63">
        <f>'Table 3'!AS25+'Table 4'!AS69</f>
        <v>52</v>
      </c>
      <c r="AT25" s="63">
        <f>'Table 3'!AT25+'Table 4'!AT69</f>
        <v>18</v>
      </c>
      <c r="AU25" s="63">
        <f>'Table 3'!AU25+'Table 4'!AU69</f>
        <v>27</v>
      </c>
      <c r="AV25" s="63">
        <f>'Table 3'!AV25+'Table 4'!AV69</f>
        <v>33</v>
      </c>
    </row>
    <row r="26" spans="2:48" s="74" customFormat="1" ht="11.4" x14ac:dyDescent="0.2">
      <c r="B26" s="458"/>
      <c r="C26" s="205" t="s">
        <v>71</v>
      </c>
      <c r="D26" s="109">
        <f>'Table 4'!D70</f>
        <v>0</v>
      </c>
      <c r="E26" s="109">
        <f>'Table 4'!E70</f>
        <v>0</v>
      </c>
      <c r="F26" s="109">
        <f>'Table 4'!F70</f>
        <v>0</v>
      </c>
      <c r="G26" s="109">
        <f>'Table 4'!G70</f>
        <v>0</v>
      </c>
      <c r="H26" s="109">
        <f>'Table 4'!H70</f>
        <v>0</v>
      </c>
      <c r="I26" s="109">
        <f>'Table 4'!I70</f>
        <v>0</v>
      </c>
      <c r="J26" s="109">
        <f>'Table 4'!J70</f>
        <v>0</v>
      </c>
      <c r="K26" s="109">
        <f>'Table 4'!K70</f>
        <v>0</v>
      </c>
      <c r="L26" s="109">
        <f>'Table 4'!L70</f>
        <v>0</v>
      </c>
      <c r="M26" s="110">
        <f>'Table 4'!M70</f>
        <v>0</v>
      </c>
      <c r="N26" s="109">
        <f>'Table 4'!N70</f>
        <v>0</v>
      </c>
      <c r="O26" s="109">
        <f>'Table 4'!O70</f>
        <v>1</v>
      </c>
      <c r="P26" s="109">
        <f>'Table 4'!P70</f>
        <v>0</v>
      </c>
      <c r="Q26" s="109">
        <f>'Table 4'!Q70</f>
        <v>3</v>
      </c>
      <c r="R26" s="109">
        <f>'Table 4'!R70</f>
        <v>0</v>
      </c>
      <c r="S26" s="109">
        <f>'Table 4'!S70</f>
        <v>2</v>
      </c>
      <c r="T26" s="109">
        <f>'Table 4'!T70</f>
        <v>0</v>
      </c>
      <c r="U26" s="109">
        <f>'Table 4'!U70</f>
        <v>0</v>
      </c>
      <c r="V26" s="109">
        <f>'Table 4'!V70</f>
        <v>4</v>
      </c>
      <c r="W26" s="109">
        <f>'Table 4'!W70</f>
        <v>3</v>
      </c>
      <c r="X26" s="109">
        <f>'Table 4'!X70</f>
        <v>3</v>
      </c>
      <c r="Y26" s="110">
        <f>'Table 4'!Y70</f>
        <v>42</v>
      </c>
      <c r="Z26" s="109">
        <f>'Table 4'!Z70</f>
        <v>42</v>
      </c>
      <c r="AA26" s="109">
        <f>'Table 4'!AA70</f>
        <v>36</v>
      </c>
      <c r="AB26" s="109">
        <f>'Table 4'!AB70</f>
        <v>21</v>
      </c>
      <c r="AC26" s="109">
        <f>'Table 4'!AC70</f>
        <v>16</v>
      </c>
      <c r="AD26" s="109">
        <f>'Table 4'!AD70</f>
        <v>15</v>
      </c>
      <c r="AE26" s="109">
        <f>'Table 4'!AE70</f>
        <v>3</v>
      </c>
      <c r="AF26" s="109">
        <f>'Table 4'!AF70</f>
        <v>3</v>
      </c>
      <c r="AG26" s="109">
        <f>'Table 4'!AG70</f>
        <v>7</v>
      </c>
      <c r="AH26" s="109">
        <f>'Table 4'!AH70</f>
        <v>56</v>
      </c>
      <c r="AI26" s="109">
        <f>'Table 4'!AI70</f>
        <v>49</v>
      </c>
      <c r="AJ26" s="109">
        <f>'Table 4'!AJ70</f>
        <v>21</v>
      </c>
      <c r="AK26" s="110">
        <f>'Table 4'!AK70</f>
        <v>24</v>
      </c>
      <c r="AL26" s="109">
        <f>'Table 4'!AL70</f>
        <v>21</v>
      </c>
      <c r="AM26" s="109">
        <f>'Table 4'!AM70</f>
        <v>8</v>
      </c>
      <c r="AN26" s="109">
        <f>'Table 4'!AN70</f>
        <v>1</v>
      </c>
      <c r="AO26" s="109">
        <f>'Table 4'!AO70</f>
        <v>4</v>
      </c>
      <c r="AP26" s="109">
        <f>'Table 4'!AP70</f>
        <v>1</v>
      </c>
      <c r="AQ26" s="109">
        <f>'Table 4'!AQ70</f>
        <v>4</v>
      </c>
      <c r="AR26" s="109">
        <f>'Table 4'!AR70</f>
        <v>2</v>
      </c>
      <c r="AS26" s="109">
        <f>'Table 4'!AS70</f>
        <v>15</v>
      </c>
      <c r="AT26" s="109">
        <f>'Table 4'!AT70</f>
        <v>10</v>
      </c>
      <c r="AU26" s="109">
        <f>'Table 4'!AU70</f>
        <v>19</v>
      </c>
      <c r="AV26" s="109">
        <f>'Table 4'!AV70</f>
        <v>17</v>
      </c>
    </row>
    <row r="27" spans="2:48" s="74" customFormat="1" ht="11.4" x14ac:dyDescent="0.2">
      <c r="B27" s="458"/>
      <c r="C27" s="106" t="s">
        <v>214</v>
      </c>
      <c r="D27" s="63">
        <f>'Table 4'!D71+'Table 4'!D73+'Table 4'!D75</f>
        <v>1</v>
      </c>
      <c r="E27" s="63">
        <f>'Table 4'!E71+'Table 4'!E73+'Table 4'!E75</f>
        <v>7</v>
      </c>
      <c r="F27" s="63">
        <f>'Table 4'!F71+'Table 4'!F73+'Table 4'!F75</f>
        <v>3</v>
      </c>
      <c r="G27" s="63">
        <f>'Table 4'!G71+'Table 4'!G73+'Table 4'!G75</f>
        <v>5</v>
      </c>
      <c r="H27" s="63">
        <f>'Table 4'!H71+'Table 4'!H73+'Table 4'!H75</f>
        <v>3</v>
      </c>
      <c r="I27" s="63">
        <f>'Table 4'!I71+'Table 4'!I73+'Table 4'!I75</f>
        <v>7</v>
      </c>
      <c r="J27" s="63">
        <f>'Table 4'!J71+'Table 4'!J73+'Table 4'!J75</f>
        <v>1</v>
      </c>
      <c r="K27" s="63">
        <f>'Table 4'!K71+'Table 4'!K73+'Table 4'!K75</f>
        <v>4</v>
      </c>
      <c r="L27" s="63">
        <f>'Table 4'!L71+'Table 4'!L73+'Table 4'!L75</f>
        <v>6</v>
      </c>
      <c r="M27" s="116">
        <f>'Table 4'!M71+'Table 4'!M73+'Table 4'!M75</f>
        <v>16</v>
      </c>
      <c r="N27" s="63">
        <f>'Table 4'!N71+'Table 4'!N73+'Table 4'!N75</f>
        <v>14</v>
      </c>
      <c r="O27" s="63">
        <f>'Table 4'!O71+'Table 4'!O73+'Table 4'!O75</f>
        <v>21</v>
      </c>
      <c r="P27" s="63">
        <f>'Table 4'!P71+'Table 4'!P73+'Table 4'!P75</f>
        <v>21</v>
      </c>
      <c r="Q27" s="63">
        <f>'Table 4'!Q71+'Table 4'!Q73+'Table 4'!Q75</f>
        <v>12</v>
      </c>
      <c r="R27" s="63">
        <f>'Table 4'!R71+'Table 4'!R73+'Table 4'!R75</f>
        <v>16</v>
      </c>
      <c r="S27" s="63">
        <f>'Table 4'!S71+'Table 4'!S73+'Table 4'!S75</f>
        <v>14</v>
      </c>
      <c r="T27" s="63">
        <f>'Table 4'!T71+'Table 4'!T73+'Table 4'!T75</f>
        <v>12</v>
      </c>
      <c r="U27" s="63">
        <f>'Table 4'!U71+'Table 4'!U73+'Table 4'!U75</f>
        <v>6</v>
      </c>
      <c r="V27" s="63">
        <f>'Table 4'!V71+'Table 4'!V73+'Table 4'!V75</f>
        <v>22</v>
      </c>
      <c r="W27" s="63">
        <f>'Table 4'!W71+'Table 4'!W73+'Table 4'!W75</f>
        <v>7</v>
      </c>
      <c r="X27" s="63">
        <f>'Table 4'!X71+'Table 4'!X73+'Table 4'!X75</f>
        <v>11</v>
      </c>
      <c r="Y27" s="116">
        <f>'Table 4'!Y71+'Table 4'!Y73+'Table 4'!Y75</f>
        <v>46</v>
      </c>
      <c r="Z27" s="63">
        <f>'Table 4'!Z71+'Table 4'!Z73+'Table 4'!Z75</f>
        <v>73</v>
      </c>
      <c r="AA27" s="63">
        <f>'Table 4'!AA71+'Table 4'!AA73+'Table 4'!AA75</f>
        <v>71</v>
      </c>
      <c r="AB27" s="63">
        <f>'Table 4'!AB71+'Table 4'!AB73+'Table 4'!AB75</f>
        <v>25</v>
      </c>
      <c r="AC27" s="63">
        <f>'Table 4'!AC71+'Table 4'!AC73+'Table 4'!AC75</f>
        <v>43</v>
      </c>
      <c r="AD27" s="63">
        <f>'Table 4'!AD71+'Table 4'!AD73+'Table 4'!AD75</f>
        <v>61</v>
      </c>
      <c r="AE27" s="63">
        <f>'Table 4'!AE71+'Table 4'!AE73+'Table 4'!AE75</f>
        <v>9</v>
      </c>
      <c r="AF27" s="63">
        <f>'Table 4'!AF71+'Table 4'!AF73+'Table 4'!AF75</f>
        <v>2</v>
      </c>
      <c r="AG27" s="63">
        <f>'Table 4'!AG71+'Table 4'!AG73+'Table 4'!AG75</f>
        <v>12</v>
      </c>
      <c r="AH27" s="63">
        <f>'Table 4'!AH71+'Table 4'!AH73+'Table 4'!AH75</f>
        <v>67</v>
      </c>
      <c r="AI27" s="63">
        <f>'Table 4'!AI71+'Table 4'!AI73+'Table 4'!AI75</f>
        <v>75</v>
      </c>
      <c r="AJ27" s="63">
        <f>'Table 4'!AJ71+'Table 4'!AJ73+'Table 4'!AJ75</f>
        <v>33</v>
      </c>
      <c r="AK27" s="116">
        <f>'Table 4'!AK71+'Table 4'!AK73+'Table 4'!AK75</f>
        <v>78</v>
      </c>
      <c r="AL27" s="63">
        <f>'Table 4'!AL71+'Table 4'!AL73+'Table 4'!AL75</f>
        <v>55</v>
      </c>
      <c r="AM27" s="63">
        <f>'Table 4'!AM71+'Table 4'!AM73+'Table 4'!AM75</f>
        <v>25</v>
      </c>
      <c r="AN27" s="63">
        <f>'Table 4'!AN71+'Table 4'!AN73+'Table 4'!AN75</f>
        <v>5</v>
      </c>
      <c r="AO27" s="63">
        <f>'Table 4'!AO71+'Table 4'!AO73+'Table 4'!AO75</f>
        <v>11</v>
      </c>
      <c r="AP27" s="63">
        <f>'Table 4'!AP71+'Table 4'!AP73+'Table 4'!AP75</f>
        <v>3</v>
      </c>
      <c r="AQ27" s="63">
        <f>'Table 4'!AQ71+'Table 4'!AQ73+'Table 4'!AQ75</f>
        <v>12</v>
      </c>
      <c r="AR27" s="63">
        <f>'Table 4'!AR71+'Table 4'!AR73+'Table 4'!AR75</f>
        <v>9</v>
      </c>
      <c r="AS27" s="63">
        <f>'Table 4'!AS71+'Table 4'!AS73+'Table 4'!AS75</f>
        <v>15</v>
      </c>
      <c r="AT27" s="63">
        <f>'Table 4'!AT71+'Table 4'!AT73+'Table 4'!AT75</f>
        <v>11</v>
      </c>
      <c r="AU27" s="63">
        <f>'Table 4'!AU71+'Table 4'!AU73+'Table 4'!AU75</f>
        <v>8</v>
      </c>
      <c r="AV27" s="63">
        <f>'Table 4'!AV71+'Table 4'!AV73+'Table 4'!AV75</f>
        <v>63</v>
      </c>
    </row>
    <row r="28" spans="2:48" s="74" customFormat="1" ht="11.4" x14ac:dyDescent="0.2">
      <c r="B28" s="458"/>
      <c r="C28" s="205" t="s">
        <v>71</v>
      </c>
      <c r="D28" s="109">
        <f>'Table 4'!D72+'Table 4'!D74+'Table 4'!D76</f>
        <v>0</v>
      </c>
      <c r="E28" s="109">
        <f>'Table 4'!E72+'Table 4'!E74+'Table 4'!E76</f>
        <v>0</v>
      </c>
      <c r="F28" s="109">
        <f>'Table 4'!F72+'Table 4'!F74+'Table 4'!F76</f>
        <v>0</v>
      </c>
      <c r="G28" s="109">
        <f>'Table 4'!G72+'Table 4'!G74+'Table 4'!G76</f>
        <v>0</v>
      </c>
      <c r="H28" s="109">
        <f>'Table 4'!H72+'Table 4'!H74+'Table 4'!H76</f>
        <v>0</v>
      </c>
      <c r="I28" s="109">
        <f>'Table 4'!I72+'Table 4'!I74+'Table 4'!I76</f>
        <v>0</v>
      </c>
      <c r="J28" s="109">
        <f>'Table 4'!J72+'Table 4'!J74+'Table 4'!J76</f>
        <v>0</v>
      </c>
      <c r="K28" s="109">
        <f>'Table 4'!K72+'Table 4'!K74+'Table 4'!K76</f>
        <v>0</v>
      </c>
      <c r="L28" s="109">
        <f>'Table 4'!L72+'Table 4'!L74+'Table 4'!L76</f>
        <v>0</v>
      </c>
      <c r="M28" s="110">
        <f>'Table 4'!M72+'Table 4'!M74+'Table 4'!M76</f>
        <v>0</v>
      </c>
      <c r="N28" s="109">
        <f>'Table 4'!N72+'Table 4'!N74+'Table 4'!N76</f>
        <v>0</v>
      </c>
      <c r="O28" s="109">
        <f>'Table 4'!O72+'Table 4'!O74+'Table 4'!O76</f>
        <v>12</v>
      </c>
      <c r="P28" s="109">
        <f>'Table 4'!P72+'Table 4'!P74+'Table 4'!P76</f>
        <v>9</v>
      </c>
      <c r="Q28" s="109">
        <f>'Table 4'!Q72+'Table 4'!Q74+'Table 4'!Q76</f>
        <v>6</v>
      </c>
      <c r="R28" s="109">
        <f>'Table 4'!R72+'Table 4'!R74+'Table 4'!R76</f>
        <v>8</v>
      </c>
      <c r="S28" s="109">
        <f>'Table 4'!S72+'Table 4'!S74+'Table 4'!S76</f>
        <v>5</v>
      </c>
      <c r="T28" s="109">
        <f>'Table 4'!T72+'Table 4'!T74+'Table 4'!T76</f>
        <v>4</v>
      </c>
      <c r="U28" s="109">
        <f>'Table 4'!U72+'Table 4'!U74+'Table 4'!U76</f>
        <v>1</v>
      </c>
      <c r="V28" s="109">
        <f>'Table 4'!V72+'Table 4'!V74+'Table 4'!V76</f>
        <v>10</v>
      </c>
      <c r="W28" s="109">
        <f>'Table 4'!W72+'Table 4'!W74+'Table 4'!W76</f>
        <v>4</v>
      </c>
      <c r="X28" s="109">
        <f>'Table 4'!X72+'Table 4'!X74+'Table 4'!X76</f>
        <v>7</v>
      </c>
      <c r="Y28" s="110">
        <f>'Table 4'!Y72+'Table 4'!Y74+'Table 4'!Y76</f>
        <v>43</v>
      </c>
      <c r="Z28" s="109">
        <f>'Table 4'!Z72+'Table 4'!Z74+'Table 4'!Z76</f>
        <v>71</v>
      </c>
      <c r="AA28" s="109">
        <f>'Table 4'!AA72+'Table 4'!AA74+'Table 4'!AA76</f>
        <v>66</v>
      </c>
      <c r="AB28" s="109">
        <f>'Table 4'!AB72+'Table 4'!AB74+'Table 4'!AB76</f>
        <v>16</v>
      </c>
      <c r="AC28" s="109">
        <f>'Table 4'!AC72+'Table 4'!AC74+'Table 4'!AC76</f>
        <v>32</v>
      </c>
      <c r="AD28" s="109">
        <f>'Table 4'!AD72+'Table 4'!AD74+'Table 4'!AD76</f>
        <v>49</v>
      </c>
      <c r="AE28" s="109">
        <f>'Table 4'!AE72+'Table 4'!AE74+'Table 4'!AE76</f>
        <v>7</v>
      </c>
      <c r="AF28" s="109">
        <f>'Table 4'!AF72+'Table 4'!AF74+'Table 4'!AF76</f>
        <v>1</v>
      </c>
      <c r="AG28" s="109">
        <f>'Table 4'!AG72+'Table 4'!AG74+'Table 4'!AG76</f>
        <v>10</v>
      </c>
      <c r="AH28" s="109">
        <f>'Table 4'!AH72+'Table 4'!AH74+'Table 4'!AH76</f>
        <v>60</v>
      </c>
      <c r="AI28" s="109">
        <f>'Table 4'!AI72+'Table 4'!AI74+'Table 4'!AI76</f>
        <v>74</v>
      </c>
      <c r="AJ28" s="109">
        <f>'Table 4'!AJ72+'Table 4'!AJ74+'Table 4'!AJ76</f>
        <v>32</v>
      </c>
      <c r="AK28" s="110">
        <f>'Table 4'!AK72+'Table 4'!AK74+'Table 4'!AK76</f>
        <v>76</v>
      </c>
      <c r="AL28" s="109">
        <f>'Table 4'!AL72+'Table 4'!AL74+'Table 4'!AL76</f>
        <v>46</v>
      </c>
      <c r="AM28" s="109">
        <f>'Table 4'!AM72+'Table 4'!AM74+'Table 4'!AM76</f>
        <v>20</v>
      </c>
      <c r="AN28" s="109">
        <f>'Table 4'!AN72+'Table 4'!AN74+'Table 4'!AN76</f>
        <v>5</v>
      </c>
      <c r="AO28" s="109">
        <f>'Table 4'!AO72+'Table 4'!AO74+'Table 4'!AO76</f>
        <v>5</v>
      </c>
      <c r="AP28" s="109">
        <f>'Table 4'!AP72+'Table 4'!AP74+'Table 4'!AP76</f>
        <v>2</v>
      </c>
      <c r="AQ28" s="109">
        <f>'Table 4'!AQ72+'Table 4'!AQ74+'Table 4'!AQ76</f>
        <v>5</v>
      </c>
      <c r="AR28" s="109">
        <f>'Table 4'!AR72+'Table 4'!AR74+'Table 4'!AR76</f>
        <v>9</v>
      </c>
      <c r="AS28" s="109">
        <f>'Table 4'!AS72+'Table 4'!AS74+'Table 4'!AS76</f>
        <v>13</v>
      </c>
      <c r="AT28" s="109">
        <f>'Table 4'!AT72+'Table 4'!AT74+'Table 4'!AT76</f>
        <v>9</v>
      </c>
      <c r="AU28" s="109">
        <f>'Table 4'!AU72+'Table 4'!AU74+'Table 4'!AU76</f>
        <v>8</v>
      </c>
      <c r="AV28" s="109">
        <f>'Table 4'!AV72+'Table 4'!AV74+'Table 4'!AV76</f>
        <v>61</v>
      </c>
    </row>
    <row r="29" spans="2:48" s="74" customFormat="1" ht="12" x14ac:dyDescent="0.25">
      <c r="B29" s="459"/>
      <c r="C29" s="206" t="s">
        <v>62</v>
      </c>
      <c r="D29" s="66">
        <f>SUM(D25,D27)</f>
        <v>75</v>
      </c>
      <c r="E29" s="67">
        <f t="shared" ref="E29:AI29" si="14">SUM(E25,E27)</f>
        <v>119</v>
      </c>
      <c r="F29" s="67">
        <f t="shared" si="14"/>
        <v>140</v>
      </c>
      <c r="G29" s="67">
        <f t="shared" si="14"/>
        <v>152</v>
      </c>
      <c r="H29" s="67">
        <f t="shared" si="14"/>
        <v>143</v>
      </c>
      <c r="I29" s="67">
        <f t="shared" si="14"/>
        <v>205</v>
      </c>
      <c r="J29" s="67">
        <f t="shared" si="14"/>
        <v>181</v>
      </c>
      <c r="K29" s="67">
        <f t="shared" si="14"/>
        <v>643</v>
      </c>
      <c r="L29" s="67">
        <f t="shared" si="14"/>
        <v>35</v>
      </c>
      <c r="M29" s="66">
        <f t="shared" si="14"/>
        <v>87</v>
      </c>
      <c r="N29" s="67">
        <f t="shared" si="14"/>
        <v>89</v>
      </c>
      <c r="O29" s="67">
        <f t="shared" si="14"/>
        <v>110</v>
      </c>
      <c r="P29" s="67">
        <f t="shared" si="14"/>
        <v>57</v>
      </c>
      <c r="Q29" s="67">
        <f t="shared" si="14"/>
        <v>51</v>
      </c>
      <c r="R29" s="67">
        <f t="shared" si="14"/>
        <v>58</v>
      </c>
      <c r="S29" s="67">
        <f t="shared" si="14"/>
        <v>59</v>
      </c>
      <c r="T29" s="67">
        <f t="shared" si="14"/>
        <v>64</v>
      </c>
      <c r="U29" s="67">
        <f t="shared" si="14"/>
        <v>69</v>
      </c>
      <c r="V29" s="67">
        <f t="shared" si="14"/>
        <v>76</v>
      </c>
      <c r="W29" s="67">
        <f t="shared" si="14"/>
        <v>53</v>
      </c>
      <c r="X29" s="67">
        <f t="shared" si="14"/>
        <v>64</v>
      </c>
      <c r="Y29" s="66">
        <f t="shared" si="14"/>
        <v>133</v>
      </c>
      <c r="Z29" s="67">
        <f t="shared" si="14"/>
        <v>194</v>
      </c>
      <c r="AA29" s="67">
        <f t="shared" si="14"/>
        <v>459</v>
      </c>
      <c r="AB29" s="67">
        <f t="shared" si="14"/>
        <v>75</v>
      </c>
      <c r="AC29" s="67">
        <f t="shared" si="14"/>
        <v>98</v>
      </c>
      <c r="AD29" s="67">
        <f t="shared" si="14"/>
        <v>105</v>
      </c>
      <c r="AE29" s="67">
        <f t="shared" si="14"/>
        <v>16</v>
      </c>
      <c r="AF29" s="67">
        <f t="shared" si="14"/>
        <v>15</v>
      </c>
      <c r="AG29" s="67">
        <f t="shared" si="14"/>
        <v>108</v>
      </c>
      <c r="AH29" s="67">
        <f t="shared" si="14"/>
        <v>134</v>
      </c>
      <c r="AI29" s="67">
        <f t="shared" si="14"/>
        <v>135</v>
      </c>
      <c r="AJ29" s="67">
        <f t="shared" ref="AJ29:AO29" si="15">SUM(AJ25,AJ27)</f>
        <v>65</v>
      </c>
      <c r="AK29" s="66">
        <f t="shared" si="15"/>
        <v>102</v>
      </c>
      <c r="AL29" s="67">
        <f t="shared" si="15"/>
        <v>84</v>
      </c>
      <c r="AM29" s="67">
        <f t="shared" si="15"/>
        <v>96</v>
      </c>
      <c r="AN29" s="67">
        <f t="shared" si="15"/>
        <v>8</v>
      </c>
      <c r="AO29" s="67">
        <f t="shared" si="15"/>
        <v>17</v>
      </c>
      <c r="AP29" s="67">
        <f t="shared" ref="AP29:AU29" si="16">SUM(AP25,AP27)</f>
        <v>6</v>
      </c>
      <c r="AQ29" s="67">
        <f t="shared" si="16"/>
        <v>19</v>
      </c>
      <c r="AR29" s="67">
        <f t="shared" si="16"/>
        <v>13</v>
      </c>
      <c r="AS29" s="67">
        <f t="shared" si="16"/>
        <v>67</v>
      </c>
      <c r="AT29" s="67">
        <f t="shared" si="16"/>
        <v>29</v>
      </c>
      <c r="AU29" s="67">
        <f t="shared" si="16"/>
        <v>35</v>
      </c>
      <c r="AV29" s="67">
        <f t="shared" ref="AV29" si="17">SUM(AV25,AV27)</f>
        <v>96</v>
      </c>
    </row>
    <row r="30" spans="2:48" s="74" customFormat="1" ht="11.4" x14ac:dyDescent="0.2">
      <c r="B30" s="460" t="s">
        <v>75</v>
      </c>
      <c r="C30" s="207" t="s">
        <v>192</v>
      </c>
      <c r="D30" s="208">
        <f>'Table 4'!D78+'Table 4'!D80</f>
        <v>1</v>
      </c>
      <c r="E30" s="208">
        <f>'Table 4'!E78+'Table 4'!E80</f>
        <v>0</v>
      </c>
      <c r="F30" s="208">
        <f>'Table 4'!F78+'Table 4'!F80</f>
        <v>3</v>
      </c>
      <c r="G30" s="208">
        <f>'Table 4'!G78+'Table 4'!G80</f>
        <v>1</v>
      </c>
      <c r="H30" s="208">
        <f>'Table 4'!H78+'Table 4'!H80</f>
        <v>0</v>
      </c>
      <c r="I30" s="208">
        <f>'Table 4'!I78+'Table 4'!I80</f>
        <v>3</v>
      </c>
      <c r="J30" s="208">
        <f>'Table 4'!J78+'Table 4'!J80</f>
        <v>2</v>
      </c>
      <c r="K30" s="208">
        <f>'Table 4'!K78+'Table 4'!K80</f>
        <v>1</v>
      </c>
      <c r="L30" s="208">
        <f>'Table 4'!L78+'Table 4'!L80</f>
        <v>3</v>
      </c>
      <c r="M30" s="197">
        <f>'Table 4'!M78+'Table 4'!M80</f>
        <v>1</v>
      </c>
      <c r="N30" s="208">
        <f>'Table 4'!N78+'Table 4'!N80</f>
        <v>3</v>
      </c>
      <c r="O30" s="208">
        <f>'Table 4'!O78+'Table 4'!O80</f>
        <v>2</v>
      </c>
      <c r="P30" s="208">
        <f>'Table 4'!P78+'Table 4'!P80</f>
        <v>1</v>
      </c>
      <c r="Q30" s="208">
        <f>'Table 4'!Q78+'Table 4'!Q80</f>
        <v>4</v>
      </c>
      <c r="R30" s="208">
        <f>'Table 4'!R78+'Table 4'!R80</f>
        <v>3</v>
      </c>
      <c r="S30" s="208">
        <f>'Table 4'!S78+'Table 4'!S80</f>
        <v>2</v>
      </c>
      <c r="T30" s="208">
        <f>'Table 4'!T78+'Table 4'!T80</f>
        <v>2</v>
      </c>
      <c r="U30" s="208">
        <f>'Table 4'!U78+'Table 4'!U80</f>
        <v>5</v>
      </c>
      <c r="V30" s="208">
        <f>'Table 4'!V78+'Table 4'!V80</f>
        <v>3</v>
      </c>
      <c r="W30" s="208">
        <f>'Table 4'!W78+'Table 4'!W80</f>
        <v>4</v>
      </c>
      <c r="X30" s="208">
        <f>'Table 4'!X78+'Table 4'!X80</f>
        <v>5</v>
      </c>
      <c r="Y30" s="197">
        <f>'Table 4'!Y78+'Table 4'!Y80</f>
        <v>7</v>
      </c>
      <c r="Z30" s="208">
        <f>'Table 4'!Z78+'Table 4'!Z80</f>
        <v>17</v>
      </c>
      <c r="AA30" s="208">
        <f>'Table 4'!AA78+'Table 4'!AA80</f>
        <v>23</v>
      </c>
      <c r="AB30" s="208">
        <f>'Table 4'!AB78+'Table 4'!AB80</f>
        <v>16</v>
      </c>
      <c r="AC30" s="208">
        <f>'Table 4'!AC78+'Table 4'!AC80</f>
        <v>17</v>
      </c>
      <c r="AD30" s="208">
        <f>'Table 4'!AD78+'Table 4'!AD80</f>
        <v>17</v>
      </c>
      <c r="AE30" s="208">
        <f>'Table 4'!AE78+'Table 4'!AE80</f>
        <v>3</v>
      </c>
      <c r="AF30" s="208">
        <f>'Table 4'!AF78+'Table 4'!AF80</f>
        <v>2</v>
      </c>
      <c r="AG30" s="208">
        <f>'Table 4'!AG78+'Table 4'!AG80</f>
        <v>3</v>
      </c>
      <c r="AH30" s="208">
        <f>'Table 4'!AH78+'Table 4'!AH80</f>
        <v>8</v>
      </c>
      <c r="AI30" s="208">
        <f>'Table 4'!AI78+'Table 4'!AI80</f>
        <v>25</v>
      </c>
      <c r="AJ30" s="208">
        <f>'Table 4'!AJ78+'Table 4'!AJ80</f>
        <v>17</v>
      </c>
      <c r="AK30" s="197">
        <f>'Table 4'!AK78+'Table 4'!AK80</f>
        <v>8</v>
      </c>
      <c r="AL30" s="208">
        <f>'Table 4'!AL78+'Table 4'!AL80</f>
        <v>16</v>
      </c>
      <c r="AM30" s="208">
        <f>'Table 4'!AM78+'Table 4'!AM80</f>
        <v>6</v>
      </c>
      <c r="AN30" s="208">
        <f>'Table 4'!AN78+'Table 4'!AN80</f>
        <v>0</v>
      </c>
      <c r="AO30" s="208">
        <f>'Table 4'!AO78+'Table 4'!AO80</f>
        <v>2</v>
      </c>
      <c r="AP30" s="208">
        <f>'Table 4'!AP78+'Table 4'!AP80</f>
        <v>1</v>
      </c>
      <c r="AQ30" s="208">
        <f>'Table 4'!AQ78+'Table 4'!AQ80</f>
        <v>1</v>
      </c>
      <c r="AR30" s="208">
        <f>'Table 4'!AR78+'Table 4'!AR80</f>
        <v>1</v>
      </c>
      <c r="AS30" s="208">
        <f>'Table 4'!AS78+'Table 4'!AS80</f>
        <v>3</v>
      </c>
      <c r="AT30" s="208">
        <f>'Table 4'!AT78+'Table 4'!AT80</f>
        <v>2</v>
      </c>
      <c r="AU30" s="208">
        <f>'Table 4'!AU78+'Table 4'!AU80</f>
        <v>5</v>
      </c>
      <c r="AV30" s="208">
        <f>'Table 4'!AV78+'Table 4'!AV80</f>
        <v>9</v>
      </c>
    </row>
    <row r="31" spans="2:48" s="74" customFormat="1" ht="11.4" x14ac:dyDescent="0.2">
      <c r="B31" s="458"/>
      <c r="C31" s="205" t="s">
        <v>71</v>
      </c>
      <c r="D31" s="109">
        <f>'Table 4'!D79+'Table 4'!D81</f>
        <v>0</v>
      </c>
      <c r="E31" s="109">
        <f>'Table 4'!E79+'Table 4'!E81</f>
        <v>0</v>
      </c>
      <c r="F31" s="109">
        <f>'Table 4'!F79+'Table 4'!F81</f>
        <v>0</v>
      </c>
      <c r="G31" s="109">
        <f>'Table 4'!G79+'Table 4'!G81</f>
        <v>0</v>
      </c>
      <c r="H31" s="109">
        <f>'Table 4'!H79+'Table 4'!H81</f>
        <v>0</v>
      </c>
      <c r="I31" s="109">
        <f>'Table 4'!I79+'Table 4'!I81</f>
        <v>0</v>
      </c>
      <c r="J31" s="109">
        <f>'Table 4'!J79+'Table 4'!J81</f>
        <v>0</v>
      </c>
      <c r="K31" s="109">
        <f>'Table 4'!K79+'Table 4'!K81</f>
        <v>0</v>
      </c>
      <c r="L31" s="109">
        <f>'Table 4'!L79+'Table 4'!L81</f>
        <v>0</v>
      </c>
      <c r="M31" s="110">
        <f>'Table 4'!M79+'Table 4'!M81</f>
        <v>0</v>
      </c>
      <c r="N31" s="109">
        <f>'Table 4'!N79+'Table 4'!N81</f>
        <v>0</v>
      </c>
      <c r="O31" s="109">
        <f>'Table 4'!O79+'Table 4'!O81</f>
        <v>1</v>
      </c>
      <c r="P31" s="109">
        <f>'Table 4'!P79+'Table 4'!P81</f>
        <v>0</v>
      </c>
      <c r="Q31" s="109">
        <f>'Table 4'!Q79+'Table 4'!Q81</f>
        <v>4</v>
      </c>
      <c r="R31" s="109">
        <f>'Table 4'!R79+'Table 4'!R81</f>
        <v>0</v>
      </c>
      <c r="S31" s="109">
        <f>'Table 4'!S79+'Table 4'!S81</f>
        <v>2</v>
      </c>
      <c r="T31" s="109">
        <f>'Table 4'!T79+'Table 4'!T81</f>
        <v>1</v>
      </c>
      <c r="U31" s="109">
        <f>'Table 4'!U79+'Table 4'!U81</f>
        <v>1</v>
      </c>
      <c r="V31" s="109">
        <f>'Table 4'!V79+'Table 4'!V81</f>
        <v>0</v>
      </c>
      <c r="W31" s="109">
        <f>'Table 4'!W79+'Table 4'!W81</f>
        <v>3</v>
      </c>
      <c r="X31" s="109">
        <f>'Table 4'!X79+'Table 4'!X81</f>
        <v>2</v>
      </c>
      <c r="Y31" s="110">
        <f>'Table 4'!Y79+'Table 4'!Y81</f>
        <v>6</v>
      </c>
      <c r="Z31" s="109">
        <f>'Table 4'!Z79+'Table 4'!Z81</f>
        <v>16</v>
      </c>
      <c r="AA31" s="109">
        <f>'Table 4'!AA79+'Table 4'!AA81</f>
        <v>18</v>
      </c>
      <c r="AB31" s="109">
        <f>'Table 4'!AB79+'Table 4'!AB81</f>
        <v>15</v>
      </c>
      <c r="AC31" s="109">
        <f>'Table 4'!AC79+'Table 4'!AC81</f>
        <v>15</v>
      </c>
      <c r="AD31" s="109">
        <f>'Table 4'!AD79+'Table 4'!AD81</f>
        <v>16</v>
      </c>
      <c r="AE31" s="109">
        <f>'Table 4'!AE79+'Table 4'!AE81</f>
        <v>2</v>
      </c>
      <c r="AF31" s="109">
        <f>'Table 4'!AF79+'Table 4'!AF81</f>
        <v>2</v>
      </c>
      <c r="AG31" s="109">
        <f>'Table 4'!AG79+'Table 4'!AG81</f>
        <v>2</v>
      </c>
      <c r="AH31" s="109">
        <f>'Table 4'!AH79+'Table 4'!AH81</f>
        <v>7</v>
      </c>
      <c r="AI31" s="109">
        <f>'Table 4'!AI79+'Table 4'!AI81</f>
        <v>25</v>
      </c>
      <c r="AJ31" s="109">
        <f>'Table 4'!AJ79+'Table 4'!AJ81</f>
        <v>17</v>
      </c>
      <c r="AK31" s="110">
        <f>'Table 4'!AK79+'Table 4'!AK81</f>
        <v>8</v>
      </c>
      <c r="AL31" s="109">
        <f>'Table 4'!AL79+'Table 4'!AL81</f>
        <v>16</v>
      </c>
      <c r="AM31" s="109">
        <f>'Table 4'!AM79+'Table 4'!AM81</f>
        <v>6</v>
      </c>
      <c r="AN31" s="109">
        <f>'Table 4'!AN79+'Table 4'!AN81</f>
        <v>0</v>
      </c>
      <c r="AO31" s="109">
        <f>'Table 4'!AO79+'Table 4'!AO81</f>
        <v>1</v>
      </c>
      <c r="AP31" s="109">
        <f>'Table 4'!AP79+'Table 4'!AP81</f>
        <v>1</v>
      </c>
      <c r="AQ31" s="109">
        <f>'Table 4'!AQ79+'Table 4'!AQ81</f>
        <v>1</v>
      </c>
      <c r="AR31" s="109">
        <f>'Table 4'!AR79+'Table 4'!AR81</f>
        <v>1</v>
      </c>
      <c r="AS31" s="109">
        <f>'Table 4'!AS79+'Table 4'!AS81</f>
        <v>3</v>
      </c>
      <c r="AT31" s="109">
        <f>'Table 4'!AT79+'Table 4'!AT81</f>
        <v>2</v>
      </c>
      <c r="AU31" s="109">
        <f>'Table 4'!AU79+'Table 4'!AU81</f>
        <v>5</v>
      </c>
      <c r="AV31" s="109">
        <f>'Table 4'!AV79+'Table 4'!AV81</f>
        <v>9</v>
      </c>
    </row>
    <row r="32" spans="2:48" s="74" customFormat="1" ht="11.4" x14ac:dyDescent="0.2">
      <c r="B32" s="458"/>
      <c r="C32" s="106" t="s">
        <v>215</v>
      </c>
      <c r="D32" s="63">
        <f>'Table 4'!D82</f>
        <v>0</v>
      </c>
      <c r="E32" s="63">
        <f>'Table 4'!E82</f>
        <v>1</v>
      </c>
      <c r="F32" s="63">
        <f>'Table 4'!F82</f>
        <v>0</v>
      </c>
      <c r="G32" s="63">
        <f>'Table 4'!G82</f>
        <v>2</v>
      </c>
      <c r="H32" s="63">
        <f>'Table 4'!H82</f>
        <v>1</v>
      </c>
      <c r="I32" s="63">
        <f>'Table 4'!I82</f>
        <v>1</v>
      </c>
      <c r="J32" s="63">
        <f>'Table 4'!J82</f>
        <v>0</v>
      </c>
      <c r="K32" s="63">
        <f>'Table 4'!K82</f>
        <v>4</v>
      </c>
      <c r="L32" s="63">
        <f>'Table 4'!L82</f>
        <v>0</v>
      </c>
      <c r="M32" s="116">
        <f>'Table 4'!M82</f>
        <v>3</v>
      </c>
      <c r="N32" s="63">
        <f>'Table 4'!N82</f>
        <v>0</v>
      </c>
      <c r="O32" s="63">
        <f>'Table 4'!O82</f>
        <v>2</v>
      </c>
      <c r="P32" s="63">
        <f>'Table 4'!P82</f>
        <v>1</v>
      </c>
      <c r="Q32" s="63">
        <f>'Table 4'!Q82</f>
        <v>2</v>
      </c>
      <c r="R32" s="63">
        <f>'Table 4'!R82</f>
        <v>1</v>
      </c>
      <c r="S32" s="63">
        <f>'Table 4'!S82</f>
        <v>2</v>
      </c>
      <c r="T32" s="63">
        <f>'Table 4'!T82</f>
        <v>0</v>
      </c>
      <c r="U32" s="63">
        <f>'Table 4'!U82</f>
        <v>2</v>
      </c>
      <c r="V32" s="63">
        <f>'Table 4'!V82</f>
        <v>0</v>
      </c>
      <c r="W32" s="63">
        <f>'Table 4'!W82</f>
        <v>0</v>
      </c>
      <c r="X32" s="63">
        <f>'Table 4'!X82</f>
        <v>1</v>
      </c>
      <c r="Y32" s="116">
        <f>'Table 4'!Y82</f>
        <v>1</v>
      </c>
      <c r="Z32" s="63">
        <f>'Table 4'!Z82</f>
        <v>2</v>
      </c>
      <c r="AA32" s="63">
        <f>'Table 4'!AA82</f>
        <v>6</v>
      </c>
      <c r="AB32" s="63">
        <f>'Table 4'!AB82</f>
        <v>1</v>
      </c>
      <c r="AC32" s="63">
        <f>'Table 4'!AC82</f>
        <v>3</v>
      </c>
      <c r="AD32" s="63">
        <f>'Table 4'!AD82</f>
        <v>6</v>
      </c>
      <c r="AE32" s="63">
        <f>'Table 4'!AE82</f>
        <v>0</v>
      </c>
      <c r="AF32" s="63">
        <f>'Table 4'!AF82</f>
        <v>1</v>
      </c>
      <c r="AG32" s="63">
        <f>'Table 4'!AG82</f>
        <v>0</v>
      </c>
      <c r="AH32" s="63">
        <f>'Table 4'!AH82</f>
        <v>2</v>
      </c>
      <c r="AI32" s="63">
        <f>'Table 4'!AI82</f>
        <v>3</v>
      </c>
      <c r="AJ32" s="63">
        <f>'Table 4'!AJ82</f>
        <v>3</v>
      </c>
      <c r="AK32" s="116">
        <f>'Table 4'!AK82</f>
        <v>1</v>
      </c>
      <c r="AL32" s="63">
        <f>'Table 4'!AL82</f>
        <v>5</v>
      </c>
      <c r="AM32" s="63">
        <f>'Table 4'!AM82</f>
        <v>6</v>
      </c>
      <c r="AN32" s="63">
        <f>'Table 4'!AN82</f>
        <v>0</v>
      </c>
      <c r="AO32" s="63">
        <f>'Table 4'!AO82</f>
        <v>1</v>
      </c>
      <c r="AP32" s="63">
        <f>'Table 4'!AP82</f>
        <v>0</v>
      </c>
      <c r="AQ32" s="63">
        <f>'Table 4'!AQ82</f>
        <v>12</v>
      </c>
      <c r="AR32" s="63">
        <f>'Table 4'!AR82</f>
        <v>1</v>
      </c>
      <c r="AS32" s="63">
        <f>'Table 4'!AS82</f>
        <v>4</v>
      </c>
      <c r="AT32" s="63">
        <f>'Table 4'!AT82</f>
        <v>3</v>
      </c>
      <c r="AU32" s="63">
        <f>'Table 4'!AU82</f>
        <v>1</v>
      </c>
      <c r="AV32" s="63">
        <f>'Table 4'!AV82</f>
        <v>1</v>
      </c>
    </row>
    <row r="33" spans="2:48" s="74" customFormat="1" ht="11.4" x14ac:dyDescent="0.2">
      <c r="B33" s="458"/>
      <c r="C33" s="205" t="s">
        <v>71</v>
      </c>
      <c r="D33" s="109">
        <f>'Table 4'!D83</f>
        <v>0</v>
      </c>
      <c r="E33" s="109">
        <f>'Table 4'!E83</f>
        <v>0</v>
      </c>
      <c r="F33" s="109">
        <f>'Table 4'!F83</f>
        <v>0</v>
      </c>
      <c r="G33" s="109">
        <f>'Table 4'!G83</f>
        <v>0</v>
      </c>
      <c r="H33" s="109">
        <f>'Table 4'!H83</f>
        <v>0</v>
      </c>
      <c r="I33" s="109">
        <f>'Table 4'!I83</f>
        <v>0</v>
      </c>
      <c r="J33" s="109">
        <f>'Table 4'!J83</f>
        <v>0</v>
      </c>
      <c r="K33" s="109">
        <f>'Table 4'!K83</f>
        <v>0</v>
      </c>
      <c r="L33" s="109">
        <f>'Table 4'!L83</f>
        <v>0</v>
      </c>
      <c r="M33" s="110">
        <f>'Table 4'!M83</f>
        <v>0</v>
      </c>
      <c r="N33" s="109">
        <f>'Table 4'!N83</f>
        <v>0</v>
      </c>
      <c r="O33" s="109">
        <f>'Table 4'!O83</f>
        <v>0</v>
      </c>
      <c r="P33" s="109">
        <f>'Table 4'!P83</f>
        <v>0</v>
      </c>
      <c r="Q33" s="109">
        <f>'Table 4'!Q83</f>
        <v>1</v>
      </c>
      <c r="R33" s="109">
        <f>'Table 4'!R83</f>
        <v>0</v>
      </c>
      <c r="S33" s="109">
        <f>'Table 4'!S83</f>
        <v>1</v>
      </c>
      <c r="T33" s="109">
        <f>'Table 4'!T83</f>
        <v>0</v>
      </c>
      <c r="U33" s="109">
        <f>'Table 4'!U83</f>
        <v>1</v>
      </c>
      <c r="V33" s="109">
        <f>'Table 4'!V83</f>
        <v>0</v>
      </c>
      <c r="W33" s="109">
        <f>'Table 4'!W83</f>
        <v>0</v>
      </c>
      <c r="X33" s="109">
        <f>'Table 4'!X83</f>
        <v>0</v>
      </c>
      <c r="Y33" s="110">
        <f>'Table 4'!Y83</f>
        <v>0</v>
      </c>
      <c r="Z33" s="109">
        <f>'Table 4'!Z83</f>
        <v>1</v>
      </c>
      <c r="AA33" s="109">
        <f>'Table 4'!AA83</f>
        <v>1</v>
      </c>
      <c r="AB33" s="109">
        <f>'Table 4'!AB83</f>
        <v>0</v>
      </c>
      <c r="AC33" s="109">
        <f>'Table 4'!AC83</f>
        <v>2</v>
      </c>
      <c r="AD33" s="109">
        <f>'Table 4'!AD83</f>
        <v>3</v>
      </c>
      <c r="AE33" s="109">
        <f>'Table 4'!AE83</f>
        <v>0</v>
      </c>
      <c r="AF33" s="109">
        <f>'Table 4'!AF83</f>
        <v>1</v>
      </c>
      <c r="AG33" s="109">
        <f>'Table 4'!AG83</f>
        <v>0</v>
      </c>
      <c r="AH33" s="109">
        <f>'Table 4'!AH83</f>
        <v>1</v>
      </c>
      <c r="AI33" s="109">
        <f>'Table 4'!AI83</f>
        <v>3</v>
      </c>
      <c r="AJ33" s="109">
        <f>'Table 4'!AJ83</f>
        <v>2</v>
      </c>
      <c r="AK33" s="110">
        <f>'Table 4'!AK83</f>
        <v>1</v>
      </c>
      <c r="AL33" s="109">
        <f>'Table 4'!AL83</f>
        <v>2</v>
      </c>
      <c r="AM33" s="109">
        <f>'Table 4'!AM83</f>
        <v>3</v>
      </c>
      <c r="AN33" s="109">
        <f>'Table 4'!AN83</f>
        <v>0</v>
      </c>
      <c r="AO33" s="109">
        <f>'Table 4'!AO83</f>
        <v>1</v>
      </c>
      <c r="AP33" s="109">
        <f>'Table 4'!AP83</f>
        <v>0</v>
      </c>
      <c r="AQ33" s="109">
        <f>'Table 4'!AQ83</f>
        <v>0</v>
      </c>
      <c r="AR33" s="109">
        <f>'Table 4'!AR83</f>
        <v>1</v>
      </c>
      <c r="AS33" s="109">
        <f>'Table 4'!AS83</f>
        <v>1</v>
      </c>
      <c r="AT33" s="109">
        <f>'Table 4'!AT83</f>
        <v>2</v>
      </c>
      <c r="AU33" s="109">
        <f>'Table 4'!AU83</f>
        <v>1</v>
      </c>
      <c r="AV33" s="109">
        <f>'Table 4'!AV83</f>
        <v>1</v>
      </c>
    </row>
    <row r="34" spans="2:48" s="74" customFormat="1" ht="12.6" thickBot="1" x14ac:dyDescent="0.3">
      <c r="B34" s="461"/>
      <c r="C34" s="209" t="s">
        <v>62</v>
      </c>
      <c r="D34" s="145">
        <f>SUM(D30,D32)</f>
        <v>1</v>
      </c>
      <c r="E34" s="146">
        <f t="shared" ref="E34:AI34" si="18">SUM(E30,E32)</f>
        <v>1</v>
      </c>
      <c r="F34" s="146">
        <f t="shared" si="18"/>
        <v>3</v>
      </c>
      <c r="G34" s="146">
        <f t="shared" si="18"/>
        <v>3</v>
      </c>
      <c r="H34" s="146">
        <f t="shared" si="18"/>
        <v>1</v>
      </c>
      <c r="I34" s="146">
        <f t="shared" si="18"/>
        <v>4</v>
      </c>
      <c r="J34" s="146">
        <f t="shared" si="18"/>
        <v>2</v>
      </c>
      <c r="K34" s="146">
        <f t="shared" si="18"/>
        <v>5</v>
      </c>
      <c r="L34" s="146">
        <f t="shared" si="18"/>
        <v>3</v>
      </c>
      <c r="M34" s="145">
        <f t="shared" si="18"/>
        <v>4</v>
      </c>
      <c r="N34" s="146">
        <f t="shared" si="18"/>
        <v>3</v>
      </c>
      <c r="O34" s="146">
        <f t="shared" si="18"/>
        <v>4</v>
      </c>
      <c r="P34" s="146">
        <f t="shared" si="18"/>
        <v>2</v>
      </c>
      <c r="Q34" s="146">
        <f t="shared" si="18"/>
        <v>6</v>
      </c>
      <c r="R34" s="146">
        <f t="shared" si="18"/>
        <v>4</v>
      </c>
      <c r="S34" s="146">
        <f t="shared" si="18"/>
        <v>4</v>
      </c>
      <c r="T34" s="146">
        <f t="shared" si="18"/>
        <v>2</v>
      </c>
      <c r="U34" s="146">
        <f t="shared" si="18"/>
        <v>7</v>
      </c>
      <c r="V34" s="146">
        <f t="shared" si="18"/>
        <v>3</v>
      </c>
      <c r="W34" s="146">
        <f t="shared" si="18"/>
        <v>4</v>
      </c>
      <c r="X34" s="146">
        <f t="shared" si="18"/>
        <v>6</v>
      </c>
      <c r="Y34" s="145">
        <f t="shared" si="18"/>
        <v>8</v>
      </c>
      <c r="Z34" s="146">
        <f t="shared" si="18"/>
        <v>19</v>
      </c>
      <c r="AA34" s="146">
        <f t="shared" si="18"/>
        <v>29</v>
      </c>
      <c r="AB34" s="146">
        <f t="shared" si="18"/>
        <v>17</v>
      </c>
      <c r="AC34" s="146">
        <f t="shared" si="18"/>
        <v>20</v>
      </c>
      <c r="AD34" s="146">
        <f t="shared" si="18"/>
        <v>23</v>
      </c>
      <c r="AE34" s="146">
        <f t="shared" si="18"/>
        <v>3</v>
      </c>
      <c r="AF34" s="146">
        <f t="shared" si="18"/>
        <v>3</v>
      </c>
      <c r="AG34" s="146">
        <f t="shared" si="18"/>
        <v>3</v>
      </c>
      <c r="AH34" s="146">
        <f t="shared" si="18"/>
        <v>10</v>
      </c>
      <c r="AI34" s="146">
        <f t="shared" si="18"/>
        <v>28</v>
      </c>
      <c r="AJ34" s="146">
        <f t="shared" ref="AJ34:AO34" si="19">SUM(AJ30,AJ32)</f>
        <v>20</v>
      </c>
      <c r="AK34" s="145">
        <f t="shared" si="19"/>
        <v>9</v>
      </c>
      <c r="AL34" s="146">
        <f t="shared" si="19"/>
        <v>21</v>
      </c>
      <c r="AM34" s="146">
        <f t="shared" si="19"/>
        <v>12</v>
      </c>
      <c r="AN34" s="146">
        <f t="shared" si="19"/>
        <v>0</v>
      </c>
      <c r="AO34" s="146">
        <f t="shared" si="19"/>
        <v>3</v>
      </c>
      <c r="AP34" s="146">
        <f t="shared" ref="AP34:AU34" si="20">SUM(AP30,AP32)</f>
        <v>1</v>
      </c>
      <c r="AQ34" s="146">
        <f t="shared" si="20"/>
        <v>13</v>
      </c>
      <c r="AR34" s="146">
        <f t="shared" si="20"/>
        <v>2</v>
      </c>
      <c r="AS34" s="146">
        <f t="shared" si="20"/>
        <v>7</v>
      </c>
      <c r="AT34" s="146">
        <f t="shared" si="20"/>
        <v>5</v>
      </c>
      <c r="AU34" s="146">
        <f t="shared" si="20"/>
        <v>6</v>
      </c>
      <c r="AV34" s="146">
        <f t="shared" ref="AV34" si="21">SUM(AV30,AV32)</f>
        <v>10</v>
      </c>
    </row>
    <row r="35" spans="2:48" ht="13.8" thickTop="1" x14ac:dyDescent="0.25"/>
  </sheetData>
  <mergeCells count="11">
    <mergeCell ref="AK4:AV4"/>
    <mergeCell ref="B10:B14"/>
    <mergeCell ref="B15:B19"/>
    <mergeCell ref="B25:B29"/>
    <mergeCell ref="B30:B34"/>
    <mergeCell ref="B22:B24"/>
    <mergeCell ref="B3:O3"/>
    <mergeCell ref="D4:L4"/>
    <mergeCell ref="M4:X4"/>
    <mergeCell ref="Y4:AJ4"/>
    <mergeCell ref="B7:B9"/>
  </mergeCells>
  <pageMargins left="0.23622047244094491" right="0.23622047244094491" top="0.74803149606299213" bottom="0.74803149606299213" header="0.31496062992125984" footer="0.31496062992125984"/>
  <pageSetup paperSize="9" fitToWidth="0" orientation="landscape" r:id="rId1"/>
  <headerFooter>
    <oddHeader>&amp;LMonthly MCS and ROOFIT Pipeline Statistics - Table 6</oddHeader>
    <oddFooter>&amp;Lhttps://www.gov.uk/government/statistical-data-sets/monthly-mcs-and-roofit-statistics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83"/>
  <sheetViews>
    <sheetView workbookViewId="0">
      <selection activeCell="B14" sqref="B14"/>
    </sheetView>
  </sheetViews>
  <sheetFormatPr defaultColWidth="9.109375" defaultRowHeight="13.2" x14ac:dyDescent="0.25"/>
  <cols>
    <col min="1" max="1" width="2.21875" style="163" customWidth="1"/>
    <col min="2" max="16384" width="9.109375" style="163"/>
  </cols>
  <sheetData>
    <row r="1" spans="2:5" ht="12" customHeight="1" x14ac:dyDescent="0.25"/>
    <row r="2" spans="2:5" s="199" customFormat="1" ht="26.4" customHeight="1" x14ac:dyDescent="0.3">
      <c r="B2" s="102" t="s">
        <v>122</v>
      </c>
    </row>
    <row r="3" spans="2:5" s="165" customFormat="1" ht="13.2" customHeight="1" x14ac:dyDescent="0.25">
      <c r="B3" s="200"/>
    </row>
    <row r="4" spans="2:5" s="165" customFormat="1" ht="11.4" x14ac:dyDescent="0.2">
      <c r="B4" s="165" t="s">
        <v>95</v>
      </c>
    </row>
    <row r="5" spans="2:5" s="165" customFormat="1" ht="11.4" x14ac:dyDescent="0.2">
      <c r="B5" s="165" t="s">
        <v>96</v>
      </c>
    </row>
    <row r="6" spans="2:5" s="165" customFormat="1" ht="11.4" x14ac:dyDescent="0.2"/>
    <row r="7" spans="2:5" s="165" customFormat="1" ht="11.4" x14ac:dyDescent="0.2">
      <c r="C7" s="165" t="s">
        <v>97</v>
      </c>
    </row>
    <row r="8" spans="2:5" s="165" customFormat="1" ht="11.4" x14ac:dyDescent="0.2">
      <c r="B8" s="171" t="s">
        <v>72</v>
      </c>
      <c r="C8" s="166" t="s">
        <v>98</v>
      </c>
      <c r="D8" s="166"/>
      <c r="E8" s="166"/>
    </row>
    <row r="9" spans="2:5" s="165" customFormat="1" ht="11.4" x14ac:dyDescent="0.2">
      <c r="B9" s="171" t="s">
        <v>72</v>
      </c>
      <c r="C9" s="166" t="s">
        <v>99</v>
      </c>
    </row>
    <row r="10" spans="2:5" s="165" customFormat="1" ht="11.4" x14ac:dyDescent="0.2"/>
    <row r="11" spans="2:5" s="165" customFormat="1" ht="12" x14ac:dyDescent="0.25">
      <c r="B11" s="167" t="s">
        <v>84</v>
      </c>
    </row>
    <row r="12" spans="2:5" s="165" customFormat="1" ht="11.4" x14ac:dyDescent="0.2">
      <c r="B12" s="165" t="s">
        <v>241</v>
      </c>
    </row>
    <row r="13" spans="2:5" s="165" customFormat="1" ht="11.4" x14ac:dyDescent="0.2">
      <c r="B13" s="165" t="s">
        <v>242</v>
      </c>
    </row>
    <row r="14" spans="2:5" s="165" customFormat="1" ht="11.4" x14ac:dyDescent="0.2">
      <c r="B14" s="165" t="s">
        <v>100</v>
      </c>
    </row>
    <row r="15" spans="2:5" s="165" customFormat="1" ht="11.4" x14ac:dyDescent="0.2">
      <c r="B15" s="168" t="s">
        <v>101</v>
      </c>
    </row>
    <row r="16" spans="2:5" s="165" customFormat="1" ht="11.4" x14ac:dyDescent="0.2">
      <c r="B16" s="165" t="s">
        <v>221</v>
      </c>
    </row>
    <row r="17" spans="2:3" s="165" customFormat="1" ht="11.4" x14ac:dyDescent="0.2"/>
    <row r="18" spans="2:3" s="165" customFormat="1" ht="12" x14ac:dyDescent="0.25">
      <c r="B18" s="167" t="s">
        <v>85</v>
      </c>
    </row>
    <row r="19" spans="2:3" s="165" customFormat="1" ht="11.4" x14ac:dyDescent="0.2">
      <c r="B19" s="165" t="s">
        <v>222</v>
      </c>
    </row>
    <row r="20" spans="2:3" s="165" customFormat="1" ht="11.4" x14ac:dyDescent="0.2">
      <c r="B20" s="165" t="s">
        <v>243</v>
      </c>
    </row>
    <row r="21" spans="2:3" s="165" customFormat="1" ht="11.4" x14ac:dyDescent="0.2">
      <c r="B21" s="165" t="s">
        <v>244</v>
      </c>
    </row>
    <row r="22" spans="2:3" s="165" customFormat="1" ht="11.4" x14ac:dyDescent="0.2"/>
    <row r="23" spans="2:3" s="165" customFormat="1" ht="11.4" x14ac:dyDescent="0.2">
      <c r="B23" s="165" t="s">
        <v>102</v>
      </c>
    </row>
    <row r="24" spans="2:3" s="165" customFormat="1" ht="11.4" x14ac:dyDescent="0.2">
      <c r="B24" s="165" t="s">
        <v>223</v>
      </c>
    </row>
    <row r="25" spans="2:3" s="165" customFormat="1" ht="11.4" x14ac:dyDescent="0.2">
      <c r="B25" s="165" t="s">
        <v>103</v>
      </c>
    </row>
    <row r="26" spans="2:3" s="165" customFormat="1" ht="11.4" x14ac:dyDescent="0.2">
      <c r="B26" s="165" t="s">
        <v>104</v>
      </c>
    </row>
    <row r="27" spans="2:3" s="165" customFormat="1" ht="11.4" x14ac:dyDescent="0.2"/>
    <row r="28" spans="2:3" s="165" customFormat="1" ht="12" x14ac:dyDescent="0.25">
      <c r="B28" s="167" t="s">
        <v>154</v>
      </c>
      <c r="C28" s="167"/>
    </row>
    <row r="29" spans="2:3" s="165" customFormat="1" ht="11.4" x14ac:dyDescent="0.2">
      <c r="B29" s="165" t="s">
        <v>224</v>
      </c>
    </row>
    <row r="30" spans="2:3" s="165" customFormat="1" ht="11.4" x14ac:dyDescent="0.2">
      <c r="B30" s="165" t="s">
        <v>225</v>
      </c>
    </row>
    <row r="31" spans="2:3" s="165" customFormat="1" ht="11.4" x14ac:dyDescent="0.2">
      <c r="B31" s="166" t="s">
        <v>105</v>
      </c>
    </row>
    <row r="32" spans="2:3" s="165" customFormat="1" ht="11.4" x14ac:dyDescent="0.2"/>
    <row r="33" spans="2:3" s="165" customFormat="1" ht="12" x14ac:dyDescent="0.25">
      <c r="B33" s="167" t="s">
        <v>106</v>
      </c>
      <c r="C33" s="167"/>
    </row>
    <row r="34" spans="2:3" s="165" customFormat="1" ht="11.4" x14ac:dyDescent="0.2">
      <c r="B34" s="165" t="s">
        <v>226</v>
      </c>
    </row>
    <row r="35" spans="2:3" s="165" customFormat="1" ht="11.4" x14ac:dyDescent="0.2">
      <c r="B35" s="165" t="s">
        <v>225</v>
      </c>
    </row>
    <row r="36" spans="2:3" s="165" customFormat="1" ht="11.4" x14ac:dyDescent="0.2">
      <c r="B36" s="166" t="s">
        <v>105</v>
      </c>
    </row>
    <row r="37" spans="2:3" s="165" customFormat="1" ht="11.4" x14ac:dyDescent="0.2">
      <c r="B37" s="166"/>
    </row>
    <row r="38" spans="2:3" s="165" customFormat="1" ht="11.4" x14ac:dyDescent="0.2">
      <c r="B38" s="166"/>
    </row>
    <row r="39" spans="2:3" s="165" customFormat="1" ht="13.2" customHeight="1" x14ac:dyDescent="0.2"/>
    <row r="40" spans="2:3" s="165" customFormat="1" ht="26.4" customHeight="1" x14ac:dyDescent="0.2">
      <c r="B40" s="102" t="s">
        <v>123</v>
      </c>
    </row>
    <row r="41" spans="2:3" s="165" customFormat="1" ht="4.95" customHeight="1" x14ac:dyDescent="0.2">
      <c r="B41" s="102"/>
    </row>
    <row r="42" spans="2:3" s="165" customFormat="1" ht="12" x14ac:dyDescent="0.25">
      <c r="B42" s="165" t="s">
        <v>228</v>
      </c>
    </row>
    <row r="43" spans="2:3" s="165" customFormat="1" ht="4.95" customHeight="1" x14ac:dyDescent="0.2"/>
    <row r="44" spans="2:3" s="165" customFormat="1" ht="12" x14ac:dyDescent="0.25">
      <c r="B44" s="201" t="s">
        <v>109</v>
      </c>
    </row>
    <row r="45" spans="2:3" s="165" customFormat="1" ht="15" x14ac:dyDescent="0.35">
      <c r="B45" s="165" t="s">
        <v>124</v>
      </c>
    </row>
    <row r="46" spans="2:3" s="165" customFormat="1" ht="4.95" customHeight="1" x14ac:dyDescent="0.2"/>
    <row r="47" spans="2:3" s="165" customFormat="1" ht="12" x14ac:dyDescent="0.25">
      <c r="B47" s="165" t="s">
        <v>110</v>
      </c>
    </row>
    <row r="48" spans="2:3" s="165" customFormat="1" ht="11.4" x14ac:dyDescent="0.2">
      <c r="B48" s="165" t="s">
        <v>107</v>
      </c>
    </row>
    <row r="49" spans="2:2" s="165" customFormat="1" ht="4.95" customHeight="1" x14ac:dyDescent="0.2"/>
    <row r="50" spans="2:2" s="165" customFormat="1" ht="12" x14ac:dyDescent="0.25">
      <c r="B50" s="165" t="s">
        <v>111</v>
      </c>
    </row>
    <row r="51" spans="2:2" s="165" customFormat="1" ht="11.4" x14ac:dyDescent="0.2">
      <c r="B51" s="165" t="s">
        <v>108</v>
      </c>
    </row>
    <row r="52" spans="2:2" s="165" customFormat="1" ht="4.95" customHeight="1" x14ac:dyDescent="0.2"/>
    <row r="53" spans="2:2" s="165" customFormat="1" ht="12" x14ac:dyDescent="0.25">
      <c r="B53" s="201" t="s">
        <v>245</v>
      </c>
    </row>
    <row r="54" spans="2:2" s="165" customFormat="1" ht="11.4" x14ac:dyDescent="0.2">
      <c r="B54" s="165" t="s">
        <v>246</v>
      </c>
    </row>
    <row r="55" spans="2:2" s="165" customFormat="1" ht="4.95" customHeight="1" x14ac:dyDescent="0.2"/>
    <row r="56" spans="2:2" s="165" customFormat="1" ht="12" x14ac:dyDescent="0.25">
      <c r="B56" s="201" t="s">
        <v>249</v>
      </c>
    </row>
    <row r="57" spans="2:2" s="165" customFormat="1" ht="11.4" x14ac:dyDescent="0.2">
      <c r="B57" s="165" t="s">
        <v>250</v>
      </c>
    </row>
    <row r="58" spans="2:2" s="165" customFormat="1" ht="11.4" x14ac:dyDescent="0.2">
      <c r="B58" s="165" t="s">
        <v>251</v>
      </c>
    </row>
    <row r="59" spans="2:2" s="165" customFormat="1" ht="11.4" x14ac:dyDescent="0.2">
      <c r="B59" s="165" t="s">
        <v>252</v>
      </c>
    </row>
    <row r="60" spans="2:2" s="165" customFormat="1" ht="11.4" x14ac:dyDescent="0.2">
      <c r="B60" s="165" t="s">
        <v>253</v>
      </c>
    </row>
    <row r="61" spans="2:2" s="165" customFormat="1" ht="4.95" customHeight="1" x14ac:dyDescent="0.2"/>
    <row r="62" spans="2:2" s="165" customFormat="1" ht="12" x14ac:dyDescent="0.25">
      <c r="B62" s="201" t="s">
        <v>254</v>
      </c>
    </row>
    <row r="63" spans="2:2" s="165" customFormat="1" ht="11.4" x14ac:dyDescent="0.2">
      <c r="B63" s="165" t="s">
        <v>255</v>
      </c>
    </row>
    <row r="64" spans="2:2" s="165" customFormat="1" ht="4.95" customHeight="1" x14ac:dyDescent="0.2"/>
    <row r="65" spans="2:15" s="165" customFormat="1" ht="12" x14ac:dyDescent="0.25">
      <c r="B65" s="169" t="s">
        <v>247</v>
      </c>
    </row>
    <row r="66" spans="2:15" s="165" customFormat="1" ht="11.4" x14ac:dyDescent="0.2">
      <c r="B66" s="169" t="s">
        <v>248</v>
      </c>
    </row>
    <row r="67" spans="2:15" s="165" customFormat="1" ht="4.95" customHeight="1" x14ac:dyDescent="0.2">
      <c r="B67" s="170"/>
    </row>
    <row r="68" spans="2:15" s="165" customFormat="1" ht="12" x14ac:dyDescent="0.25">
      <c r="B68" s="201" t="s">
        <v>256</v>
      </c>
    </row>
    <row r="69" spans="2:15" s="165" customFormat="1" ht="11.4" x14ac:dyDescent="0.2">
      <c r="B69" s="165" t="s">
        <v>257</v>
      </c>
    </row>
    <row r="70" spans="2:15" s="165" customFormat="1" ht="4.95" customHeight="1" x14ac:dyDescent="0.2"/>
    <row r="71" spans="2:15" s="165" customFormat="1" ht="12" x14ac:dyDescent="0.25">
      <c r="B71" s="201" t="s">
        <v>258</v>
      </c>
    </row>
    <row r="72" spans="2:15" s="165" customFormat="1" ht="11.4" x14ac:dyDescent="0.2">
      <c r="B72" s="165" t="s">
        <v>259</v>
      </c>
    </row>
    <row r="73" spans="2:15" s="165" customFormat="1" ht="4.95" customHeight="1" x14ac:dyDescent="0.2"/>
    <row r="74" spans="2:15" s="165" customFormat="1" ht="12" x14ac:dyDescent="0.25">
      <c r="B74" s="167" t="s">
        <v>260</v>
      </c>
    </row>
    <row r="75" spans="2:15" s="165" customFormat="1" ht="11.4" x14ac:dyDescent="0.2">
      <c r="B75" s="165" t="s">
        <v>261</v>
      </c>
    </row>
    <row r="76" spans="2:15" s="165" customFormat="1" ht="11.4" x14ac:dyDescent="0.2">
      <c r="B76" s="165" t="s">
        <v>262</v>
      </c>
    </row>
    <row r="77" spans="2:15" s="165" customFormat="1" ht="11.4" x14ac:dyDescent="0.2">
      <c r="B77" s="464" t="s">
        <v>263</v>
      </c>
      <c r="C77" s="464"/>
      <c r="D77" s="464"/>
      <c r="E77" s="464"/>
      <c r="F77" s="464"/>
      <c r="G77" s="464"/>
      <c r="H77" s="464"/>
      <c r="I77" s="464"/>
      <c r="J77" s="464"/>
      <c r="K77" s="464"/>
      <c r="L77" s="464"/>
      <c r="M77" s="464"/>
      <c r="N77" s="464"/>
      <c r="O77" s="464"/>
    </row>
    <row r="78" spans="2:15" s="165" customFormat="1" ht="4.95" customHeight="1" x14ac:dyDescent="0.2"/>
    <row r="79" spans="2:15" s="165" customFormat="1" ht="12" x14ac:dyDescent="0.25">
      <c r="B79" s="201" t="s">
        <v>264</v>
      </c>
    </row>
    <row r="80" spans="2:15" s="165" customFormat="1" ht="11.4" x14ac:dyDescent="0.2">
      <c r="B80" s="165" t="s">
        <v>265</v>
      </c>
    </row>
    <row r="81" spans="2:24" s="165" customFormat="1" ht="4.95" customHeight="1" x14ac:dyDescent="0.2"/>
    <row r="82" spans="2:24" s="165" customFormat="1" ht="12" x14ac:dyDescent="0.25">
      <c r="B82" s="201" t="s">
        <v>266</v>
      </c>
    </row>
    <row r="83" spans="2:24" ht="13.8" x14ac:dyDescent="0.25">
      <c r="B83" s="165" t="s">
        <v>267</v>
      </c>
      <c r="C83" s="164"/>
      <c r="D83" s="164"/>
      <c r="E83" s="164"/>
      <c r="F83" s="164"/>
      <c r="G83" s="164"/>
      <c r="H83" s="164"/>
      <c r="I83" s="164"/>
      <c r="J83" s="164"/>
      <c r="K83" s="164"/>
      <c r="L83" s="164"/>
      <c r="M83" s="164"/>
      <c r="N83" s="164"/>
      <c r="O83" s="164"/>
      <c r="P83" s="164"/>
      <c r="Q83" s="164"/>
      <c r="R83" s="164"/>
      <c r="S83" s="164"/>
      <c r="T83" s="164"/>
      <c r="U83" s="164"/>
      <c r="V83" s="164"/>
      <c r="W83" s="164"/>
      <c r="X83" s="164"/>
    </row>
  </sheetData>
  <mergeCells count="1">
    <mergeCell ref="B77:O77"/>
  </mergeCells>
  <hyperlinks>
    <hyperlink ref="C8:E8" r:id="rId1" display="Phase 2A: Solar cost control "/>
    <hyperlink ref="C9" r:id="rId2"/>
    <hyperlink ref="B31" r:id="rId3"/>
    <hyperlink ref="B36" r:id="rId4"/>
    <hyperlink ref="B77:O77" r:id="rId5" display="   https://www.gov.uk/government/uploads/system/uploads/attachment_data/file/360280/Government_response_RO-FIT_changes_to_Solar_PV_-_FINAL_2014-10-02.pdf. "/>
  </hyperlinks>
  <pageMargins left="0.70866141732283472" right="0.70866141732283472" top="0.74803149606299213" bottom="0.74803149606299213" header="0.31496062992125984" footer="0.31496062992125984"/>
  <pageSetup paperSize="9" orientation="landscape" r:id="rId6"/>
  <headerFooter>
    <oddHeader>&amp;LMonthly MCS and ROOFIT Pipeline Statistics - Notes</oddHeader>
    <oddFooter>&amp;Lhttps://www.gov.uk/government/statistical-data-sets/monthly-mcs-and-roofit-statistics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9c6981cf-ca77-4d25-a722-9ba9d442762a" ContentTypeId="0x01010020B27A3BB4AD4E469BDEA344273B4F2202" PreviousValue="false"/>
</file>

<file path=customXml/item2.xml><?xml version="1.0" encoding="utf-8"?>
<p:properties xmlns:p="http://schemas.microsoft.com/office/2006/metadata/properties" xmlns:xsi="http://www.w3.org/2001/XMLSchema-instance" xmlns:pc="http://schemas.microsoft.com/office/infopath/2007/PartnerControls">
  <documentManagement>
    <Document_x0020_Notes xmlns="f7e53c2a-c5c2-4bbb-ab47-6d506cb60401" xsi:nil="true"/>
    <Case_x0020_Reference_x0020_Number xmlns="f7e53c2a-c5c2-4bbb-ab47-6d506cb60401" xsi:nil="true"/>
    <Document_x0020_Security_x0020_Classification xmlns="f7e53c2a-c5c2-4bbb-ab47-6d506cb60401">Official Sensitive</Document_x0020_Security_x0020_Classification>
    <Minister xmlns="f7e53c2a-c5c2-4bbb-ab47-6d506cb60401" xsi:nil="true"/>
    <Folder_x0020_Number xmlns="f7e53c2a-c5c2-4bbb-ab47-6d506cb60401" xsi:nil="true"/>
    <Folder_x0020_ID xmlns="f7e53c2a-c5c2-4bbb-ab47-6d506cb60401" xsi:nil="true"/>
    <Location_x0020_Of_x0020_Original_x0020_Source_x0020_Document xmlns="f7e53c2a-c5c2-4bbb-ab47-6d506cb60401" xsi:nil="true"/>
    <MP xmlns="f7e53c2a-c5c2-4bbb-ab47-6d506cb60401" xsi:nil="true"/>
    <Request_x0020_Type xmlns="f7e53c2a-c5c2-4bbb-ab47-6d506cb60401" xsi:nil="true"/>
    <Linked_x0020_Documents xmlns="f7e53c2a-c5c2-4bbb-ab47-6d506cb60401" xsi:nil="true"/>
    <_dlc_Exempt xmlns="http://schemas.microsoft.com/sharepoint/v3" xsi:nil="true"/>
    <_dlc_DocId xmlns="f7e53c2a-c5c2-4bbb-ab47-6d506cb60401">DECCFCSJ-322-673</_dlc_DocId>
    <_dlc_DocIdUrl xmlns="f7e53c2a-c5c2-4bbb-ab47-6d506cb60401">
      <Url>https://edrms.decc.gsi.gov.uk/FCS/dw/FITS/_layouts/15/DocIdRedir.aspx?ID=DECCFCSJ-322-673</Url>
      <Description>DECCFCSJ-322-673</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ECC Spreadsheet" ma:contentTypeID="0x01010020B27A3BB4AD4E469BDEA344273B4F2202002451983A086C2B43B36C109062F67532" ma:contentTypeVersion="3" ma:contentTypeDescription="DECC Microsoft Excel Spreadsheet Content Type" ma:contentTypeScope="" ma:versionID="bea1f7416b64b373301df731cab11d6f">
  <xsd:schema xmlns:xsd="http://www.w3.org/2001/XMLSchema" xmlns:xs="http://www.w3.org/2001/XMLSchema" xmlns:p="http://schemas.microsoft.com/office/2006/metadata/properties" xmlns:ns1="http://schemas.microsoft.com/sharepoint/v3" xmlns:ns3="f7e53c2a-c5c2-4bbb-ab47-6d506cb60401" targetNamespace="http://schemas.microsoft.com/office/2006/metadata/properties" ma:root="true" ma:fieldsID="fd6b3f7c75c204142ee576062defe3d1" ns1:_="" ns3:_="">
    <xsd:import namespace="http://schemas.microsoft.com/sharepoint/v3"/>
    <xsd:import namespace="f7e53c2a-c5c2-4bbb-ab47-6d506cb60401"/>
    <xsd:element name="properties">
      <xsd:complexType>
        <xsd:sequence>
          <xsd:element name="documentManagement">
            <xsd:complexType>
              <xsd:all>
                <xsd:element ref="ns3:_dlc_DocId" minOccurs="0"/>
                <xsd:element ref="ns3:_dlc_DocIdUrl" minOccurs="0"/>
                <xsd:element ref="ns3:_dlc_DocIdPersistId" minOccurs="0"/>
                <xsd:element ref="ns3:Document_x0020_Security_x0020_Classification" minOccurs="0"/>
                <xsd:element ref="ns3:Folder_x0020_ID" minOccurs="0"/>
                <xsd:element ref="ns3:Case_x0020_Reference_x0020_Number" minOccurs="0"/>
                <xsd:element ref="ns3:Request_x0020_Type" minOccurs="0"/>
                <xsd:element ref="ns3:MP" minOccurs="0"/>
                <xsd:element ref="ns3:Minister" minOccurs="0"/>
                <xsd:element ref="ns3:Linked_x0020_Documents" minOccurs="0"/>
                <xsd:element ref="ns3:Location_x0020_Of_x0020_Original_x0020_Source_x0020_Document" minOccurs="0"/>
                <xsd:element ref="ns3:Document_x0020_Notes" minOccurs="0"/>
                <xsd:element ref="ns3:Folder_x0020_Number" minOccurs="0"/>
                <xsd:element ref="ns1: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2" nillable="true" ma:displayName="Exempt from Policy" ma:hidden="true" ma:internalName="_dlc_Exemp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7e53c2a-c5c2-4bbb-ab47-6d506cb6040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ument_x0020_Security_x0020_Classification" ma:index="12" nillable="true" ma:displayName="Document Security Classification" ma:default="Official" ma:description="Please select the security classification." ma:format="Dropdown" ma:internalName="Document_x0020_Security_x0020_Classification" ma:readOnly="false">
      <xsd:simpleType>
        <xsd:restriction base="dms:Choice">
          <xsd:enumeration value="Official"/>
          <xsd:enumeration value="Official Sensitive"/>
          <xsd:enumeration value="Official Sensitive Personal"/>
          <xsd:enumeration value="Official Sensitive Commercial"/>
        </xsd:restriction>
      </xsd:simpleType>
    </xsd:element>
    <xsd:element name="Folder_x0020_ID" ma:index="13" nillable="true" ma:displayName="Folder ID" ma:internalName="Folder_x0020_ID" ma:readOnly="false">
      <xsd:simpleType>
        <xsd:restriction base="dms:Text">
          <xsd:maxLength value="255"/>
        </xsd:restriction>
      </xsd:simpleType>
    </xsd:element>
    <xsd:element name="Case_x0020_Reference_x0020_Number" ma:index="14" nillable="true" ma:displayName="Case Reference Number" ma:internalName="Case_x0020_Reference_x0020_Number" ma:readOnly="false">
      <xsd:simpleType>
        <xsd:restriction base="dms:Text">
          <xsd:maxLength value="255"/>
        </xsd:restriction>
      </xsd:simpleType>
    </xsd:element>
    <xsd:element name="Request_x0020_Type" ma:index="15" nillable="true" ma:displayName="Request Type" ma:description="Please select the request type." ma:format="Dropdown" ma:internalName="Request_x0020_Type" ma:readOnly="false">
      <xsd:simpleType>
        <xsd:restriction base="dms:Choice">
          <xsd:enumeration value="FOI"/>
          <xsd:enumeration value="EIR"/>
          <xsd:enumeration value="PQ"/>
          <xsd:enumeration value="MC"/>
        </xsd:restriction>
      </xsd:simpleType>
    </xsd:element>
    <xsd:element name="MP" ma:index="16" nillable="true" ma:displayName="MP" ma:description="Please enter the MP." ma:internalName="MP" ma:readOnly="false">
      <xsd:simpleType>
        <xsd:restriction base="dms:Text">
          <xsd:maxLength value="255"/>
        </xsd:restriction>
      </xsd:simpleType>
    </xsd:element>
    <xsd:element name="Minister" ma:index="17" nillable="true" ma:displayName="Minister" ma:description="Minister's Name" ma:internalName="Minister" ma:readOnly="false">
      <xsd:simpleType>
        <xsd:restriction base="dms:Text">
          <xsd:maxLength value="255"/>
        </xsd:restriction>
      </xsd:simpleType>
    </xsd:element>
    <xsd:element name="Linked_x0020_Documents" ma:index="18" nillable="true" ma:displayName="Linked Documents" ma:description="Documents linked to this item" ma:internalName="Linked_x0020_Documents" ma:readOnly="false">
      <xsd:simpleType>
        <xsd:restriction base="dms:Note"/>
      </xsd:simpleType>
    </xsd:element>
    <xsd:element name="Location_x0020_Of_x0020_Original_x0020_Source_x0020_Document" ma:index="19" nillable="true" ma:displayName="Location Of Original Source Document" ma:description="Please enter the location of the original source document." ma:internalName="Location_x0020_Of_x0020_Original_x0020_Source_x0020_Document" ma:readOnly="false">
      <xsd:simpleType>
        <xsd:restriction base="dms:Note">
          <xsd:maxLength value="255"/>
        </xsd:restriction>
      </xsd:simpleType>
    </xsd:element>
    <xsd:element name="Document_x0020_Notes" ma:index="20" nillable="true" ma:displayName="Document Notes" ma:description="Notes field for the item" ma:internalName="Document_x0020_Notes" ma:readOnly="false">
      <xsd:simpleType>
        <xsd:restriction base="dms:Note"/>
      </xsd:simpleType>
    </xsd:element>
    <xsd:element name="Folder_x0020_Number" ma:index="21" nillable="true" ma:displayName="Folder Number" ma:internalName="Folder_x0020_Number"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LongProperties xmlns="http://schemas.microsoft.com/office/2006/metadata/longProperties"/>
</file>

<file path=customXml/itemProps1.xml><?xml version="1.0" encoding="utf-8"?>
<ds:datastoreItem xmlns:ds="http://schemas.openxmlformats.org/officeDocument/2006/customXml" ds:itemID="{87842D7F-E3A3-4AD5-BABF-42BE87CBF69B}">
  <ds:schemaRefs>
    <ds:schemaRef ds:uri="Microsoft.SharePoint.Taxonomy.ContentTypeSync"/>
  </ds:schemaRefs>
</ds:datastoreItem>
</file>

<file path=customXml/itemProps2.xml><?xml version="1.0" encoding="utf-8"?>
<ds:datastoreItem xmlns:ds="http://schemas.openxmlformats.org/officeDocument/2006/customXml" ds:itemID="{779E7B75-3E28-46B9-ABB5-5B82E42FB22C}">
  <ds:schemaRefs>
    <ds:schemaRef ds:uri="http://purl.org/dc/elements/1.1/"/>
    <ds:schemaRef ds:uri="http://schemas.microsoft.com/office/2006/metadata/properties"/>
    <ds:schemaRef ds:uri="http://purl.org/dc/terms/"/>
    <ds:schemaRef ds:uri="http://schemas.microsoft.com/office/infopath/2007/PartnerControls"/>
    <ds:schemaRef ds:uri="http://purl.org/dc/dcmitype/"/>
    <ds:schemaRef ds:uri="f7e53c2a-c5c2-4bbb-ab47-6d506cb60401"/>
    <ds:schemaRef ds:uri="http://schemas.openxmlformats.org/package/2006/metadata/core-properties"/>
    <ds:schemaRef ds:uri="http://schemas.microsoft.com/office/2006/documentManagement/type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ED14BCFB-5605-4C68-AA6C-A742FD6765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7e53c2a-c5c2-4bbb-ab47-6d506cb604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CAE14FB-507A-4C80-B3CF-2B8CE97ECC8F}">
  <ds:schemaRefs>
    <ds:schemaRef ds:uri="http://schemas.microsoft.com/sharepoint/events"/>
  </ds:schemaRefs>
</ds:datastoreItem>
</file>

<file path=customXml/itemProps5.xml><?xml version="1.0" encoding="utf-8"?>
<ds:datastoreItem xmlns:ds="http://schemas.openxmlformats.org/officeDocument/2006/customXml" ds:itemID="{3A647C80-5D15-4878-AF0E-2823080A3209}">
  <ds:schemaRefs>
    <ds:schemaRef ds:uri="http://schemas.microsoft.com/sharepoint/v3/contenttype/forms"/>
  </ds:schemaRefs>
</ds:datastoreItem>
</file>

<file path=customXml/itemProps6.xml><?xml version="1.0" encoding="utf-8"?>
<ds:datastoreItem xmlns:ds="http://schemas.openxmlformats.org/officeDocument/2006/customXml" ds:itemID="{69B37928-4C45-42F1-A71D-E4687CA677EC}">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Contents</vt:lpstr>
      <vt:lpstr>Table 1</vt:lpstr>
      <vt:lpstr>Table 2</vt:lpstr>
      <vt:lpstr>Table 3</vt:lpstr>
      <vt:lpstr>Table 4</vt:lpstr>
      <vt:lpstr>Table 5</vt:lpstr>
      <vt:lpstr>Table 6</vt:lpstr>
      <vt:lpstr>Notes</vt:lpstr>
      <vt:lpstr>Contents!Print_Area</vt:lpstr>
      <vt:lpstr>Notes!Print_Area</vt:lpstr>
      <vt:lpstr>'Table 1'!Print_Area</vt:lpstr>
      <vt:lpstr>'Table 2'!Print_Area</vt:lpstr>
      <vt:lpstr>'Table 3'!Print_Titles</vt:lpstr>
      <vt:lpstr>'Table 4'!Print_Titles</vt:lpstr>
      <vt:lpstr>'Table 5'!Print_Titles</vt:lpstr>
      <vt:lpstr>'Table 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Migo Ellen (Analysis)</dc:creator>
  <cp:lastModifiedBy>Migo Ellen (Analysis)</cp:lastModifiedBy>
  <cp:lastPrinted>2016-01-15T10:43:07Z</cp:lastPrinted>
  <dcterms:created xsi:type="dcterms:W3CDTF">2015-02-13T18:46:46Z</dcterms:created>
  <dcterms:modified xsi:type="dcterms:W3CDTF">2016-01-15T10:50:50Z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DECCFCSJ-322-598</vt:lpwstr>
  </property>
  <property fmtid="{D5CDD505-2E9C-101B-9397-08002B2CF9AE}" pid="3" name="_dlc_DocIdItemGuid">
    <vt:lpwstr>84708024-9f64-4d5a-93bb-ed152c660664</vt:lpwstr>
  </property>
  <property fmtid="{D5CDD505-2E9C-101B-9397-08002B2CF9AE}" pid="4" name="_dlc_DocIdUrl">
    <vt:lpwstr>https://edrms.decc.gsi.gov.uk/FCS/dw/FITS/_layouts/15/DocIdRedir.aspx?ID=DECCFCSJ-322-598, DECCFCSJ-322-598</vt:lpwstr>
  </property>
  <property fmtid="{D5CDD505-2E9C-101B-9397-08002B2CF9AE}" pid="5" name="ContentTypeId">
    <vt:lpwstr>0x01010020B27A3BB4AD4E469BDEA344273B4F2202002451983A086C2B43B36C109062F67532</vt:lpwstr>
  </property>
</Properties>
</file>