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0" yWindow="2660" windowWidth="17840" windowHeight="8190" firstSheet="3" activeTab="3"/>
  </bookViews>
  <sheets>
    <sheet name="Validation of Table F" sheetId="1" state="hidden" r:id="rId1"/>
    <sheet name="Validation of Table A B C F" sheetId="2" state="hidden" r:id="rId2"/>
    <sheet name="Summary" sheetId="3" state="hidden" r:id="rId3"/>
    <sheet name="Notice of Revision" sheetId="4" r:id="rId4"/>
    <sheet name="ToC" sheetId="5" r:id="rId5"/>
    <sheet name="Table A1" sheetId="6" r:id="rId6"/>
    <sheet name="Table A2" sheetId="7" r:id="rId7"/>
    <sheet name="Table A3" sheetId="8" r:id="rId8"/>
    <sheet name="Table A4" sheetId="9" r:id="rId9"/>
    <sheet name="Table A5" sheetId="10" r:id="rId10"/>
    <sheet name="Table A6" sheetId="11" r:id="rId11"/>
    <sheet name="Table A7" sheetId="12" r:id="rId12"/>
    <sheet name="Table A8" sheetId="13" r:id="rId13"/>
    <sheet name="Table A9" sheetId="14" r:id="rId14"/>
    <sheet name="Table B1" sheetId="15" r:id="rId15"/>
    <sheet name="Table B2" sheetId="16" r:id="rId16"/>
    <sheet name="Table C1" sheetId="17" r:id="rId17"/>
    <sheet name="Table C2" sheetId="18" r:id="rId18"/>
    <sheet name="Table C3" sheetId="19" r:id="rId19"/>
    <sheet name="Table D1" sheetId="20" r:id="rId20"/>
    <sheet name="Table D2" sheetId="21" r:id="rId21"/>
    <sheet name="Table E1" sheetId="22" r:id="rId22"/>
    <sheet name="Table E2" sheetId="23" r:id="rId23"/>
    <sheet name="Table E3" sheetId="24" r:id="rId24"/>
    <sheet name="Table E4" sheetId="25" r:id="rId25"/>
    <sheet name="Table E5" sheetId="26" r:id="rId26"/>
    <sheet name="Table E6" sheetId="27" r:id="rId27"/>
    <sheet name="Table F1" sheetId="28" r:id="rId28"/>
    <sheet name="Table F2" sheetId="29" r:id="rId29"/>
    <sheet name="Table F3" sheetId="30" r:id="rId30"/>
    <sheet name="Table G1" sheetId="31" r:id="rId31"/>
    <sheet name="Table G2" sheetId="32" r:id="rId32"/>
    <sheet name="Table H1" sheetId="33" r:id="rId33"/>
    <sheet name="Table H2" sheetId="34" r:id="rId34"/>
    <sheet name="Table H3" sheetId="35" state="hidden" r:id="rId35"/>
  </sheets>
  <definedNames>
    <definedName name="_xlnm.Print_Area" localSheetId="5">'Table A1'!$A$1:$F$121</definedName>
    <definedName name="_xlnm.Print_Area" localSheetId="6">'Table A2'!$A$1:$F$144</definedName>
    <definedName name="_xlnm.Print_Area" localSheetId="7">'Table A3'!$A$1:$J$81</definedName>
    <definedName name="_xlnm.Print_Area" localSheetId="8">'Table A4'!$A$1:$I$66</definedName>
    <definedName name="_xlnm.Print_Area" localSheetId="9">'Table A5'!$A$1:$H$44</definedName>
    <definedName name="_xlnm.Print_Area" localSheetId="10">'Table A6'!$A$1:$L$44</definedName>
    <definedName name="_xlnm.Print_Area" localSheetId="11">'Table A7'!$A$1:$F$87</definedName>
    <definedName name="_xlnm.Print_Area" localSheetId="12">'Table A8'!$A$1:$H$56</definedName>
    <definedName name="_xlnm.Print_Area" localSheetId="13">'Table A9'!$A$1:$J$33</definedName>
    <definedName name="_xlnm.Print_Area" localSheetId="14">'Table B1'!$A$1:$E$48</definedName>
    <definedName name="_xlnm.Print_Area" localSheetId="15">'Table B2'!$A$1:$C$106</definedName>
    <definedName name="_xlnm.Print_Area" localSheetId="16">'Table C1'!$A$1:$H$86</definedName>
    <definedName name="_xlnm.Print_Area" localSheetId="17">'Table C2'!$A$1:$H$133</definedName>
    <definedName name="_xlnm.Print_Area" localSheetId="18">'Table C3'!$A$1:$G$25</definedName>
    <definedName name="_xlnm.Print_Area" localSheetId="19">'Table D1'!$A$1:$G$24</definedName>
    <definedName name="_xlnm.Print_Area" localSheetId="20">'Table D2'!$B$1:$H$89</definedName>
    <definedName name="_xlnm.Print_Area" localSheetId="21">'Table E1'!$A$1:$F$117</definedName>
    <definedName name="_xlnm.Print_Area" localSheetId="22">'Table E2'!$A$1:$F$35</definedName>
    <definedName name="_xlnm.Print_Area" localSheetId="23">'Table E3'!$A$1:$E$78</definedName>
    <definedName name="_xlnm.Print_Area" localSheetId="24">'Table E4'!$A$1:$F$83</definedName>
    <definedName name="_xlnm.Print_Area" localSheetId="25">'Table E5'!$A$1:$K$64</definedName>
    <definedName name="_xlnm.Print_Area" localSheetId="26">'Table E6'!$A$1:$H$33</definedName>
    <definedName name="_xlnm.Print_Area" localSheetId="27">'Table F1'!$A$1:$G$54</definedName>
    <definedName name="_xlnm.Print_Area" localSheetId="28">'Table F2'!$A$1:$K$69</definedName>
    <definedName name="_xlnm.Print_Area" localSheetId="29">'Table F3'!$A$1:$F$38</definedName>
    <definedName name="_xlnm.Print_Area" localSheetId="30">'Table G1'!$A$1:$F$42</definedName>
    <definedName name="_xlnm.Print_Area" localSheetId="31">'Table G2'!$A$1:$H$13</definedName>
    <definedName name="_xlnm.Print_Area" localSheetId="32">'Table H1'!$A$1:$M$46</definedName>
    <definedName name="_xlnm.Print_Area" localSheetId="33">'Table H2'!$A$1:$D$54</definedName>
    <definedName name="_xlnm.Print_Area" localSheetId="34">'Table H3'!$A$1:$G$60</definedName>
  </definedNames>
  <calcPr fullCalcOnLoad="1"/>
</workbook>
</file>

<file path=xl/sharedStrings.xml><?xml version="1.0" encoding="utf-8"?>
<sst xmlns="http://schemas.openxmlformats.org/spreadsheetml/2006/main" count="2369" uniqueCount="867">
  <si>
    <t>http://www.companieshouse.gov.uk/infoAndGuide/faq/miscellaneousCompanyTypes.shtml</t>
  </si>
  <si>
    <t>Unregistered companies include:</t>
  </si>
  <si>
    <t>Royal Charter companies</t>
  </si>
  <si>
    <t>Companies formed by Acts of Parliament other than the Companies Act</t>
  </si>
  <si>
    <t>Companies formed by letters patent</t>
  </si>
  <si>
    <t>Any company in existence on or prior to the 2nd November 1862</t>
  </si>
  <si>
    <t>They appear on the Index of Company Names and are identified by a ‘ZC’ reference number.</t>
  </si>
  <si>
    <t>Special Acts of Parliament relate to Unregistered Companies (ZC companies), but for the purpose of this table Royal Charters are excluded from Special Acts of Parliament and listed separately.</t>
  </si>
  <si>
    <t>Table F1: Number of Documents Filed at Companies House 2009-10 to 2013-14</t>
  </si>
  <si>
    <t>For the purpose of Companies Act 2006 and related legislation, the Channel Islands and Isle of Man are not regarded as integral parts of the United Kingdom Companies Register.</t>
  </si>
  <si>
    <t>Table F2: Annual Accounts Registered at Companies House by Accounts Type  2009-10 to 2013-14</t>
  </si>
  <si>
    <t>Micro Entity*</t>
  </si>
  <si>
    <t>Micro Entity</t>
  </si>
  <si>
    <t>* New Accounts Type - Implemented 1 December 2013.</t>
  </si>
  <si>
    <t xml:space="preserve">         2009-10</t>
  </si>
  <si>
    <t xml:space="preserve">         2011-12</t>
  </si>
  <si>
    <t xml:space="preserve">         2010-11</t>
  </si>
  <si>
    <t xml:space="preserve">         2012-13</t>
  </si>
  <si>
    <t xml:space="preserve">        2013-14</t>
  </si>
  <si>
    <t xml:space="preserve">Table F3:  Searches of Company Records at Companies House 2009-10 to 2013-14  </t>
  </si>
  <si>
    <t>PAID SEARCHES</t>
  </si>
  <si>
    <t>FREE DATA REQUESTS (CHD &amp; WEB)</t>
  </si>
  <si>
    <t xml:space="preserve">TOTAL </t>
  </si>
  <si>
    <t xml:space="preserve">Table G1: Companies House:  Analysis of Income 2009-10 to 2013-14  </t>
  </si>
  <si>
    <t>Other Income</t>
  </si>
  <si>
    <t>Total Income</t>
  </si>
  <si>
    <t>Changes of Name</t>
  </si>
  <si>
    <t>Table G2: Late Filing Penalties 2013-14</t>
  </si>
  <si>
    <t>Costs Incurred by Companies House in Administering the System of Late Filing Penalties</t>
  </si>
  <si>
    <t>If the Registrar has reason to believe that a company is not carrying on business or is not in operation, its name may be struck off the register and dissolved without going through liquidation. A private company that is not trading may apply to the Registrar to be struck off the register.</t>
  </si>
  <si>
    <t xml:space="preserve">Details of insolvency proceedings can be found using this link  http://www.companieshouse.gov.uk/about/gbhtml/gpo8.shtml </t>
  </si>
  <si>
    <t>Table B2: Companies Incorporated in 2013-14 with Issued Share Capital of £100 million and over</t>
  </si>
  <si>
    <t>Table C2: Liquidations and Receiverships Notified 2009-10 to 2013-14</t>
  </si>
  <si>
    <t>Figures for Northern Ireland 2009-10 are only for the period 01 October 2009 to 31 March 2010</t>
  </si>
  <si>
    <t>Table A4: Percentage of Companies on The Register at 31 March 2014 by Age Since Incorporation</t>
  </si>
  <si>
    <t>As at 31st March 2014</t>
  </si>
  <si>
    <t>years or less</t>
  </si>
  <si>
    <t>10% of Companies on The Register were</t>
  </si>
  <si>
    <t>20% of Companies on The Register were</t>
  </si>
  <si>
    <t>30% of Companies on The Register were</t>
  </si>
  <si>
    <t>40% of Companies on The Register were</t>
  </si>
  <si>
    <t>50% of Companies on The Register were</t>
  </si>
  <si>
    <t>60% of Companies on The Register were</t>
  </si>
  <si>
    <t>70% of Companies on The Register were</t>
  </si>
  <si>
    <t>80% of Companies on The Register were</t>
  </si>
  <si>
    <t>90% of Companies on The Register were</t>
  </si>
  <si>
    <t>As at 31 March 2013*</t>
  </si>
  <si>
    <t xml:space="preserve">Average Age of Companies </t>
  </si>
  <si>
    <t xml:space="preserve">Unless otherwise stated Companies on The Register, refer to companies registered under CA 2006, which comprise of the following company types: </t>
  </si>
  <si>
    <t xml:space="preserve">*Companies on The Register, refer to companies registered under CA 2006, which comprise of the following company types: </t>
  </si>
  <si>
    <t>*Private Limited by Guarantee/No Share Capital</t>
  </si>
  <si>
    <t>*Public Limited Company</t>
  </si>
  <si>
    <t>*Private Limited by Shares/(Section 30 Exemption)</t>
  </si>
  <si>
    <t>*Private Unlimited</t>
  </si>
  <si>
    <t>*Private Unlimited/No Share Capital</t>
  </si>
  <si>
    <t>*Private Limited</t>
  </si>
  <si>
    <t>*Private Limited by Guarantee/No Share Capital/(Use of Limited Exemption)</t>
  </si>
  <si>
    <t xml:space="preserve">of  Companies Registered </t>
  </si>
  <si>
    <t xml:space="preserve">Professional, scientific and technical activities </t>
  </si>
  <si>
    <t>Administrative and support service activities</t>
  </si>
  <si>
    <t>Wholesale and retail trade; repair of motor vehicles and motorcycles</t>
  </si>
  <si>
    <t xml:space="preserve">Information and communication </t>
  </si>
  <si>
    <t xml:space="preserve">Construction </t>
  </si>
  <si>
    <t>Top 5 (57.5%) Standard Industrial Classification (SIC) Codes</t>
  </si>
  <si>
    <t xml:space="preserve">Under the Companies Act 2006, companies are not obliged to provide their SIC code until they submit their first Annual Return, approximately 1 year following the anniversary of their company incorporation date.  Therefore, a significant proportion (approximately 500k in 2013/14) of companies will not be included within these statistics.  </t>
  </si>
  <si>
    <t>Table H1: Register Size by Corporate Body Type from 1989 to 2014 (as at 31 March)</t>
  </si>
  <si>
    <t>Real estate activities</t>
  </si>
  <si>
    <t xml:space="preserve">Manufacturing </t>
  </si>
  <si>
    <t>Other service activities</t>
  </si>
  <si>
    <t>Activities of extraterritorial organisations and bodies</t>
  </si>
  <si>
    <t>Accommodation and food service activities</t>
  </si>
  <si>
    <t>Human health and social work activities</t>
  </si>
  <si>
    <t>Revision Notice</t>
  </si>
  <si>
    <t>Table:</t>
  </si>
  <si>
    <t>Reason for revision</t>
  </si>
  <si>
    <t>Queries regarding the table led CH to review and improve the clarity of the information contained on the table, including table format, headings and footnotes. Numbers were not revised.</t>
  </si>
  <si>
    <t>Impact on data</t>
  </si>
  <si>
    <t>None.</t>
  </si>
  <si>
    <t>Changes</t>
  </si>
  <si>
    <t>Changes were made to the formating of the table as well as to headings and footnotes to improve the clarity of the information provided. Numbers were not revised.</t>
  </si>
  <si>
    <t>Date of change:</t>
  </si>
  <si>
    <r>
      <t xml:space="preserve">Table D2:  Charges Laid for Failure to Deliver Company Accounts or Annual Return </t>
    </r>
    <r>
      <rPr>
        <b/>
        <vertAlign val="superscript"/>
        <sz val="10"/>
        <rFont val="Helv"/>
        <family val="0"/>
      </rPr>
      <t>1,2,3</t>
    </r>
  </si>
  <si>
    <r>
      <t xml:space="preserve">Failure to deliver Accounts </t>
    </r>
    <r>
      <rPr>
        <b/>
        <vertAlign val="superscript"/>
        <sz val="10"/>
        <rFont val="Times New Roman"/>
        <family val="1"/>
      </rPr>
      <t>4</t>
    </r>
  </si>
  <si>
    <r>
      <t xml:space="preserve">Outcomes of Charges laid in Court </t>
    </r>
    <r>
      <rPr>
        <b/>
        <vertAlign val="superscript"/>
        <sz val="10"/>
        <rFont val="Times New Roman"/>
        <family val="1"/>
      </rPr>
      <t>6</t>
    </r>
  </si>
  <si>
    <r>
      <t>Charges withdrawn - No longer in the public interest</t>
    </r>
    <r>
      <rPr>
        <vertAlign val="superscript"/>
        <sz val="10"/>
        <rFont val="Times New Roman"/>
        <family val="1"/>
      </rPr>
      <t xml:space="preserve"> </t>
    </r>
    <r>
      <rPr>
        <b/>
        <vertAlign val="superscript"/>
        <sz val="10"/>
        <rFont val="Times New Roman"/>
        <family val="1"/>
      </rPr>
      <t>7</t>
    </r>
  </si>
  <si>
    <r>
      <t>Adjourned to a later hearing date</t>
    </r>
    <r>
      <rPr>
        <vertAlign val="superscript"/>
        <sz val="10"/>
        <rFont val="Times New Roman"/>
        <family val="1"/>
      </rPr>
      <t xml:space="preserve"> </t>
    </r>
    <r>
      <rPr>
        <b/>
        <vertAlign val="superscript"/>
        <sz val="10"/>
        <rFont val="Times New Roman"/>
        <family val="1"/>
      </rPr>
      <t>10</t>
    </r>
  </si>
  <si>
    <r>
      <t>Failure to deliver Annual Returns</t>
    </r>
    <r>
      <rPr>
        <b/>
        <vertAlign val="superscript"/>
        <sz val="10"/>
        <rFont val="Times New Roman"/>
        <family val="1"/>
      </rPr>
      <t xml:space="preserve"> 8</t>
    </r>
  </si>
  <si>
    <r>
      <t xml:space="preserve">Charges Laid in Court </t>
    </r>
    <r>
      <rPr>
        <vertAlign val="superscript"/>
        <sz val="10"/>
        <rFont val="Times New Roman"/>
        <family val="1"/>
      </rPr>
      <t>5</t>
    </r>
  </si>
  <si>
    <r>
      <t xml:space="preserve">Directors &amp; Companies </t>
    </r>
    <r>
      <rPr>
        <b/>
        <vertAlign val="superscript"/>
        <sz val="10"/>
        <rFont val="Times New Roman"/>
        <family val="1"/>
      </rPr>
      <t>9</t>
    </r>
  </si>
  <si>
    <t>Count</t>
  </si>
  <si>
    <r>
      <t xml:space="preserve">SCOTLAND </t>
    </r>
    <r>
      <rPr>
        <b/>
        <vertAlign val="superscript"/>
        <sz val="10"/>
        <rFont val="Times New Roman"/>
        <family val="1"/>
      </rPr>
      <t>3</t>
    </r>
  </si>
  <si>
    <t xml:space="preserve">Refer to Companies House enforcement policy:  http://webarchive.nationalarchives.gov.uk/20140711134921/http://www.companieshouse.gov.uk/about/enforcementStrategy.shtml </t>
  </si>
  <si>
    <t>The outcome for the majority of charges will be within the reporting period, but some outcomes will be achieve in a later reporting period.</t>
  </si>
  <si>
    <t>If a Company fails to file an annual return, charges are laid in Court under Sections 441 and 451(2) of the Companies Act, 2006 (Previously 242(1) and 242(2) of CA 1985)</t>
  </si>
  <si>
    <t>Charges laid in court are against one or more Directors, they are not against the company</t>
  </si>
  <si>
    <t xml:space="preserve">Acquittals only apply to the appeal process: There have been no acquittals over the last 5 years.  </t>
  </si>
  <si>
    <r>
      <t xml:space="preserve">Charges are withdrawn in the public interest in line with Companies House enforcement policy. http://webarchive.nationalarchives.gov.uk/20140711134921/http://www.companieshouse.gov.uk/about/enforcementStrategy.shtml   </t>
    </r>
    <r>
      <rPr>
        <i/>
        <sz val="10"/>
        <color indexed="10"/>
        <rFont val="Times New Roman"/>
        <family val="1"/>
      </rPr>
      <t xml:space="preserve"> </t>
    </r>
  </si>
  <si>
    <t>If a Company fails to file an annual return, charges are laid in Court under Sections 858 (1-4) of the Companies Act, 2006 (Previously 363(3) and 363(4) of CA 1985)</t>
  </si>
  <si>
    <t xml:space="preserve">Counts of Directors and Companies are for those that were summoned or convicted within the reporting period. </t>
  </si>
  <si>
    <t xml:space="preserve">The number of cases adjourned to a later hearing date refers to the actual number cases adjourned during the year.  Therefore, the majority of cases that were adjourned will also be included in the total summonsed figure. There will be a small number of cases adjourned during the period that will conclude in the subsequent period. Companies House intension is to remove the number of adjournments from 2015/16 onwards.  As adjournment are not integral to the outcome from prosecutions. </t>
  </si>
  <si>
    <t>Northern Ireland began enforcing the diqualification process in 2013/14.  Therefore, no figures are available prior to this reporting period.</t>
  </si>
  <si>
    <r>
      <t>% Convictions</t>
    </r>
    <r>
      <rPr>
        <b/>
        <vertAlign val="superscript"/>
        <sz val="10"/>
        <rFont val="Times New Roman"/>
        <family val="1"/>
      </rPr>
      <t xml:space="preserve"> 12</t>
    </r>
  </si>
  <si>
    <t>% Convictions will be discontinued and no longer be available in future publications.</t>
  </si>
  <si>
    <t xml:space="preserve">Arts, entertainment and recreation </t>
  </si>
  <si>
    <t>Financial and insurance activities</t>
  </si>
  <si>
    <t>Activities of households as employers; undifferentiated goods- and services-producing activities of households for own use</t>
  </si>
  <si>
    <t>Transportation and Storage</t>
  </si>
  <si>
    <t>Education</t>
  </si>
  <si>
    <t>Agriculture, Forestry and Fishing</t>
  </si>
  <si>
    <t>Water supply, sewerage, waste management and remediation activities</t>
  </si>
  <si>
    <t>Mining and Quarrying</t>
  </si>
  <si>
    <t>Electricity, gas, steam and air conditioning supply</t>
  </si>
  <si>
    <t>Public administration and defence; compulsory social security</t>
  </si>
  <si>
    <t>Grand Total</t>
  </si>
  <si>
    <t>Volumes</t>
  </si>
  <si>
    <t xml:space="preserve">Under current legislation not all corporate body types are required to provide their Standard Industrial Classification Code (SIC).  </t>
  </si>
  <si>
    <t xml:space="preserve">*Company Types: Public Limited; Private Limited; Private Limited By Guarantee/ No Share Capital; Private Limited by Guarantee/No Share Capital (exempt); Private Limited (s.30); Private Unlimited; Private Unlimited/ No Share Capital Companies. </t>
  </si>
  <si>
    <t>Number of directors involved in  proceedings</t>
  </si>
  <si>
    <t>Number of companies involved in  proceedings</t>
  </si>
  <si>
    <t>Number of companies in which  directors convicted</t>
  </si>
  <si>
    <t>% companies in which directors convicted</t>
  </si>
  <si>
    <t>Closed</t>
  </si>
  <si>
    <t>Number on register at end of period</t>
  </si>
  <si>
    <t>Salaries/Accommodation/ Staff Costs</t>
  </si>
  <si>
    <t>STATISTICAL TABLES</t>
  </si>
  <si>
    <t>Table A1</t>
  </si>
  <si>
    <t>Great Britain</t>
  </si>
  <si>
    <t>On register at start of period</t>
  </si>
  <si>
    <t xml:space="preserve">  New companies Incorporated</t>
  </si>
  <si>
    <t xml:space="preserve">  Dissolved</t>
  </si>
  <si>
    <t xml:space="preserve">  Restored to the register</t>
  </si>
  <si>
    <t>On register at end of period</t>
  </si>
  <si>
    <t>Of which: in liquidation</t>
  </si>
  <si>
    <t xml:space="preserve">                in course of removal</t>
  </si>
  <si>
    <t>Effective numbers on register at end of period</t>
  </si>
  <si>
    <t>England and Wales</t>
  </si>
  <si>
    <t>Change on previous year</t>
  </si>
  <si>
    <t xml:space="preserve">   Change on previous year</t>
  </si>
  <si>
    <t>Scotland</t>
  </si>
  <si>
    <t>Thousands</t>
  </si>
  <si>
    <t>2009-10</t>
  </si>
  <si>
    <t>Northern Ireland</t>
  </si>
  <si>
    <t>United Kingdom</t>
  </si>
  <si>
    <t>2583.5*</t>
  </si>
  <si>
    <t>148.4*</t>
  </si>
  <si>
    <t>2010-11</t>
  </si>
  <si>
    <t>2011-12</t>
  </si>
  <si>
    <t xml:space="preserve"> </t>
  </si>
  <si>
    <t>Table A2</t>
  </si>
  <si>
    <t>ENGLAND &amp; WALES</t>
  </si>
  <si>
    <t xml:space="preserve">   New incorporations</t>
  </si>
  <si>
    <t xml:space="preserve">   Dissolved</t>
  </si>
  <si>
    <t xml:space="preserve">   Of which: Unlimited</t>
  </si>
  <si>
    <t>SCOTLAND</t>
  </si>
  <si>
    <t>NORTHERN IRELAND</t>
  </si>
  <si>
    <t>UNITED KINGDOM</t>
  </si>
  <si>
    <t>Table A3</t>
  </si>
  <si>
    <t>1862-69</t>
  </si>
  <si>
    <t>-</t>
  </si>
  <si>
    <t>1870-79</t>
  </si>
  <si>
    <t>1880-89</t>
  </si>
  <si>
    <t>1890-99</t>
  </si>
  <si>
    <t>1910-19</t>
  </si>
  <si>
    <t>1920-29</t>
  </si>
  <si>
    <t>1930-39</t>
  </si>
  <si>
    <t>1940-49</t>
  </si>
  <si>
    <t>1950-59</t>
  </si>
  <si>
    <t>1960-69</t>
  </si>
  <si>
    <t>1970-79</t>
  </si>
  <si>
    <t>1980-89</t>
  </si>
  <si>
    <t>1990-99</t>
  </si>
  <si>
    <t>All companies</t>
  </si>
  <si>
    <t>- Fewer than 50 companies</t>
  </si>
  <si>
    <t>Effective register</t>
  </si>
  <si>
    <t>years</t>
  </si>
  <si>
    <t>Number of Companies (000s)</t>
  </si>
  <si>
    <t>Average Age Historic Data</t>
  </si>
  <si>
    <t>As at 31 March 2009</t>
  </si>
  <si>
    <t>As at 31 March 2010</t>
  </si>
  <si>
    <t>As at 31 March 2011</t>
  </si>
  <si>
    <t>Table A5</t>
  </si>
  <si>
    <t>March 12</t>
  </si>
  <si>
    <t>Total</t>
  </si>
  <si>
    <t>January</t>
  </si>
  <si>
    <t>February</t>
  </si>
  <si>
    <t>March</t>
  </si>
  <si>
    <t>April</t>
  </si>
  <si>
    <t>May</t>
  </si>
  <si>
    <t>June</t>
  </si>
  <si>
    <t>July</t>
  </si>
  <si>
    <t>August</t>
  </si>
  <si>
    <t>September</t>
  </si>
  <si>
    <t>October</t>
  </si>
  <si>
    <t>November</t>
  </si>
  <si>
    <t>December</t>
  </si>
  <si>
    <t>Table A6</t>
  </si>
  <si>
    <t>No issued share capital</t>
  </si>
  <si>
    <t>Up to £100</t>
  </si>
  <si>
    <t>Over £100 &amp; under £1,000</t>
  </si>
  <si>
    <t>£1,000 &amp; under £5,000</t>
  </si>
  <si>
    <t>£5,000 &amp; under £10,000</t>
  </si>
  <si>
    <t>£10,000 &amp; under £20,000</t>
  </si>
  <si>
    <t>£20,000 &amp; under £50,000</t>
  </si>
  <si>
    <t>£50,000 &amp; under £100,000</t>
  </si>
  <si>
    <t>£100,000 &amp; under £200,000</t>
  </si>
  <si>
    <t>£200,000 &amp; under £500,000</t>
  </si>
  <si>
    <t>£500,000 &amp; under £1m</t>
  </si>
  <si>
    <t>£1m &amp; under £5m</t>
  </si>
  <si>
    <t>£5m &amp; under £10m</t>
  </si>
  <si>
    <t>£10m &amp; over</t>
  </si>
  <si>
    <t>Table A7</t>
  </si>
  <si>
    <t>Year end</t>
  </si>
  <si>
    <t>England &amp; Wales</t>
  </si>
  <si>
    <t>Companies up-to-date- in filing:</t>
  </si>
  <si>
    <t xml:space="preserve">   Annual returns</t>
  </si>
  <si>
    <t xml:space="preserve">   Accounts</t>
  </si>
  <si>
    <t>Companies up-to-date in filing:</t>
  </si>
  <si>
    <t>Table A8</t>
  </si>
  <si>
    <t>Number</t>
  </si>
  <si>
    <t>Value (£m)</t>
  </si>
  <si>
    <t xml:space="preserve">0-1 Month </t>
  </si>
  <si>
    <t>1-3 Months</t>
  </si>
  <si>
    <t>3-6 Months</t>
  </si>
  <si>
    <t>Over 6 Months</t>
  </si>
  <si>
    <t>Double Penalty Band</t>
  </si>
  <si>
    <t>Table B1</t>
  </si>
  <si>
    <t>United kingdom</t>
  </si>
  <si>
    <t>£500,000 &amp; under £1M</t>
  </si>
  <si>
    <t>£1M &amp; under £5M</t>
  </si>
  <si>
    <t>£5M &amp; under £10M</t>
  </si>
  <si>
    <t>Over £10m</t>
  </si>
  <si>
    <t>Table B2</t>
  </si>
  <si>
    <t>£ Million</t>
  </si>
  <si>
    <t>Share capital includes sterling equivalent of foreign currency</t>
  </si>
  <si>
    <t>Table C1</t>
  </si>
  <si>
    <t>Struck off and dissolved</t>
  </si>
  <si>
    <t>Less:</t>
  </si>
  <si>
    <t>Net total of removals</t>
  </si>
  <si>
    <t>Compulsory liquidations</t>
  </si>
  <si>
    <t>Admin Orders converted To Cred</t>
  </si>
  <si>
    <t>Total insolvencies</t>
  </si>
  <si>
    <t>Total liquidations</t>
  </si>
  <si>
    <t>Receiverships notified</t>
  </si>
  <si>
    <t>Company Admin Appt</t>
  </si>
  <si>
    <t>Insolvency Act 2000</t>
  </si>
  <si>
    <t>s6*</t>
  </si>
  <si>
    <t>Company Directors Disqualification Act 1986</t>
  </si>
  <si>
    <t xml:space="preserve">s2-5   </t>
  </si>
  <si>
    <t>s8</t>
  </si>
  <si>
    <t>s10</t>
  </si>
  <si>
    <t>Disqualification for wrongful trading</t>
  </si>
  <si>
    <t>Notes:</t>
  </si>
  <si>
    <t>Section</t>
  </si>
  <si>
    <t>Offence</t>
  </si>
  <si>
    <t>Convictions</t>
  </si>
  <si>
    <t>Number of directors convicted</t>
  </si>
  <si>
    <t>% directors convicted</t>
  </si>
  <si>
    <t>New</t>
  </si>
  <si>
    <t>Registrations</t>
  </si>
  <si>
    <t>Where incorporated</t>
  </si>
  <si>
    <t>Rest of UK</t>
  </si>
  <si>
    <t>Channel Islands</t>
  </si>
  <si>
    <t>Isle of Man</t>
  </si>
  <si>
    <t>Rest of EC</t>
  </si>
  <si>
    <t xml:space="preserve">Austria </t>
  </si>
  <si>
    <t>Belgium</t>
  </si>
  <si>
    <t>Bulgaria</t>
  </si>
  <si>
    <t>Cyprus</t>
  </si>
  <si>
    <t>Czech Republic</t>
  </si>
  <si>
    <t>Denmark</t>
  </si>
  <si>
    <t>Estonia</t>
  </si>
  <si>
    <t>Finland</t>
  </si>
  <si>
    <t>France</t>
  </si>
  <si>
    <t>Germany</t>
  </si>
  <si>
    <t>Greece</t>
  </si>
  <si>
    <t>Hungary</t>
  </si>
  <si>
    <t>Italy</t>
  </si>
  <si>
    <t>Latvia</t>
  </si>
  <si>
    <t>Lithuania</t>
  </si>
  <si>
    <t>Luxembourg</t>
  </si>
  <si>
    <t>Malta</t>
  </si>
  <si>
    <t>Netherlands</t>
  </si>
  <si>
    <t>Poland</t>
  </si>
  <si>
    <t>Portugal</t>
  </si>
  <si>
    <t>Republic of Ireland</t>
  </si>
  <si>
    <t>Romania</t>
  </si>
  <si>
    <t>Slovakia</t>
  </si>
  <si>
    <t>Slovenia</t>
  </si>
  <si>
    <t>Spain</t>
  </si>
  <si>
    <t>Sweden</t>
  </si>
  <si>
    <t>Commonwealth</t>
  </si>
  <si>
    <t>Cayman Islands</t>
  </si>
  <si>
    <t>India</t>
  </si>
  <si>
    <t>Australia</t>
  </si>
  <si>
    <t>Canada</t>
  </si>
  <si>
    <t>Gibraltar</t>
  </si>
  <si>
    <t>Bermuda</t>
  </si>
  <si>
    <t>New Zealand</t>
  </si>
  <si>
    <t>Singapore</t>
  </si>
  <si>
    <t>Bahamas</t>
  </si>
  <si>
    <t>Nigeria</t>
  </si>
  <si>
    <t>South Africa</t>
  </si>
  <si>
    <t>Pakistan</t>
  </si>
  <si>
    <t>Malaysia</t>
  </si>
  <si>
    <t>Ghana</t>
  </si>
  <si>
    <t>Bangladesh</t>
  </si>
  <si>
    <t>Zimbabwe</t>
  </si>
  <si>
    <t xml:space="preserve">Other </t>
  </si>
  <si>
    <t>Other</t>
  </si>
  <si>
    <t>Issued Capital in Millions(£)</t>
  </si>
  <si>
    <t>Income from collecting the penalties was £59.1 million (all of which has been remitted to HM Treasury).</t>
  </si>
  <si>
    <t>Total Outstanding Charges</t>
  </si>
  <si>
    <t>Jamaica</t>
  </si>
  <si>
    <t>Turks &amp; Caicos</t>
  </si>
  <si>
    <t>Zambia</t>
  </si>
  <si>
    <t>Kenya</t>
  </si>
  <si>
    <t>Rest of World</t>
  </si>
  <si>
    <t>USA</t>
  </si>
  <si>
    <t>Japan</t>
  </si>
  <si>
    <t>Switzerland</t>
  </si>
  <si>
    <t>Hong Kong</t>
  </si>
  <si>
    <t>South Korea</t>
  </si>
  <si>
    <t>China (People's Republic)</t>
  </si>
  <si>
    <t>Panama</t>
  </si>
  <si>
    <t>Norway</t>
  </si>
  <si>
    <t>Russia</t>
  </si>
  <si>
    <t>Turkey</t>
  </si>
  <si>
    <t>Liberia</t>
  </si>
  <si>
    <t>Iran</t>
  </si>
  <si>
    <t>United Arab Emirates</t>
  </si>
  <si>
    <t>Brazil</t>
  </si>
  <si>
    <t>Netherlands Antilles</t>
  </si>
  <si>
    <t>Taiwan</t>
  </si>
  <si>
    <t>Israel</t>
  </si>
  <si>
    <t>Kuwait</t>
  </si>
  <si>
    <t>Saudi Arabia</t>
  </si>
  <si>
    <t>Thailand</t>
  </si>
  <si>
    <t>Mexico</t>
  </si>
  <si>
    <t>Bahrain</t>
  </si>
  <si>
    <t>Philippines</t>
  </si>
  <si>
    <t>Summary</t>
  </si>
  <si>
    <t>New registrations</t>
  </si>
  <si>
    <t>Dissolution</t>
  </si>
  <si>
    <t>Industrial &amp; Provident Societies</t>
  </si>
  <si>
    <t>Incorporated by Royal Charter</t>
  </si>
  <si>
    <t>Special Acts of Parliament</t>
  </si>
  <si>
    <t>Newspaper and Libel Act 1881 (1)</t>
  </si>
  <si>
    <t>European Economic Interest Groupings: (2)</t>
  </si>
  <si>
    <t>(2) Registered under the European Economic Interest Grouping Regulations 1989 (SI 1989 No 638)</t>
  </si>
  <si>
    <t>June 02-</t>
  </si>
  <si>
    <t>April 03-</t>
  </si>
  <si>
    <t>April 05-</t>
  </si>
  <si>
    <t>April 06-</t>
  </si>
  <si>
    <t>March 03</t>
  </si>
  <si>
    <t>March 04</t>
  </si>
  <si>
    <t>March 06</t>
  </si>
  <si>
    <t>March 07</t>
  </si>
  <si>
    <t>March 10</t>
  </si>
  <si>
    <t>March 11</t>
  </si>
  <si>
    <t>Value (£'s)</t>
  </si>
  <si>
    <t>Changes of name</t>
  </si>
  <si>
    <t>Annual returns</t>
  </si>
  <si>
    <t>Annual accounts</t>
  </si>
  <si>
    <t>Mortgage documents</t>
  </si>
  <si>
    <t>n/a</t>
  </si>
  <si>
    <t>Liquidation documents</t>
  </si>
  <si>
    <t>Other statutory documents*</t>
  </si>
  <si>
    <t xml:space="preserve">* Other statutory documents consist largely of changes of director and of registered office address. </t>
  </si>
  <si>
    <t>n/a = Can not be filed electronically</t>
  </si>
  <si>
    <t xml:space="preserve">Total </t>
  </si>
  <si>
    <t xml:space="preserve">CHD Screen Enquiries </t>
  </si>
  <si>
    <t>Director by Person</t>
  </si>
  <si>
    <t>Mortgage Details</t>
  </si>
  <si>
    <t>Mortgage Index for full details</t>
  </si>
  <si>
    <t xml:space="preserve">CHD Company Reports Breakdown </t>
  </si>
  <si>
    <t>Company Record</t>
  </si>
  <si>
    <t>Mortgage Statements</t>
  </si>
  <si>
    <t>Table F2</t>
  </si>
  <si>
    <t>Full</t>
  </si>
  <si>
    <t xml:space="preserve">  Small</t>
  </si>
  <si>
    <t xml:space="preserve">  Medium</t>
  </si>
  <si>
    <t>Group</t>
  </si>
  <si>
    <t>Dormant</t>
  </si>
  <si>
    <t>Interim/initial</t>
  </si>
  <si>
    <t>Audit Exempt</t>
  </si>
  <si>
    <t>Annual Returns</t>
  </si>
  <si>
    <t>Mortgage Registrations</t>
  </si>
  <si>
    <t>Incorporations</t>
  </si>
  <si>
    <t>Searches</t>
  </si>
  <si>
    <t>Copies and certificates</t>
  </si>
  <si>
    <t>Other income</t>
  </si>
  <si>
    <t>Limited Liability Partnership</t>
  </si>
  <si>
    <t>Total income</t>
  </si>
  <si>
    <t>£million</t>
  </si>
  <si>
    <t>Companies House</t>
  </si>
  <si>
    <t>** Funds received from BIS to cover the costs incurred by Companies House in operating the system.</t>
  </si>
  <si>
    <t xml:space="preserve">Act </t>
  </si>
  <si>
    <t>Description</t>
  </si>
  <si>
    <t>Table A4</t>
  </si>
  <si>
    <t>Table F1</t>
  </si>
  <si>
    <t>Statistical Tables</t>
  </si>
  <si>
    <t>• Many of these tables include rounded figures, rounding differences may therefore occur.</t>
  </si>
  <si>
    <t>• Section E provides statistical information based on all other company types.</t>
  </si>
  <si>
    <t>• Section F provides statistical information on the workload of Companies House as a whole.</t>
  </si>
  <si>
    <t>2012-13</t>
  </si>
  <si>
    <t>As at 31 March 2012</t>
  </si>
  <si>
    <t>March 13</t>
  </si>
  <si>
    <t xml:space="preserve">Month of ARD </t>
  </si>
  <si>
    <t xml:space="preserve"> Up to1969</t>
  </si>
  <si>
    <t>1970 to 1979</t>
  </si>
  <si>
    <t>1980 to1989</t>
  </si>
  <si>
    <t>1990 to 1999</t>
  </si>
  <si>
    <t xml:space="preserve">Prosecution statistics for Scotland are not available as negotiations are ongoing with the Prosecutor Fiscal's office.  </t>
  </si>
  <si>
    <t>*</t>
  </si>
  <si>
    <t>Charges Satisfied this period</t>
  </si>
  <si>
    <t>In accordance with section 242A of the Companies Act 1985 as amended by the Companies Act 1989, which came into force on 1 July 1992.</t>
  </si>
  <si>
    <t>Director by company (1)</t>
  </si>
  <si>
    <t>Current Appointments (2)</t>
  </si>
  <si>
    <t>DVD ROM Archive Fiche (3)</t>
  </si>
  <si>
    <t>Internal</t>
  </si>
  <si>
    <t>External</t>
  </si>
  <si>
    <t>Total Paid searches</t>
  </si>
  <si>
    <t>(1) These searches became free in Oct 12.</t>
  </si>
  <si>
    <t>(2) These searches became free in Oct 12.</t>
  </si>
  <si>
    <t>(3) Fiche based searches were discontinued in December 2010.  Archive searches are now produced on a DVD Rom.</t>
  </si>
  <si>
    <t>Other Costs</t>
  </si>
  <si>
    <t>Total Costs*</t>
  </si>
  <si>
    <t>Reimbursements**</t>
  </si>
  <si>
    <t>Net Expenditure</t>
  </si>
  <si>
    <t>Net Effective register</t>
  </si>
  <si>
    <t>Always lower than table A1, as it uses the net active register.</t>
  </si>
  <si>
    <t>2012/13</t>
  </si>
  <si>
    <t>Effective Register Calculation</t>
  </si>
  <si>
    <t>Transactions</t>
  </si>
  <si>
    <t>New incs</t>
  </si>
  <si>
    <t>UK</t>
  </si>
  <si>
    <t>Dissolved</t>
  </si>
  <si>
    <t>Restored</t>
  </si>
  <si>
    <t>In Liquidation</t>
  </si>
  <si>
    <t>In course of Removal</t>
  </si>
  <si>
    <t>1900-09</t>
  </si>
  <si>
    <t>Issued capital</t>
  </si>
  <si>
    <t>Issued Capital</t>
  </si>
  <si>
    <t>Wound up voluntarily or subject to the supervision  of the Court under the Companies Acts</t>
  </si>
  <si>
    <t>Total removed from the register</t>
  </si>
  <si>
    <t xml:space="preserve"> Restorations to the register</t>
  </si>
  <si>
    <t>Creditors' voluntary liquidations</t>
  </si>
  <si>
    <t>Members' voluntary liquidations</t>
  </si>
  <si>
    <t>Company voluntary arrangements</t>
  </si>
  <si>
    <t>Administrator appointments</t>
  </si>
  <si>
    <t>Disqualification of directors by Undertaking</t>
  </si>
  <si>
    <t>Disqualification of unfit directors of insolvent companies</t>
  </si>
  <si>
    <t>Disqualification following investigation of companies</t>
  </si>
  <si>
    <t>• Figures for Scotland ‘Register Size as at end of period 2010/11’ may not calculate correctly. This is due to variations in the report schedule.</t>
  </si>
  <si>
    <t>• Sections A, B, C and D provide statistical information based on the company types Private Limited (included limited by guarantee), Private Unlimited and Public Limited Companies (PLC).</t>
  </si>
  <si>
    <t>• Where new information has been included on tables F3, this information is not available prior to the periods reported</t>
  </si>
  <si>
    <t xml:space="preserve">                      in course of removal</t>
  </si>
  <si>
    <t>Table D2:  Prosecutions by the Department under the Companies Act 2006</t>
  </si>
  <si>
    <t>Company Name</t>
  </si>
  <si>
    <t>Issued Share Capital</t>
  </si>
  <si>
    <t>Please read in conjunction with relevant tables.</t>
  </si>
  <si>
    <t>GENERAL</t>
  </si>
  <si>
    <t>• Figures for Northern Ireland ‘Register Size as at end of period 2010/11’ do not calculate correctly.  This is due to adjustements required following the validation processes after the Northern Ireland Register was integrated with the GB Register at Companies House.</t>
  </si>
  <si>
    <t>SECTIONS A,B,C &amp; D</t>
  </si>
  <si>
    <t>SECTION E</t>
  </si>
  <si>
    <t>SECTION F</t>
  </si>
  <si>
    <t>2013-14</t>
  </si>
  <si>
    <t>Notes</t>
  </si>
  <si>
    <t>The term 'Effective' is generally used in our system in order to differentiate between those companies that are live in the sense that they are not in the process of liquidation or dissolved.  The status on our system is not intended to act as an indication of whether a  company is trading or dormant.  The term 'dormant' is defined in the Companies Act 2006 and has a specific meaning.  The company accounts and annual return will contain the information relating to its financial and business activities.'</t>
  </si>
  <si>
    <t>For example as at 01/09/2013 UK</t>
  </si>
  <si>
    <t>Total register size -  3,132,049</t>
  </si>
  <si>
    <t>In process of Liquidation - 81,137</t>
  </si>
  <si>
    <t>In course of Dissolution -  196,958</t>
  </si>
  <si>
    <t>Effective Register = Total Register minus In course of Liquidation/Dissolution</t>
  </si>
  <si>
    <t>= 2,853,954</t>
  </si>
  <si>
    <t>The figures published are a snapshot for the period as indicated.</t>
  </si>
  <si>
    <t xml:space="preserve">Further Definition </t>
  </si>
  <si>
    <t xml:space="preserve">Company Types: Public Limited; Private Limited; Private Limited By Guarantee/ No Share Capital; Private Limited by Guarantee/No Share Capital (exempt); Private Limited (s.30); Private Unlimited; Private Unlimited/ No Share Capital Companies. </t>
  </si>
  <si>
    <t>Trading Status Types: Trading; Dormant; Notified Dissolved statuses.</t>
  </si>
  <si>
    <t>Therefore, Total Companies on The register include trading and dormant Private, Private Unlimited and Public Limited Companies  in the course of dissolution, in liquidation and in receivership (excluding dissolved, closed and proposed companies).</t>
  </si>
  <si>
    <t>Belize</t>
  </si>
  <si>
    <t>Mauritius</t>
  </si>
  <si>
    <t>Sri Lanka</t>
  </si>
  <si>
    <t>St Kitts-Nevis</t>
  </si>
  <si>
    <t>Trinidad &amp; Tobago</t>
  </si>
  <si>
    <t>Uganda</t>
  </si>
  <si>
    <t>Barbados</t>
  </si>
  <si>
    <t>Seychelles</t>
  </si>
  <si>
    <t>Azerbaijan</t>
  </si>
  <si>
    <t>Egypt</t>
  </si>
  <si>
    <t>Iceland</t>
  </si>
  <si>
    <t>Kazakhstan</t>
  </si>
  <si>
    <t>Monaco</t>
  </si>
  <si>
    <t>Qatar</t>
  </si>
  <si>
    <t>Ukraine</t>
  </si>
  <si>
    <t>STATISTICAL TABLES OF COMPANY REGISTRATION ACTIVITY</t>
  </si>
  <si>
    <t xml:space="preserve"> SECTION A - ANALYSIS OF THE *COMPANIES REGISTER</t>
  </si>
  <si>
    <t>Table C3:Average Age of Dissolved Companies 2009-10 to 2013-14</t>
  </si>
  <si>
    <t>SECTION C: REMOVALS OF *COMPANIES FROM THE REGISTER AND LIQUIDATIONS</t>
  </si>
  <si>
    <t>SECTION D: LEGAL PROCEEDINGS</t>
  </si>
  <si>
    <t>SECTION E: OTHER CORPORATE BODIES ADMINISTERED AT COMPANIES HOUSE</t>
  </si>
  <si>
    <t>Table H2: Standard Industrial Classification (SIC) Codes by Corporate Body Type</t>
  </si>
  <si>
    <t>Table H3: Number of Outstanding Charges and Satisfied Charges by Corporate Body Type</t>
  </si>
  <si>
    <t>Table C3: Average Age of Dissolved Companies 2009-10 to 2013-14</t>
  </si>
  <si>
    <t xml:space="preserve">Table F3: Searches of Company Records at Companies House 2009-10 to 2013-14  </t>
  </si>
  <si>
    <t>SECTION F: WORKLOAD OF COMPANIES HOUSE</t>
  </si>
  <si>
    <t>SECTION G: FINANCE</t>
  </si>
  <si>
    <t>SECTION B: ANALYSIS OF *COMPANY INCORPORATIONS BY SHARE CAPITAL</t>
  </si>
  <si>
    <t>Table E1: Registrations in 2013-14 of Companies Incorporated Outside the United Kingdom which have Registered a UK Establishment's) under Part 34 of the Companies Act 2006</t>
  </si>
  <si>
    <t>Table E6:  Civil Penalties for the Late Filing of Annual Accounts by Limited Liability Partnerships 2013-14</t>
  </si>
  <si>
    <t>Up to 4 Standard Industrial Classification (SIC) Codes can be submitted and captured on Companies House database.  Therefore, reconciliation with other tables is not possible.</t>
  </si>
  <si>
    <t>Companies (as listed above) and other business entities: (i.e.. Old Public Companies; Converted/Closed; Limited Liability Partnerships; Limited Partnerships; Overseas, European; European Economic Interest Groupings (1); Newspaper and Libel Act 1881 (2); Principal establishment in GB, European Public Limited Liability Companies (Societas Europaea) (3); Industrial &amp; Provident Societies; Incorporated by Royal Charter; Investment Companies with Variable Companies; Investment Companies with Variable Capital (Securities); Investment Companies with Variable Capital (Warrant); Investment Companies with Variable Capital (Umbrella); Unregistered Companies; Not Used; Other Types of Companies.</t>
  </si>
  <si>
    <t>Overseas Company</t>
  </si>
  <si>
    <t>Investment Company with Variable Capital (Umbrella)</t>
  </si>
  <si>
    <t>SECTION H: TOTAL *COMPANY &amp; OTHER CORPORATE BODY TYPES ANALYSIS</t>
  </si>
  <si>
    <t xml:space="preserve">There maybe minor discrepancies when calculating the number of companies on the register (On Register at start plus Incorporations plus restorations less dissolved).  This is due to rounding.  Similar discrepancies maybe experienced when comparing data across other tables within this report.  This is due to slight scheduling variations when extracting the data.  </t>
  </si>
  <si>
    <t xml:space="preserve">There maybe minor discrepancies when calculating the number of companies on the register (On Register at start plus Incorporations plus restorations less dissolved).  This is due to rounding.  Similar discrepancies maybe experienced when comparing data across other tables within this report.  This is due to  slight scheduling variations when extracting the data.  </t>
  </si>
  <si>
    <t>Total of effective numbers</t>
  </si>
  <si>
    <t xml:space="preserve">There maybe minor discrepancies when comparing the number of companies on the register (On Register at start plus Incorporations plus restorations less dissolved).  This is due to rounding's.  Similar discrepancies maybe experienced when comparing data across other tables within this report.  This is due to  slight scheduling variations when extracting the data.  </t>
  </si>
  <si>
    <t>Company directors have a legal responsibility, under Companies Act 2006, to file the company's annual accounts and annual return on time, ensuring their company details are up-to -date.  Information submitted is placed on a public register and made available for public inspection including person information submitted as part of your appointment. Companies that deliver their annual accounts late receive a late filing penalty.  Furthermore, as filing dates are displayed on the public record, late filing can damage a company reputation. The Registrar has the power to take action to remove a company from the register if they fail to file their annual accounts and/or annual return.</t>
  </si>
  <si>
    <t xml:space="preserve"> -  denotes where there are fewer than 50 companies within a specific issued share capital banding.  This is due to rounding's.</t>
  </si>
  <si>
    <t>Administration Orders converted To Creditors Voluntary Liquidations</t>
  </si>
  <si>
    <t>Disqualification on conviction of indictable offence for: persistent breaches of companies legislation; fraud in winding-up and on summary conviction</t>
  </si>
  <si>
    <t>Definition of Summary Conviction - Any director who without reasonable excuse fails to comply without requirement imposed on him under the relevant section of the Company Directors Disqualification Act 1986.</t>
  </si>
  <si>
    <t>Liechtenstein</t>
  </si>
  <si>
    <t>The term other is used for the cumulative total for the remainder of countries on The Register.  This includes any country with less than 5 companies on The Register for the period.</t>
  </si>
  <si>
    <t>Virgin Islands (not inc British Virgin islands)</t>
  </si>
  <si>
    <t>Number on register at end of period' figures have been adjusted due to validation.  Therefore some figures may differ from previous publications</t>
  </si>
  <si>
    <t>Some 'Number registered at 31 March 2014' figures have been amended after validation</t>
  </si>
  <si>
    <t>LIMITED LIABILITY PARTNERSHIP</t>
  </si>
  <si>
    <t>*Other Statutory Documents' include Officer Appointments/ Terminations/ Changes; Share Capital and Shareholder changes; Resolutions; Dissolution Applications/ Withdrawals; Change of Registered Office Address; Single Alternative Address Notifications; Restoration Applications; Change of Constitution; Application for Change of Company Name and Re-Registration Applications.</t>
  </si>
  <si>
    <t>Abbreviated:</t>
  </si>
  <si>
    <t>Image searches inc additional docs</t>
  </si>
  <si>
    <t>* The costs include administration and collection of penalties in accordance with Section 453 of the Companies Act 2006 and Companies (Late Filing Penalties) and Limited Liability Partnerships (Filing Periods and Late Filing Penalties) Regulations 2008 (SI 2008/497) which came into force on 1 February 2008</t>
  </si>
  <si>
    <t>This figure differs from some other data/ statistics held and published by Companies House, which include our URI statistics, Mobile Telephone App statistics and the free bulk product data.  These statistics and data also include, some or all of, the following:</t>
  </si>
  <si>
    <t xml:space="preserve">% Convictions is a calculation: number of 'Convictions' divided by number of  'Charges Laid in Court' and expressed as a percentage.  For some cases it can be several weeks between the charge being laid in court and the outcome (conviction, withdrawal or acquittal).  This means that outcomes for a period will include some cases where the charge was laid in an earlier period and exclude outcomes that occurred in a later period. </t>
  </si>
  <si>
    <t>Trading Status Types: Trading, Dormant, Dissolved, Proposed, Closed and Notified Dissolved.</t>
  </si>
  <si>
    <t>(1) Registered under the European Economic Interest Grouping Regulations 1989 (SI 1989 No 638)</t>
  </si>
  <si>
    <t>(3) Registered under the European Company Statute and European Public Limited Liability Company Regulation 2004, which came into effect 8 October 2004.</t>
  </si>
  <si>
    <t>Definition of Incorporation</t>
  </si>
  <si>
    <t>Incorporation is the process by which a new or existing business registers as a limited company. A company is a legal entity with a separate identity from those who own or run it. The vast majority of companies are limited liability companies where the liability of the members is limited by shares or by guarantee</t>
  </si>
  <si>
    <t>Definition of Restored</t>
  </si>
  <si>
    <t xml:space="preserve">There are two processes to restore a company: </t>
  </si>
  <si>
    <t>Under certain conditions, where a company was dissolved because it appeared to be no longer carrying on business or in operation, a former director or member may apply to the registrar to have the company restored to the register, this is called ‘administrative restoration’. If the registrar restores the company it is deemed to have continued in existence as if it had not been dissolved and struck off the register. Section 1025 of the Companies Act 2006 gives details of the requirements relating to administrative restoration.</t>
  </si>
  <si>
    <t>Charges Created in</t>
  </si>
  <si>
    <t>Charges Satisfied in</t>
  </si>
  <si>
    <t>SELECT CORPORATE BODY TYPE</t>
  </si>
  <si>
    <t>A member or a creditor of the company. If the company was dissolved following an application under 1003 of the Companies Act 2006, any of the parties who must be notified of the application may also apply</t>
  </si>
  <si>
    <t>Definition of Dissolution</t>
  </si>
  <si>
    <t>Table A1: Summary of Changes in the Number of Companies on The Register 2009-10 to 2013-14</t>
  </si>
  <si>
    <t>Table A2: Summary of Changes in the Number of Public Limited Companies on The Register 2009-10 to 2013-14</t>
  </si>
  <si>
    <t>PUBLIC COMPANIES</t>
  </si>
  <si>
    <t>Effective number on register</t>
  </si>
  <si>
    <t xml:space="preserve">   at end of period</t>
  </si>
  <si>
    <t>Public companies as percentage</t>
  </si>
  <si>
    <t xml:space="preserve">   of effective register</t>
  </si>
  <si>
    <t>PRIVATE COMPANIES</t>
  </si>
  <si>
    <t xml:space="preserve">   of public &amp; private companies</t>
  </si>
  <si>
    <t>SC total of effective numbers</t>
  </si>
  <si>
    <t>NI total of effective numbers</t>
  </si>
  <si>
    <t>UK total of effective numbers</t>
  </si>
  <si>
    <t>Table A2: Summary of Changes in the Number of Private Limited Companies on The Register 2009-10 to 2013-14</t>
  </si>
  <si>
    <t>Table A3: Analysis of Companies on The Register by Period of Incorporation</t>
  </si>
  <si>
    <t>Period of Incorporation</t>
  </si>
  <si>
    <t>Companies</t>
  </si>
  <si>
    <t>Effective Register</t>
  </si>
  <si>
    <t>On The Register at 1 April 2013</t>
  </si>
  <si>
    <t>On The Register at 31 March 2014</t>
  </si>
  <si>
    <t>Period of Incorporation is in Calendar Years (1 January - 31 December)</t>
  </si>
  <si>
    <t>1 January - 31 March 2014</t>
  </si>
  <si>
    <t>Total Register</t>
  </si>
  <si>
    <t xml:space="preserve">*Unless otherwise stated Companies on The Register, refer to companies registered under CA 2006, which comprise of the following company types: </t>
  </si>
  <si>
    <t>2000 to 2009</t>
  </si>
  <si>
    <t>2010 to 2014</t>
  </si>
  <si>
    <t xml:space="preserve">Minor discrepancies maybe experienced when comparing data across other tables within this report.  This is due to  slight scheduling variations when extracting the data.  </t>
  </si>
  <si>
    <t>Issued Share Capital (£m)</t>
  </si>
  <si>
    <t>Companies in Thousands</t>
  </si>
  <si>
    <t xml:space="preserve">                    Great Britain</t>
  </si>
  <si>
    <t>Table A6:  Analysis of Companies on The Register at 31 March 2014 by Issued Share Capital</t>
  </si>
  <si>
    <t>As at 31 March</t>
  </si>
  <si>
    <t>Table A7: Compliance Rates for Annual Returns and Annual Accounts 2009-10 to 2013-14</t>
  </si>
  <si>
    <t>The term compliance refers to companies who are up-to-date in their filing of either their latest Annual Accounts or Annual Return.</t>
  </si>
  <si>
    <t>Background Notes:</t>
  </si>
  <si>
    <t>Penalty Band</t>
  </si>
  <si>
    <t>The term 'Effective' is generally used in our system in order to differentiate between those companies that are live in the sense that they are not in the process of liquidation or in process of dissolution.  The status on our system is not intended to act as an indication of whether a  company is trading or dormant.  The term 'dormant' is defined in the Companies Act 2006 and has a specific meaning.  The company accounts and annual return will contain the information relating to its financial and business activities.'</t>
  </si>
  <si>
    <t>Total in course of Dissolution/Liquidation - 278,095 (those in course of dissolution may not necessarily dissolve)</t>
  </si>
  <si>
    <t>(2) Registered under the Newspaper and Libel Act 1881</t>
  </si>
  <si>
    <t>DEFINITION OF ASSURANCE COMPANY</t>
  </si>
  <si>
    <t>The term 'Effective' is generally used in our system in order to differentiate between those companies that are live in the sense that they are not in the process of liquidation or in the process of dissolution.  The status on our system is not intended to act as an indication of whether a  company is trading or dormant.  The term 'dormant' is defined in the Companies Act 2006 and has a specific meaning.  The company accounts and annual return will contain the information relating to its financial and business activities.'</t>
  </si>
  <si>
    <t>Net Effective Register = Effective Register minus In course of Receivership</t>
  </si>
  <si>
    <t>Look up tables can be located from column AA in this worksheet.</t>
  </si>
  <si>
    <t xml:space="preserve">                in course of dissolution</t>
  </si>
  <si>
    <t xml:space="preserve">   In liquidation/course of dissolution</t>
  </si>
  <si>
    <t>In Liquidation/Course of Dissolution</t>
  </si>
  <si>
    <t>In liquidation/Course of  Dissolution</t>
  </si>
  <si>
    <t xml:space="preserve">                      in course of dissolution</t>
  </si>
  <si>
    <t>Table A8: Civil Penalties for Late Filing of Annual Accounts by Private Limited and Public Limited Company 2013-14</t>
  </si>
  <si>
    <t>Number and Value of Late Filing Penalties Issued</t>
  </si>
  <si>
    <t>PRIVATE LIMITED COMPANIES</t>
  </si>
  <si>
    <t>PUBLIC LIMITED COMPANIES</t>
  </si>
  <si>
    <t>Companies Act 2006 (as inserted by SI 2008/497) came into force on 1 February 2009</t>
  </si>
  <si>
    <t>Late filing penalties were in accordance with section 242A of the Companies Act 1985 as amended by the Companies Act 1989, which came into force on 1 July 1992.</t>
  </si>
  <si>
    <t>Private Unlimited Companies are not obliged to file Annual Accounts.  Therefore, no Late Filing Penalties are not applied to Private Unlimited Companies.</t>
  </si>
  <si>
    <t>ABERDEEN HYDRAULICS LTD</t>
  </si>
  <si>
    <t>ADVANCED PHOTONETICS LTD</t>
  </si>
  <si>
    <t>AFRICAN RAIL SKYWAY SYSTEMS LTD.</t>
  </si>
  <si>
    <t>AMERICA MONEY TRANSFER LIMITED</t>
  </si>
  <si>
    <t>AMERICAN RAIL SKYWAY SYSTEMS LTD</t>
  </si>
  <si>
    <t>AMITASOFTBAN K-B-M-T CO., LIMITED</t>
  </si>
  <si>
    <t>APPTHINK LTD</t>
  </si>
  <si>
    <t>AUSTRALIAN &amp; OCEANIC RAIL SKYWAY SYSTEMS LTD</t>
  </si>
  <si>
    <t>AUTONOMY AEROSPACE LTD</t>
  </si>
  <si>
    <t>AVANTE LOGISTICS LTD</t>
  </si>
  <si>
    <t>BANKFORYOU LIMITED</t>
  </si>
  <si>
    <t>BEBEDU LTD</t>
  </si>
  <si>
    <t>BEGONIA LIMITED</t>
  </si>
  <si>
    <t>BEGONIA MILITARY INDUSTRIES CORPORATION LIMITED</t>
  </si>
  <si>
    <t>BIC CREDIT DEBT  COLLECTION SERVICES LTD</t>
  </si>
  <si>
    <t>BLACKHOLE AEROSPACE LTD</t>
  </si>
  <si>
    <t>BLUETECHS UK GROUPS KENYA LIMITED</t>
  </si>
  <si>
    <t>BODYCOTE TREASURY SERVICES LIMITED</t>
  </si>
  <si>
    <t>CARBON BLACK LTD</t>
  </si>
  <si>
    <t>CARLYLE EQUITY INVESTMENT MANAGEMENT CO., LTD</t>
  </si>
  <si>
    <t>CCP CAMP LTD</t>
  </si>
  <si>
    <t>CRYSTAL LOUNGE LIMITED</t>
  </si>
  <si>
    <t>DANI SAAT UK LIMITED</t>
  </si>
  <si>
    <t>DINGFENG (UK) HORSE INDUSTRY LIMITED</t>
  </si>
  <si>
    <t>DISCOVERY WORLD LIMITED</t>
  </si>
  <si>
    <t>EASTERN EXPORTERS LTD</t>
  </si>
  <si>
    <t>ELMACEST LTD</t>
  </si>
  <si>
    <t>EUROASIAN RAIL SKYWAY SYSTEMS LTD</t>
  </si>
  <si>
    <t>EUROCREDIT CAPITAL LIMITED</t>
  </si>
  <si>
    <t>FAIRBURY ASSET MANAGEMENT LIMITED</t>
  </si>
  <si>
    <t>FAMILY HOLDING GROUP INVESTMENT LIMITED</t>
  </si>
  <si>
    <t>FUTURE TEC DEVELOPMENT (UK) LTD</t>
  </si>
  <si>
    <t>GDNOFEDEN LIMITED</t>
  </si>
  <si>
    <t>GLOBAL LOCAL MEZ LTD</t>
  </si>
  <si>
    <t>GM PROPERTY INVEST LTD</t>
  </si>
  <si>
    <t>IRAQ WHOLESALE LTD</t>
  </si>
  <si>
    <t>KIMBERLY-CLARK INTERNATIONAL HOLDING LIMITED</t>
  </si>
  <si>
    <t>KNIGHTSBRIDGE FIRE AND SECURITY LIMITED</t>
  </si>
  <si>
    <t>L8 MEDIA LTD</t>
  </si>
  <si>
    <t>LDP3 SECURITIES LIMITED</t>
  </si>
  <si>
    <t>LETTSCO LTD</t>
  </si>
  <si>
    <t>LEWISONS ELECTRICAL RETAIL LIMITED</t>
  </si>
  <si>
    <t>LRECRUIT LTD</t>
  </si>
  <si>
    <t>MACY MAKER INTERNATIONAL FINANCIAL INVESTMENT GROUP CO., LTD.</t>
  </si>
  <si>
    <t>The term New Registrations has been removed and replaced with Incorporation, to provide consistent terminology.  This change is only reflected in the terminology and has not affected the data set used within this table when comparing with previous reported statistics.</t>
  </si>
  <si>
    <t>Principal establishment in UK</t>
  </si>
  <si>
    <t>Standard Industrial Classification (SIC) Code Section Description</t>
  </si>
  <si>
    <t>Division</t>
  </si>
  <si>
    <t>A</t>
  </si>
  <si>
    <t>B</t>
  </si>
  <si>
    <t>C</t>
  </si>
  <si>
    <t>D</t>
  </si>
  <si>
    <t>F</t>
  </si>
  <si>
    <t>E</t>
  </si>
  <si>
    <t xml:space="preserve">G </t>
  </si>
  <si>
    <t>H</t>
  </si>
  <si>
    <t>I</t>
  </si>
  <si>
    <t>55, 56,</t>
  </si>
  <si>
    <t>J</t>
  </si>
  <si>
    <t>K</t>
  </si>
  <si>
    <t>L</t>
  </si>
  <si>
    <t>M</t>
  </si>
  <si>
    <t>N</t>
  </si>
  <si>
    <t>O</t>
  </si>
  <si>
    <t>P</t>
  </si>
  <si>
    <t>Q</t>
  </si>
  <si>
    <t>R</t>
  </si>
  <si>
    <t>90 - 93</t>
  </si>
  <si>
    <t>S</t>
  </si>
  <si>
    <t>94 - 96</t>
  </si>
  <si>
    <t>T</t>
  </si>
  <si>
    <t>97 - 98</t>
  </si>
  <si>
    <t>U</t>
  </si>
  <si>
    <t>41 - 43</t>
  </si>
  <si>
    <t>58 - 63</t>
  </si>
  <si>
    <t>69 - 75</t>
  </si>
  <si>
    <t>77 - 82</t>
  </si>
  <si>
    <t>45 - 47</t>
  </si>
  <si>
    <t>86 - 88</t>
  </si>
  <si>
    <t>64 - 66</t>
  </si>
  <si>
    <t>49 - 53</t>
  </si>
  <si>
    <t xml:space="preserve"> 01 - 03</t>
  </si>
  <si>
    <t>36 - 39</t>
  </si>
  <si>
    <t xml:space="preserve"> 05 - 09</t>
  </si>
  <si>
    <t xml:space="preserve"> 10 - 33</t>
  </si>
  <si>
    <t xml:space="preserve">As at 31 March </t>
  </si>
  <si>
    <t>SELECT YEAR</t>
  </si>
  <si>
    <t>MANKIND CONSTRUCTION LIMITED</t>
  </si>
  <si>
    <t>MERCUS TRADING LIMITED</t>
  </si>
  <si>
    <t>MERON  INVESTMENT CO.INC LTD</t>
  </si>
  <si>
    <t>MF GROUP MAN FINANCE LTD</t>
  </si>
  <si>
    <t>MICROCAFE LTD</t>
  </si>
  <si>
    <t>MODERN FINANCE LTD</t>
  </si>
  <si>
    <t>MULTI-BIZ CORPORATION LIMITED</t>
  </si>
  <si>
    <t>NANJING 3L REALESTATE CO., LTD.</t>
  </si>
  <si>
    <t>NETNOVA LTD</t>
  </si>
  <si>
    <t>NETOPS IT OPERATIONS LTD</t>
  </si>
  <si>
    <t>NETWORK LINK UK LIMITED</t>
  </si>
  <si>
    <t>P. INTERNATIONAL FINANCE HOLDING LIMITED</t>
  </si>
  <si>
    <t>QIB QATAR INNOBANK LTD</t>
  </si>
  <si>
    <t>QIO LTD</t>
  </si>
  <si>
    <t>QISE LTD</t>
  </si>
  <si>
    <t>REAL DREAMS CONSTRUCTION LIMITED</t>
  </si>
  <si>
    <t>SALOMON PARTNERS WRS WERNER ROTHSCHILD &amp; CIE LIMITED</t>
  </si>
  <si>
    <t>SAMUEL INFIRMIER LTD.</t>
  </si>
  <si>
    <t>SCALI AIRWAYS GROUP LTD</t>
  </si>
  <si>
    <t>SHEHUS LIMITED</t>
  </si>
  <si>
    <t>S.I.PAL. SOCIETA' ITALIANA PALANCOLE  S.R.L LTD</t>
  </si>
  <si>
    <t>SME BASE LIMITED</t>
  </si>
  <si>
    <t>SOBELNAT LIMITED</t>
  </si>
  <si>
    <t>SOLAR ENERGY PARTNERS (UK) LIMITED</t>
  </si>
  <si>
    <t>TESCO CORPORATE TREASURY SERVICES PLC</t>
  </si>
  <si>
    <t>TRADE UNIQUE LTD</t>
  </si>
  <si>
    <t>TRANSKEY PLC</t>
  </si>
  <si>
    <t>UAE CAPITAL PLC</t>
  </si>
  <si>
    <t>UK LABTOR SCIENTIFIC INSTRUMENT LTD</t>
  </si>
  <si>
    <t>U - TRAC OIL LIMITED</t>
  </si>
  <si>
    <t>VALUELOOP HOLDING LTD.</t>
  </si>
  <si>
    <t>WAITING LTD</t>
  </si>
  <si>
    <t>WURBAN OIL LIMITED</t>
  </si>
  <si>
    <t>WWW.SWAG-IN-BUCKS.COM CORPORATION LIMITED</t>
  </si>
  <si>
    <t>XCELL SPACE INDUSTRIES LTD</t>
  </si>
  <si>
    <t>Table B1:  Analysis of Companies Incorporated in 2013-14 by Issued Share Capital at 31 March 2014</t>
  </si>
  <si>
    <t>Penalty(£)</t>
  </si>
  <si>
    <t>ENGLAND AND WALES</t>
  </si>
  <si>
    <t xml:space="preserve">Incorporations </t>
  </si>
  <si>
    <t>LOOKUP DROP DOWN</t>
  </si>
  <si>
    <t>VOLUMES</t>
  </si>
  <si>
    <t>PERCENTAGE</t>
  </si>
  <si>
    <t>SELECT VOLUMES OR PERCENTAGE:</t>
  </si>
  <si>
    <t>LOOK UP TABLES VOLUMES &amp; PERCENTAGE</t>
  </si>
  <si>
    <t>Volumes in Thousands</t>
  </si>
  <si>
    <t>Companies Act 2006 penalty bands</t>
  </si>
  <si>
    <t xml:space="preserve">   ENGLAND AND WALES </t>
  </si>
  <si>
    <t xml:space="preserve">                    SCOTLAND</t>
  </si>
  <si>
    <t xml:space="preserve">     NORTHERN IRELAND</t>
  </si>
  <si>
    <t xml:space="preserve">           UNITED KINGDOM</t>
  </si>
  <si>
    <t xml:space="preserve">  ENGLAND AND WALES</t>
  </si>
  <si>
    <t xml:space="preserve">                SCOTLAND</t>
  </si>
  <si>
    <t>Table A5: Companies on The Register at 31 March 2014: Analysis of Accounting Reference Date (ARD) by Period of Incorporation</t>
  </si>
  <si>
    <t>8.7**</t>
  </si>
  <si>
    <t>**Denotes correction for error identified in 2012-13 figures  (11 year reported in 2013-13)</t>
  </si>
  <si>
    <t>Table C1: Companies  Removed  from  The  Register  2009-10 to 2013-14</t>
  </si>
  <si>
    <t>Investment Company with Variable Capital (Securities)</t>
  </si>
  <si>
    <t>Other Type of Company (in Northern Ireland)</t>
  </si>
  <si>
    <t>Investment Company with Variable Capital</t>
  </si>
  <si>
    <t>Register Size As At 31 March:</t>
  </si>
  <si>
    <t>LOOK UP TABLE</t>
  </si>
  <si>
    <t>PLEASE SELECT PERCENTAGE OR VOLUMES OPTION IN THE DROP DOWN MENU:</t>
  </si>
  <si>
    <t>Total of Corporate Body Types</t>
  </si>
  <si>
    <t>Total Companies on The Register</t>
  </si>
  <si>
    <t>Average Age of Companies on The Register</t>
  </si>
  <si>
    <t xml:space="preserve">    that were In Liquidation or Course of Removal</t>
  </si>
  <si>
    <t>Total Number of Directors on The Register</t>
  </si>
  <si>
    <t>Average Number of Directors per Company</t>
  </si>
  <si>
    <t>Average Number of Shareholders per company</t>
  </si>
  <si>
    <t>Table D1: Disqualification Orders Notified to The Secretary of State: 2009-10 to 2013-14</t>
  </si>
  <si>
    <t>* Section 6 of the Company Directors Disqualification Act 1986 was amended to incorporate Disqualification Undertakings following the Insolvency Act 2000.  Disqualification Undertakings came into force from 1 April 2001.  It allows the Secretary of State to accept disqualification undertaking from an individual without the need for the matter to be dealt with through the Courts.</t>
  </si>
  <si>
    <t>Courts are required to send details of orders made which disqualify a person taking part in the management of a company. Details of each disqualification order are available for inspection by the public at Companies House in London, Cardiff and Edinburgh, and at the Royal Courts of Justice in London.</t>
  </si>
  <si>
    <t>Definition of Indictment - When a formal accusation is made</t>
  </si>
  <si>
    <t>Indictment Process for England and Wales - . In England and Wales (except in private prosecutions by individuals) an indictment is issued by the public prosecutor (in most cases this will be the Crown Prosecution Service) on behalf of the Crown.  All proceedings on indictment must be brought before the Crown Court.</t>
  </si>
  <si>
    <t>Table E1: Registrations in 2013-14 of Companies Incorporated Outside the United Kingdom which have Registered a UK Establishment(s) under Part 34 of the Companies Act 2006</t>
  </si>
  <si>
    <t>On Register at 31 March 2014</t>
  </si>
  <si>
    <t>Croatia</t>
  </si>
  <si>
    <t>Registrations closed is a derived figure from difference between this years number on register as at 31 March 2014 less the previous years number on register plus incorporation</t>
  </si>
  <si>
    <t>Converted/Closed</t>
  </si>
  <si>
    <t>European Economic Interest Grouping (EEIG)</t>
  </si>
  <si>
    <t>European Public Limited-Liability Company (SE)</t>
  </si>
  <si>
    <t>Industrial and Provident Society</t>
  </si>
  <si>
    <t>Northern Ireland Company</t>
  </si>
  <si>
    <t>Other Company Type</t>
  </si>
  <si>
    <t>Private Limited by Guarantee/No Share Capital</t>
  </si>
  <si>
    <t>Private Limited by Guarantee/No Share Capital/(Use of Limited Exemption)</t>
  </si>
  <si>
    <t>on Companies Register</t>
  </si>
  <si>
    <t>Private Limited by Shares/(Section 30 Exemption)</t>
  </si>
  <si>
    <t>Private Unlimited/No Share Capital</t>
  </si>
  <si>
    <t>20010-11</t>
  </si>
  <si>
    <t>Up to 31/03/2014</t>
  </si>
  <si>
    <t>Years</t>
  </si>
  <si>
    <t>Average All Corporate Body Types</t>
  </si>
  <si>
    <t>n/a denotes where a figure cannot be calculated.</t>
  </si>
  <si>
    <t>Number on register at end of period' figures include 'closed' Limited Partnerships, as they are not removed from the register</t>
  </si>
  <si>
    <t xml:space="preserve">Closed </t>
  </si>
  <si>
    <t>Table E2:  Limited Partnerships Registered under the Limited Partnership Act 1907</t>
  </si>
  <si>
    <t>(1) The Registrar of Companies is not empowered to close the records of companies registered under this Act</t>
  </si>
  <si>
    <t xml:space="preserve">     The 'Number registered at     ' figure includes 566 inactive registrations</t>
  </si>
  <si>
    <t>As at 31 March 2014</t>
  </si>
  <si>
    <t>On The Register</t>
  </si>
  <si>
    <t>Assurance Companies</t>
  </si>
  <si>
    <t xml:space="preserve">Companies Incorporated Other than under the Companies Act 2006: </t>
  </si>
  <si>
    <t>(3) Registered under the European Company Statute and European Public Limited Liability Company Regulation 2004,  which came into effect 08/10/04</t>
  </si>
  <si>
    <t>Table E4:  Summary of changes in the Limited Liability Partnerships 2009-10 to 2013-14</t>
  </si>
  <si>
    <t>Of which:       in liquidation</t>
  </si>
  <si>
    <t>Table E5: Compliance rates for annual returns and accounts for Limited Liability Partnerships 2009-10 to 2013-14</t>
  </si>
  <si>
    <t>March 14</t>
  </si>
  <si>
    <t>NOTES</t>
  </si>
  <si>
    <t>Table E3: Other Corporate Bodies Administered by Companies House</t>
  </si>
  <si>
    <t>Life assurance business</t>
  </si>
  <si>
    <t>Industrial assurance business</t>
  </si>
  <si>
    <t>Fire insurance business</t>
  </si>
  <si>
    <t>Accident assurance business</t>
  </si>
  <si>
    <t>Bond investment business</t>
  </si>
  <si>
    <t>Employers liability assurance business</t>
  </si>
  <si>
    <t>Mechanically propelled vehicle insurance business</t>
  </si>
  <si>
    <t>Public liability insurance business</t>
  </si>
  <si>
    <t>Engineering insurance business</t>
  </si>
  <si>
    <t>Glass insurance business</t>
  </si>
  <si>
    <t>Guarantee insurance business</t>
  </si>
  <si>
    <t>Burglary insurance business</t>
  </si>
  <si>
    <t>Under Section 3 of the Insurance Act 1936, an Assurance business is defined as any of the following classes of business:-</t>
  </si>
  <si>
    <t>DEFINITION OF INDUSTRIAL AND PROVIDENT SOCIETIES</t>
  </si>
  <si>
    <t xml:space="preserve"> Percentage</t>
  </si>
  <si>
    <t xml:space="preserve"> Filed Electronically 2013-14</t>
  </si>
  <si>
    <t>**Average Age of Companies Removed from Register over the Year</t>
  </si>
  <si>
    <t>**Average age of companies removed from the register over the year has been calculated using the average of each corporate body type and dividing by the number of corporate body types.</t>
  </si>
  <si>
    <t>Volumes (Thousands)</t>
  </si>
  <si>
    <t>Percentage</t>
  </si>
  <si>
    <t>Charges Created this Period</t>
  </si>
  <si>
    <t>An industrial and provident society is an organisation that conducts an industry, business or trade, either as a co-operative or for the benefit of the community, and is registered under the Industrial and Provident Societies Act 1965.</t>
  </si>
  <si>
    <t>For more information on IP’s, how to register and searching for registered IP’s please visit the FCA website.</t>
  </si>
  <si>
    <t>DEFINITION OF SPECIAL ACTS OF PARLIAMENT</t>
  </si>
  <si>
    <t>Minor discrepancies maybe experienced when comparing data across other tables within this report.  This is due to the exclusion of partial satisfied charges from this table.</t>
  </si>
  <si>
    <t>Table A9: Typical Company Profile as at 31 March 2014</t>
  </si>
  <si>
    <t>Blank cells indicate that  no dissolutions have taken place for a specific corporate body types and/or years.</t>
  </si>
  <si>
    <t>Limited Liability Partnerships regulations came into force in 2000.  Therefore, statistics are unavailable prior to this.</t>
  </si>
  <si>
    <t>Investment Company with Variable Capital (Umbrella &amp; Securities) regulations came into force in 1997.  Therefore, statistics are unavailable prior to this.</t>
  </si>
  <si>
    <t>The requirement to add the names of AC companies to the index of company names ceased in 2003. All assurance/insurance companies are regulated by the Financial Conduct Authority (FCA). To obtain further information about registering an assurance/insurance company please contact the FCA using the following link.</t>
  </si>
  <si>
    <t>http://www.fsa.org.uk/</t>
  </si>
  <si>
    <t>For further information on Overseas companies please refer to the link below:</t>
  </si>
  <si>
    <t>http://www.companieshouse.gov.uk/about/gbhtml/gpo1.shtml</t>
  </si>
  <si>
    <t>Section 1 of the Newspaper Libel and Registration Act 1881 (the Act) defines a 'newspaper' as any paper containing public news, intelligence, or occurrences, or any remarks or observations therein printed for sale, and published in England, Wales or Ireland periodically, or in parts or numbers at intervals not exceeding 26 days between the publication of any two papers, parts or numbers. This Act does not cover Scotland.</t>
  </si>
  <si>
    <t>DEFINITION OF NEWSPAPER LIBEL</t>
  </si>
  <si>
    <t>http://www.companieshouse.gov.uk/about/gbhtml/gpo3.shtml</t>
  </si>
  <si>
    <t>For further information please refer to link below:</t>
  </si>
  <si>
    <t>DEFINITION OF EUROPEAN INTEREST GROUPINGS</t>
  </si>
  <si>
    <t>The EEIG is a form of association between companies or other legal bodies, firms or individuals from different EU countries who need to operate together across national frontiers. It carries out particular tasks for its member-owners and is quite separate from its owners' businesses. Its aim is to facilitate or develop the economic activities of its members</t>
  </si>
  <si>
    <t>http://www.companieshouse.gov.uk/about/gbhtml/gpo4.shtml</t>
  </si>
  <si>
    <t>DEFINITION OF SOCIETAS EUROPAEA</t>
  </si>
  <si>
    <t>Corporate Body Type</t>
  </si>
  <si>
    <t>Private Unlimited</t>
  </si>
  <si>
    <t>Private Limited</t>
  </si>
  <si>
    <t>Public Limited Company</t>
  </si>
  <si>
    <t>Old Public Company</t>
  </si>
  <si>
    <t>Limited Partnership</t>
  </si>
  <si>
    <t>Assurance Company</t>
  </si>
  <si>
    <t>Royal Charter Company</t>
  </si>
  <si>
    <t>Unregistered Company</t>
  </si>
  <si>
    <t>Charges Created</t>
  </si>
  <si>
    <t>Charges Satisfied</t>
  </si>
  <si>
    <t>Outstanding Charges</t>
  </si>
  <si>
    <t>Total Satisfied Charges</t>
  </si>
  <si>
    <t>Average No. of Outstanding Charges per Corp Body</t>
  </si>
  <si>
    <t>No. of Corp Bodies</t>
  </si>
  <si>
    <t>Average No. of Outstanding Charges per Corporate Body Type is the average of outstanding charges against the No. of Corporate Bodies with outstanding Charges.  Not an average against the complete register.</t>
  </si>
  <si>
    <t>http://www.companieshouse.gov.uk/about/gbhtml/gp3.shtml#ch9</t>
  </si>
  <si>
    <t>For further information please use link below:</t>
  </si>
  <si>
    <t xml:space="preserve"> in 2013-14</t>
  </si>
  <si>
    <t>in 2013-14</t>
  </si>
  <si>
    <t>No. of Corp Bodies refers to volumes of Live (not dissolved) Corporate Body Types with outstanding mortgage charges as at 31 March 2014</t>
  </si>
  <si>
    <t>European Public Limited Liability Companies (3) (Societas Europaea)</t>
  </si>
  <si>
    <t>The SE is a European Public Limited – Liability Company. An SE may be created on registration in any one of the Member States of the European Economic Area (EEA). Article 10 of the Regulation requires Member States to treat an SE as if it is a public limited company formed in accordance with the law of the Member State in which it has its registered office. UK national laws that apply to public limited companies also apply, in many respects, to SEs registered in the UK (this is applied by Article 9(1)(c)(ii) of the Regulation).</t>
  </si>
  <si>
    <t>http://www.companieshouse.gov.uk/about/gbhtml/gpo6.shtml</t>
  </si>
  <si>
    <t>DEFINITION OF ROYAL CHARTER</t>
  </si>
  <si>
    <t>Royal Charters date back to the thirteenth century. They are granted by the sovereign upon the advice of the Privy Council. New charters are normally reserved for bodies that work in the public interest (such as professional institutions and charities) and which can demonstrate pre-eminence, stability and permanence in their particular field. Most are comparable to companies limited by guarantee rather than those limited by shares.</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</si>
</sst>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_);\(#,##0.0\)"/>
    <numFmt numFmtId="165" formatCode="0.0_)"/>
    <numFmt numFmtId="166" formatCode="0.0%"/>
    <numFmt numFmtId="167" formatCode="#,##0_);\(#,##0\)"/>
    <numFmt numFmtId="168" formatCode="0.0"/>
    <numFmt numFmtId="169" formatCode="0_)"/>
    <numFmt numFmtId="170" formatCode="mmmm\-yy"/>
    <numFmt numFmtId="171" formatCode="_-* #,##0_-;\-* #,##0_-;_-* &quot;-&quot;??_-;_-@_-"/>
    <numFmt numFmtId="172" formatCode="_-* #,##0.000_-;\-* #,##0.000_-;_-* &quot;-&quot;??_-;_-@_-"/>
    <numFmt numFmtId="173" formatCode=";;;"/>
    <numFmt numFmtId="174" formatCode="#,##0,"/>
    <numFmt numFmtId="175" formatCode="_-* #,##0.0_-;\-* #,##0.0_-;_-* &quot;-&quot;??_-;_-@_-"/>
    <numFmt numFmtId="176" formatCode="#,##0.0,"/>
    <numFmt numFmtId="177" formatCode="#,##0.000,"/>
    <numFmt numFmtId="178" formatCode="0.000"/>
    <numFmt numFmtId="179" formatCode="#,##0.00_);\(#,##0.00\)"/>
    <numFmt numFmtId="180" formatCode="#,##0.000_);\(#,##0.000\)"/>
    <numFmt numFmtId="181" formatCode="#,##0.0000_);\(#,##0.0000\)"/>
    <numFmt numFmtId="182" formatCode="0.0000"/>
    <numFmt numFmtId="183" formatCode="0.00000"/>
    <numFmt numFmtId="184" formatCode="_-* #,##0.0000_-;\-* #,##0.0000_-;_-* &quot;-&quot;??_-;_-@_-"/>
    <numFmt numFmtId="185" formatCode="0.0000000"/>
    <numFmt numFmtId="186" formatCode="0.000000"/>
    <numFmt numFmtId="187" formatCode="_-* #,##0.0_-;\-* #,##0.0_-;_-* &quot;-&quot;_-;_-@_-"/>
    <numFmt numFmtId="188" formatCode="#,##0.00,"/>
    <numFmt numFmtId="189" formatCode="#,##0.0000,"/>
    <numFmt numFmtId="190" formatCode="#,##0.00000,"/>
    <numFmt numFmtId="191" formatCode="_-* #,##0.0_-;\-* #,##0.0_-;_-* &quot;-&quot;?_-;_-@_-"/>
    <numFmt numFmtId="192" formatCode="#,##0.0"/>
    <numFmt numFmtId="193" formatCode="&quot;Yes&quot;;&quot;Yes&quot;;&quot;No&quot;"/>
    <numFmt numFmtId="194" formatCode="&quot;True&quot;;&quot;True&quot;;&quot;False&quot;"/>
    <numFmt numFmtId="195" formatCode="&quot;On&quot;;&quot;On&quot;;&quot;Off&quot;"/>
    <numFmt numFmtId="196" formatCode="[$€-2]\ #,##0.00_);[Red]\([$€-2]\ #,##0.00\)"/>
    <numFmt numFmtId="197" formatCode="#,##0.000"/>
    <numFmt numFmtId="198" formatCode="#,##0.0000"/>
    <numFmt numFmtId="199" formatCode="#,##0.00000"/>
    <numFmt numFmtId="200" formatCode="#,##0.000000"/>
    <numFmt numFmtId="201" formatCode="#,##0.0000000"/>
    <numFmt numFmtId="202" formatCode="#,##0.00000000"/>
    <numFmt numFmtId="203" formatCode="0.00_)"/>
  </numFmts>
  <fonts count="83">
    <font>
      <sz val="10"/>
      <name val="Arial"/>
      <family val="0"/>
    </font>
    <font>
      <sz val="12"/>
      <name val="Arial"/>
      <family val="0"/>
    </font>
    <font>
      <sz val="12"/>
      <name val="Helv"/>
      <family val="0"/>
    </font>
    <font>
      <sz val="8"/>
      <name val="Arial"/>
      <family val="0"/>
    </font>
    <font>
      <b/>
      <sz val="12"/>
      <name val="Arial"/>
      <family val="0"/>
    </font>
    <font>
      <sz val="12"/>
      <name val="Times New Roman"/>
      <family val="1"/>
    </font>
    <font>
      <sz val="10"/>
      <name val="Times New Roman"/>
      <family val="1"/>
    </font>
    <font>
      <b/>
      <sz val="12"/>
      <name val="Times New Roman"/>
      <family val="1"/>
    </font>
    <font>
      <i/>
      <sz val="12"/>
      <name val="Times New Roman"/>
      <family val="1"/>
    </font>
    <font>
      <sz val="14"/>
      <name val="Arial"/>
      <family val="0"/>
    </font>
    <font>
      <b/>
      <sz val="10"/>
      <color indexed="10"/>
      <name val="Arial"/>
      <family val="2"/>
    </font>
    <font>
      <sz val="14"/>
      <name val="Tahoma"/>
      <family val="2"/>
    </font>
    <font>
      <sz val="10"/>
      <name val="Tahoma"/>
      <family val="2"/>
    </font>
    <font>
      <sz val="12"/>
      <name val="Tahoma"/>
      <family val="2"/>
    </font>
    <font>
      <b/>
      <sz val="12"/>
      <name val="Tahoma"/>
      <family val="2"/>
    </font>
    <font>
      <b/>
      <sz val="10"/>
      <name val="Tahoma"/>
      <family val="2"/>
    </font>
    <font>
      <b/>
      <sz val="14"/>
      <name val="Tahoma"/>
      <family val="2"/>
    </font>
    <font>
      <b/>
      <sz val="10"/>
      <name val="Arial"/>
      <family val="0"/>
    </font>
    <font>
      <b/>
      <sz val="14"/>
      <name val="Arial"/>
      <family val="0"/>
    </font>
    <font>
      <b/>
      <sz val="12"/>
      <name val="Helv"/>
      <family val="0"/>
    </font>
    <font>
      <b/>
      <sz val="10"/>
      <name val="Times New Roman"/>
      <family val="1"/>
    </font>
    <font>
      <i/>
      <sz val="10"/>
      <name val="Times New Roman"/>
      <family val="1"/>
    </font>
    <font>
      <sz val="10"/>
      <name val="Helv"/>
      <family val="0"/>
    </font>
    <font>
      <sz val="10"/>
      <name val="Tms Rmn"/>
      <family val="0"/>
    </font>
    <font>
      <b/>
      <sz val="10"/>
      <name val="Tms Rmn"/>
      <family val="0"/>
    </font>
    <font>
      <i/>
      <sz val="10"/>
      <name val="Tms Rmn"/>
      <family val="0"/>
    </font>
    <font>
      <u val="single"/>
      <sz val="10"/>
      <color indexed="12"/>
      <name val="Arial"/>
      <family val="0"/>
    </font>
    <font>
      <u val="single"/>
      <sz val="10"/>
      <color indexed="36"/>
      <name val="Arial"/>
      <family val="0"/>
    </font>
    <font>
      <b/>
      <sz val="14"/>
      <name val="Times New Roman"/>
      <family val="1"/>
    </font>
    <font>
      <b/>
      <i/>
      <sz val="10"/>
      <name val="Times New Roman"/>
      <family val="1"/>
    </font>
    <font>
      <u val="single"/>
      <sz val="10"/>
      <name val="Arial"/>
      <family val="2"/>
    </font>
    <font>
      <i/>
      <sz val="12"/>
      <name val="Tahoma"/>
      <family val="2"/>
    </font>
    <font>
      <i/>
      <sz val="10"/>
      <name val="Tahoma"/>
      <family val="2"/>
    </font>
    <font>
      <i/>
      <sz val="10"/>
      <name val="Arial"/>
      <family val="0"/>
    </font>
    <font>
      <b/>
      <sz val="11"/>
      <color indexed="8"/>
      <name val="Times New Roman"/>
      <family val="1"/>
    </font>
    <font>
      <b/>
      <sz val="10"/>
      <color indexed="8"/>
      <name val="Times New Roman"/>
      <family val="1"/>
    </font>
    <font>
      <sz val="10"/>
      <color indexed="8"/>
      <name val="Times New Roman"/>
      <family val="1"/>
    </font>
    <font>
      <sz val="10"/>
      <color indexed="12"/>
      <name val="Arial"/>
      <family val="0"/>
    </font>
    <font>
      <b/>
      <sz val="12"/>
      <color indexed="8"/>
      <name val="Times New Roman"/>
      <family val="1"/>
    </font>
    <font>
      <sz val="10"/>
      <color indexed="10"/>
      <name val="Arial"/>
      <family val="2"/>
    </font>
    <font>
      <b/>
      <vertAlign val="superscript"/>
      <sz val="10"/>
      <name val="Helv"/>
      <family val="0"/>
    </font>
    <font>
      <b/>
      <vertAlign val="superscript"/>
      <sz val="10"/>
      <name val="Times New Roman"/>
      <family val="1"/>
    </font>
    <font>
      <vertAlign val="superscript"/>
      <sz val="10"/>
      <name val="Times New Roman"/>
      <family val="1"/>
    </font>
    <font>
      <i/>
      <sz val="10"/>
      <color indexed="10"/>
      <name val="Times New Roman"/>
      <family val="1"/>
    </font>
    <font>
      <sz val="10.25"/>
      <color indexed="8"/>
      <name val="Arial"/>
      <family val="0"/>
    </font>
    <font>
      <sz val="8"/>
      <color indexed="8"/>
      <name val="Arial"/>
      <family val="0"/>
    </font>
    <font>
      <sz val="7.35"/>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color indexed="9"/>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41"/>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color indexed="63"/>
      </top>
      <bottom style="medium">
        <color indexed="8"/>
      </bottom>
    </border>
    <border>
      <left>
        <color indexed="63"/>
      </left>
      <right>
        <color indexed="63"/>
      </right>
      <top>
        <color indexed="63"/>
      </top>
      <bottom style="medium"/>
    </border>
    <border>
      <left>
        <color indexed="63"/>
      </left>
      <right>
        <color indexed="63"/>
      </right>
      <top style="medium">
        <color indexed="8"/>
      </top>
      <bottom style="thin">
        <color indexed="8"/>
      </bottom>
    </border>
    <border>
      <left>
        <color indexed="63"/>
      </left>
      <right>
        <color indexed="63"/>
      </right>
      <top style="thin"/>
      <bottom style="thin">
        <color indexed="8"/>
      </bottom>
    </border>
    <border>
      <left style="thick">
        <color indexed="8"/>
      </left>
      <right style="thick">
        <color indexed="8"/>
      </right>
      <top>
        <color indexed="63"/>
      </top>
      <bottom style="thin">
        <color indexed="8"/>
      </bottom>
    </border>
    <border>
      <left style="thick">
        <color indexed="8"/>
      </left>
      <right style="thick">
        <color indexed="8"/>
      </right>
      <top>
        <color indexed="63"/>
      </top>
      <bottom>
        <color indexed="63"/>
      </bottom>
    </border>
    <border>
      <left style="thick">
        <color indexed="8"/>
      </left>
      <right style="thick">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bottom style="thin"/>
    </border>
    <border>
      <left style="medium"/>
      <right>
        <color indexed="63"/>
      </right>
      <top>
        <color indexed="63"/>
      </top>
      <bottom style="thin">
        <color indexed="8"/>
      </bottom>
    </border>
    <border>
      <left>
        <color indexed="63"/>
      </left>
      <right style="medium"/>
      <top>
        <color indexed="63"/>
      </top>
      <bottom style="thin">
        <color indexed="8"/>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color indexed="8"/>
      </top>
      <bottom style="thin">
        <color indexed="8"/>
      </bottom>
    </border>
    <border>
      <left>
        <color indexed="63"/>
      </left>
      <right style="medium"/>
      <top style="thin">
        <color indexed="8"/>
      </top>
      <bottom style="thin">
        <color indexed="8"/>
      </bottom>
    </border>
    <border>
      <left style="medium"/>
      <right>
        <color indexed="63"/>
      </right>
      <top style="thin"/>
      <bottom>
        <color indexed="63"/>
      </bottom>
    </border>
    <border>
      <left style="thin"/>
      <right style="thin"/>
      <top style="thin"/>
      <bottom style="thin">
        <color indexed="8"/>
      </bottom>
    </border>
    <border>
      <left style="thin"/>
      <right style="thin"/>
      <top>
        <color indexed="63"/>
      </top>
      <bottom>
        <color indexed="63"/>
      </bottom>
    </border>
    <border>
      <left style="thin"/>
      <right>
        <color indexed="63"/>
      </right>
      <top>
        <color indexed="63"/>
      </top>
      <bottom style="thin">
        <color indexed="8"/>
      </bottom>
    </border>
    <border>
      <left>
        <color indexed="63"/>
      </left>
      <right style="thin"/>
      <top>
        <color indexed="63"/>
      </top>
      <bottom style="thin">
        <color indexed="8"/>
      </bottom>
    </border>
    <border>
      <left style="thin"/>
      <right>
        <color indexed="63"/>
      </right>
      <top style="medium">
        <color indexed="8"/>
      </top>
      <bottom>
        <color indexed="63"/>
      </bottom>
    </border>
    <border>
      <left>
        <color indexed="63"/>
      </left>
      <right style="thin"/>
      <top style="medium">
        <color indexed="8"/>
      </top>
      <bottom style="thin"/>
    </border>
    <border>
      <left style="thin"/>
      <right>
        <color indexed="63"/>
      </right>
      <top style="medium">
        <color indexed="8"/>
      </top>
      <bottom style="thin"/>
    </border>
    <border>
      <left style="thin"/>
      <right>
        <color indexed="63"/>
      </right>
      <top style="thin"/>
      <bottom style="thin">
        <color indexed="8"/>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color indexed="63"/>
      </left>
      <right>
        <color indexed="63"/>
      </right>
      <top style="thin">
        <color indexed="8"/>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color indexed="8"/>
      </top>
      <bottom>
        <color indexed="63"/>
      </bottom>
    </border>
    <border>
      <left>
        <color indexed="63"/>
      </left>
      <right>
        <color indexed="63"/>
      </right>
      <top style="medium"/>
      <bottom style="medium"/>
    </border>
    <border>
      <left style="medium"/>
      <right>
        <color indexed="63"/>
      </right>
      <top style="medium"/>
      <bottom style="medium"/>
    </border>
    <border>
      <left style="medium"/>
      <right style="medium"/>
      <top style="medium"/>
      <bottom style="medium"/>
    </border>
    <border>
      <left style="thin">
        <color indexed="8"/>
      </left>
      <right style="thin">
        <color indexed="8"/>
      </right>
      <top>
        <color indexed="63"/>
      </top>
      <bottom>
        <color indexed="63"/>
      </bottom>
    </border>
    <border>
      <left style="thin"/>
      <right style="thin"/>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color indexed="8"/>
      </top>
      <bottom style="thin"/>
    </border>
    <border>
      <left>
        <color indexed="63"/>
      </left>
      <right>
        <color indexed="63"/>
      </right>
      <top style="thin"/>
      <bottom style="medium"/>
    </border>
    <border>
      <left>
        <color indexed="63"/>
      </left>
      <right>
        <color indexed="63"/>
      </right>
      <top style="medium">
        <color indexed="8"/>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27"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26"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0" fillId="0" borderId="0">
      <alignment/>
      <protection/>
    </xf>
    <xf numFmtId="164" fontId="2" fillId="0" borderId="0">
      <alignment/>
      <protection/>
    </xf>
    <xf numFmtId="0" fontId="2"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637">
    <xf numFmtId="0" fontId="0" fillId="0" borderId="0" xfId="0" applyAlignment="1">
      <alignment/>
    </xf>
    <xf numFmtId="0" fontId="1" fillId="0" borderId="0" xfId="0" applyFont="1" applyAlignment="1">
      <alignment/>
    </xf>
    <xf numFmtId="0" fontId="4" fillId="0" borderId="0" xfId="0" applyFont="1" applyAlignment="1">
      <alignment/>
    </xf>
    <xf numFmtId="164" fontId="5" fillId="0" borderId="0" xfId="59" applyFont="1" applyFill="1" applyBorder="1">
      <alignment/>
      <protection/>
    </xf>
    <xf numFmtId="0" fontId="5" fillId="0" borderId="0" xfId="0" applyFont="1" applyAlignment="1">
      <alignment/>
    </xf>
    <xf numFmtId="0" fontId="0" fillId="0" borderId="0" xfId="0" applyFont="1" applyAlignment="1">
      <alignment/>
    </xf>
    <xf numFmtId="0" fontId="0" fillId="0" borderId="0" xfId="0" applyFont="1" applyAlignment="1">
      <alignment/>
    </xf>
    <xf numFmtId="0" fontId="1" fillId="0" borderId="10" xfId="0" applyFont="1" applyBorder="1" applyAlignment="1">
      <alignment/>
    </xf>
    <xf numFmtId="0" fontId="1" fillId="0" borderId="10" xfId="0" applyFont="1" applyBorder="1" applyAlignment="1">
      <alignment horizontal="center"/>
    </xf>
    <xf numFmtId="174" fontId="1" fillId="0" borderId="0" xfId="57" applyNumberFormat="1" applyFont="1" applyFill="1">
      <alignment/>
      <protection/>
    </xf>
    <xf numFmtId="174" fontId="1" fillId="0" borderId="11" xfId="57" applyNumberFormat="1" applyFont="1" applyFill="1" applyBorder="1">
      <alignment/>
      <protection/>
    </xf>
    <xf numFmtId="0" fontId="0" fillId="0" borderId="0" xfId="0" applyFont="1" applyFill="1" applyBorder="1" applyAlignment="1" quotePrefix="1">
      <alignment/>
    </xf>
    <xf numFmtId="1" fontId="0" fillId="0" borderId="0" xfId="0" applyNumberFormat="1" applyAlignment="1">
      <alignment/>
    </xf>
    <xf numFmtId="0" fontId="6" fillId="0" borderId="0" xfId="0" applyFont="1" applyAlignment="1">
      <alignment/>
    </xf>
    <xf numFmtId="164" fontId="7" fillId="0" borderId="0" xfId="59" applyFont="1">
      <alignment/>
      <protection/>
    </xf>
    <xf numFmtId="164" fontId="5" fillId="0" borderId="0" xfId="59" applyFont="1">
      <alignment/>
      <protection/>
    </xf>
    <xf numFmtId="164" fontId="5" fillId="0" borderId="10" xfId="59" applyFont="1" applyBorder="1">
      <alignment/>
      <protection/>
    </xf>
    <xf numFmtId="164" fontId="8" fillId="0" borderId="0" xfId="59" applyFont="1">
      <alignment/>
      <protection/>
    </xf>
    <xf numFmtId="164" fontId="8" fillId="0" borderId="10" xfId="59" applyFont="1" applyBorder="1">
      <alignment/>
      <protection/>
    </xf>
    <xf numFmtId="37" fontId="5" fillId="0" borderId="0" xfId="59" applyNumberFormat="1" applyFont="1" applyProtection="1">
      <alignment/>
      <protection/>
    </xf>
    <xf numFmtId="168" fontId="0" fillId="0" borderId="0" xfId="0" applyNumberFormat="1" applyAlignment="1">
      <alignment/>
    </xf>
    <xf numFmtId="182" fontId="0" fillId="0" borderId="0" xfId="0" applyNumberFormat="1" applyAlignment="1">
      <alignment/>
    </xf>
    <xf numFmtId="168" fontId="5" fillId="0" borderId="10" xfId="59" applyNumberFormat="1" applyFont="1" applyBorder="1" applyAlignment="1">
      <alignment horizontal="center"/>
      <protection/>
    </xf>
    <xf numFmtId="182" fontId="5" fillId="0" borderId="10" xfId="59" applyNumberFormat="1" applyFont="1" applyBorder="1" applyAlignment="1">
      <alignment horizontal="center"/>
      <protection/>
    </xf>
    <xf numFmtId="0" fontId="9" fillId="0" borderId="0" xfId="0" applyFont="1" applyAlignment="1">
      <alignment/>
    </xf>
    <xf numFmtId="178" fontId="0" fillId="0" borderId="0" xfId="0" applyNumberFormat="1" applyAlignment="1">
      <alignment/>
    </xf>
    <xf numFmtId="168" fontId="10" fillId="0" borderId="0" xfId="0" applyNumberFormat="1" applyFont="1" applyAlignment="1">
      <alignment/>
    </xf>
    <xf numFmtId="164" fontId="7" fillId="0" borderId="0" xfId="59" applyFont="1" applyFill="1" applyBorder="1">
      <alignment/>
      <protection/>
    </xf>
    <xf numFmtId="0" fontId="12" fillId="0" borderId="0" xfId="0" applyFont="1" applyAlignment="1">
      <alignment/>
    </xf>
    <xf numFmtId="0" fontId="11" fillId="33" borderId="0" xfId="0" applyFont="1" applyFill="1" applyAlignment="1">
      <alignment/>
    </xf>
    <xf numFmtId="0" fontId="12" fillId="33" borderId="0" xfId="0" applyFont="1" applyFill="1" applyAlignment="1">
      <alignment/>
    </xf>
    <xf numFmtId="0" fontId="0" fillId="33" borderId="0" xfId="0" applyFill="1" applyAlignment="1">
      <alignment/>
    </xf>
    <xf numFmtId="0" fontId="13" fillId="33" borderId="0" xfId="0" applyFont="1" applyFill="1" applyAlignment="1">
      <alignment/>
    </xf>
    <xf numFmtId="164" fontId="14" fillId="33" borderId="0" xfId="59" applyFont="1" applyFill="1">
      <alignment/>
      <protection/>
    </xf>
    <xf numFmtId="164" fontId="13" fillId="33" borderId="0" xfId="59" applyFont="1" applyFill="1">
      <alignment/>
      <protection/>
    </xf>
    <xf numFmtId="164" fontId="13" fillId="33" borderId="0" xfId="59" applyNumberFormat="1" applyFont="1" applyFill="1">
      <alignment/>
      <protection/>
    </xf>
    <xf numFmtId="0" fontId="13" fillId="33" borderId="12" xfId="0" applyFont="1" applyFill="1" applyBorder="1" applyAlignment="1">
      <alignment/>
    </xf>
    <xf numFmtId="164" fontId="13" fillId="33" borderId="10" xfId="59" applyFont="1" applyFill="1" applyBorder="1">
      <alignment/>
      <protection/>
    </xf>
    <xf numFmtId="165" fontId="13" fillId="33" borderId="0" xfId="59" applyNumberFormat="1" applyFont="1" applyFill="1" applyProtection="1">
      <alignment/>
      <protection/>
    </xf>
    <xf numFmtId="164" fontId="13" fillId="33" borderId="0" xfId="59" applyNumberFormat="1" applyFont="1" applyFill="1" applyProtection="1">
      <alignment/>
      <protection/>
    </xf>
    <xf numFmtId="164" fontId="13" fillId="33" borderId="0" xfId="59" applyFont="1" applyFill="1" applyBorder="1">
      <alignment/>
      <protection/>
    </xf>
    <xf numFmtId="164" fontId="12" fillId="33" borderId="0" xfId="0" applyNumberFormat="1" applyFont="1" applyFill="1" applyAlignment="1">
      <alignment/>
    </xf>
    <xf numFmtId="0" fontId="12" fillId="33" borderId="10" xfId="0" applyFont="1" applyFill="1" applyBorder="1" applyAlignment="1">
      <alignment/>
    </xf>
    <xf numFmtId="0" fontId="14" fillId="33" borderId="0" xfId="0" applyFont="1" applyFill="1" applyAlignment="1">
      <alignment/>
    </xf>
    <xf numFmtId="0" fontId="13" fillId="33" borderId="11" xfId="0" applyFont="1" applyFill="1" applyBorder="1" applyAlignment="1">
      <alignment/>
    </xf>
    <xf numFmtId="0" fontId="13" fillId="33" borderId="10" xfId="0" applyFont="1" applyFill="1" applyBorder="1" applyAlignment="1">
      <alignment/>
    </xf>
    <xf numFmtId="0" fontId="13" fillId="33" borderId="0" xfId="60" applyFont="1" applyFill="1">
      <alignment/>
      <protection/>
    </xf>
    <xf numFmtId="0" fontId="13" fillId="33" borderId="0" xfId="60" applyFont="1" applyFill="1" applyAlignment="1">
      <alignment horizontal="center"/>
      <protection/>
    </xf>
    <xf numFmtId="0" fontId="13" fillId="33" borderId="10" xfId="60" applyFont="1" applyFill="1" applyBorder="1">
      <alignment/>
      <protection/>
    </xf>
    <xf numFmtId="0" fontId="13" fillId="33" borderId="10" xfId="60" applyFont="1" applyFill="1" applyBorder="1" applyAlignment="1">
      <alignment horizontal="center"/>
      <protection/>
    </xf>
    <xf numFmtId="0" fontId="13" fillId="33" borderId="0" xfId="0" applyFont="1" applyFill="1" applyAlignment="1">
      <alignment wrapText="1"/>
    </xf>
    <xf numFmtId="0" fontId="0" fillId="33" borderId="0" xfId="0" applyFill="1" applyAlignment="1">
      <alignment wrapText="1"/>
    </xf>
    <xf numFmtId="0" fontId="12" fillId="33" borderId="11" xfId="0" applyFont="1" applyFill="1" applyBorder="1" applyAlignment="1">
      <alignment/>
    </xf>
    <xf numFmtId="0" fontId="13" fillId="33" borderId="0" xfId="0" applyFont="1" applyFill="1" applyBorder="1" applyAlignment="1">
      <alignment/>
    </xf>
    <xf numFmtId="0" fontId="12" fillId="33" borderId="12" xfId="0" applyFont="1" applyFill="1" applyBorder="1" applyAlignment="1">
      <alignment/>
    </xf>
    <xf numFmtId="0" fontId="13" fillId="33" borderId="10" xfId="0" applyFont="1" applyFill="1" applyBorder="1" applyAlignment="1">
      <alignment horizontal="right"/>
    </xf>
    <xf numFmtId="0" fontId="13" fillId="33" borderId="0" xfId="0" applyFont="1" applyFill="1" applyAlignment="1">
      <alignment horizontal="center"/>
    </xf>
    <xf numFmtId="0" fontId="12" fillId="33" borderId="13" xfId="0" applyFont="1" applyFill="1" applyBorder="1" applyAlignment="1">
      <alignment/>
    </xf>
    <xf numFmtId="0" fontId="12" fillId="33" borderId="0" xfId="0" applyFont="1" applyFill="1" applyBorder="1" applyAlignment="1">
      <alignment/>
    </xf>
    <xf numFmtId="0" fontId="12" fillId="33" borderId="0" xfId="0" applyFont="1" applyFill="1" applyAlignment="1" quotePrefix="1">
      <alignment/>
    </xf>
    <xf numFmtId="1" fontId="13" fillId="33" borderId="0" xfId="59" applyNumberFormat="1" applyFont="1" applyFill="1" applyBorder="1">
      <alignment/>
      <protection/>
    </xf>
    <xf numFmtId="1" fontId="13" fillId="33" borderId="0" xfId="0" applyNumberFormat="1" applyFont="1" applyFill="1" applyAlignment="1">
      <alignment/>
    </xf>
    <xf numFmtId="0" fontId="15" fillId="33" borderId="0" xfId="0" applyFont="1" applyFill="1" applyAlignment="1">
      <alignment/>
    </xf>
    <xf numFmtId="0" fontId="12" fillId="33" borderId="0" xfId="0" applyFont="1" applyFill="1" applyAlignment="1" applyProtection="1">
      <alignment/>
      <protection/>
    </xf>
    <xf numFmtId="0" fontId="12" fillId="33" borderId="0" xfId="0" applyFont="1" applyFill="1" applyAlignment="1" applyProtection="1">
      <alignment horizontal="right"/>
      <protection/>
    </xf>
    <xf numFmtId="0" fontId="12" fillId="33" borderId="0" xfId="0" applyFont="1" applyFill="1" applyBorder="1" applyAlignment="1">
      <alignment horizontal="right"/>
    </xf>
    <xf numFmtId="0" fontId="12" fillId="33" borderId="0" xfId="0" applyFont="1" applyFill="1" applyAlignment="1">
      <alignment horizontal="center"/>
    </xf>
    <xf numFmtId="0" fontId="16" fillId="33" borderId="0" xfId="0" applyFont="1" applyFill="1" applyAlignment="1">
      <alignment/>
    </xf>
    <xf numFmtId="0" fontId="17" fillId="0" borderId="0" xfId="0" applyFont="1" applyAlignment="1">
      <alignment/>
    </xf>
    <xf numFmtId="0" fontId="14" fillId="33" borderId="0" xfId="0" applyFont="1" applyFill="1" applyBorder="1" applyAlignment="1" applyProtection="1">
      <alignment/>
      <protection/>
    </xf>
    <xf numFmtId="0" fontId="14" fillId="33" borderId="0" xfId="0" applyFont="1" applyFill="1" applyAlignment="1">
      <alignment horizontal="right"/>
    </xf>
    <xf numFmtId="0" fontId="12" fillId="33" borderId="0" xfId="0" applyFont="1" applyFill="1" applyAlignment="1">
      <alignment wrapText="1"/>
    </xf>
    <xf numFmtId="0" fontId="11" fillId="33" borderId="12" xfId="0" applyFont="1" applyFill="1" applyBorder="1" applyAlignment="1">
      <alignment/>
    </xf>
    <xf numFmtId="0" fontId="13" fillId="33" borderId="0" xfId="0" applyFont="1" applyFill="1" applyAlignment="1">
      <alignment vertical="top" wrapText="1"/>
    </xf>
    <xf numFmtId="0" fontId="12" fillId="33" borderId="0" xfId="0" applyFont="1" applyFill="1" applyAlignment="1">
      <alignment vertical="top" wrapText="1"/>
    </xf>
    <xf numFmtId="0" fontId="14" fillId="33" borderId="10" xfId="0" applyFont="1" applyFill="1" applyBorder="1" applyAlignment="1">
      <alignment wrapText="1"/>
    </xf>
    <xf numFmtId="0" fontId="15" fillId="33" borderId="0" xfId="0" applyFont="1" applyFill="1" applyAlignment="1">
      <alignment wrapText="1"/>
    </xf>
    <xf numFmtId="0" fontId="13" fillId="33" borderId="13" xfId="0" applyFont="1" applyFill="1" applyBorder="1" applyAlignment="1">
      <alignment/>
    </xf>
    <xf numFmtId="0" fontId="9" fillId="33" borderId="0" xfId="0" applyFont="1" applyFill="1" applyAlignment="1">
      <alignment/>
    </xf>
    <xf numFmtId="0" fontId="17" fillId="33" borderId="0" xfId="0" applyFont="1" applyFill="1" applyAlignment="1">
      <alignment/>
    </xf>
    <xf numFmtId="0" fontId="14" fillId="33" borderId="0" xfId="0" applyFont="1" applyFill="1" applyBorder="1" applyAlignment="1">
      <alignment horizontal="center" vertical="center" wrapText="1"/>
    </xf>
    <xf numFmtId="0" fontId="11" fillId="33" borderId="12" xfId="60" applyFont="1" applyFill="1" applyBorder="1" applyAlignment="1">
      <alignment horizontal="left"/>
      <protection/>
    </xf>
    <xf numFmtId="0" fontId="11" fillId="33" borderId="12" xfId="60" applyFont="1" applyFill="1" applyBorder="1" applyAlignment="1">
      <alignment horizontal="center"/>
      <protection/>
    </xf>
    <xf numFmtId="0" fontId="11" fillId="33" borderId="12" xfId="60" applyFont="1" applyFill="1" applyBorder="1">
      <alignment/>
      <protection/>
    </xf>
    <xf numFmtId="0" fontId="13" fillId="33" borderId="11" xfId="60" applyFont="1" applyFill="1" applyBorder="1" applyAlignment="1">
      <alignment horizontal="center"/>
      <protection/>
    </xf>
    <xf numFmtId="0" fontId="13" fillId="33" borderId="11" xfId="60" applyFont="1" applyFill="1" applyBorder="1">
      <alignment/>
      <protection/>
    </xf>
    <xf numFmtId="164" fontId="11" fillId="33" borderId="0" xfId="0" applyNumberFormat="1" applyFont="1" applyFill="1" applyAlignment="1">
      <alignment/>
    </xf>
    <xf numFmtId="0" fontId="4" fillId="33" borderId="0" xfId="0" applyFont="1" applyFill="1" applyAlignment="1">
      <alignment/>
    </xf>
    <xf numFmtId="164" fontId="11" fillId="33" borderId="0" xfId="59" applyFont="1" applyFill="1" applyBorder="1" applyAlignment="1">
      <alignment horizontal="center"/>
      <protection/>
    </xf>
    <xf numFmtId="0" fontId="19" fillId="0" borderId="0" xfId="0" applyFont="1" applyAlignment="1">
      <alignment/>
    </xf>
    <xf numFmtId="0" fontId="19" fillId="33" borderId="0" xfId="0" applyFont="1" applyFill="1" applyAlignment="1">
      <alignment/>
    </xf>
    <xf numFmtId="0" fontId="19" fillId="33" borderId="12" xfId="0" applyFont="1" applyFill="1" applyBorder="1" applyAlignment="1">
      <alignment/>
    </xf>
    <xf numFmtId="164" fontId="6" fillId="33" borderId="14" xfId="0" applyNumberFormat="1" applyFont="1" applyFill="1" applyBorder="1" applyAlignment="1">
      <alignment/>
    </xf>
    <xf numFmtId="0" fontId="20" fillId="33" borderId="0" xfId="0" applyFont="1" applyFill="1" applyAlignment="1">
      <alignment/>
    </xf>
    <xf numFmtId="0" fontId="6" fillId="33" borderId="0" xfId="0" applyFont="1" applyFill="1" applyAlignment="1">
      <alignment/>
    </xf>
    <xf numFmtId="0" fontId="21" fillId="33" borderId="0" xfId="0" applyFont="1" applyFill="1" applyAlignment="1">
      <alignment/>
    </xf>
    <xf numFmtId="0" fontId="21" fillId="33" borderId="10" xfId="0" applyFont="1" applyFill="1" applyBorder="1" applyAlignment="1">
      <alignment/>
    </xf>
    <xf numFmtId="37" fontId="6" fillId="33" borderId="0" xfId="0" applyNumberFormat="1" applyFont="1" applyFill="1" applyAlignment="1" applyProtection="1">
      <alignment/>
      <protection/>
    </xf>
    <xf numFmtId="0" fontId="6" fillId="33" borderId="10" xfId="0" applyFont="1" applyFill="1" applyBorder="1" applyAlignment="1">
      <alignment/>
    </xf>
    <xf numFmtId="0" fontId="6" fillId="33" borderId="0" xfId="0" applyFont="1" applyFill="1" applyBorder="1" applyAlignment="1">
      <alignment/>
    </xf>
    <xf numFmtId="0" fontId="6" fillId="33" borderId="11" xfId="0" applyFont="1" applyFill="1" applyBorder="1" applyAlignment="1">
      <alignment/>
    </xf>
    <xf numFmtId="0" fontId="22" fillId="33" borderId="0" xfId="0" applyFont="1" applyFill="1" applyAlignment="1">
      <alignment/>
    </xf>
    <xf numFmtId="164" fontId="6" fillId="33" borderId="10" xfId="0" applyNumberFormat="1" applyFont="1" applyFill="1" applyBorder="1" applyAlignment="1">
      <alignment horizontal="right"/>
    </xf>
    <xf numFmtId="164" fontId="6" fillId="33" borderId="14" xfId="0" applyNumberFormat="1" applyFont="1" applyFill="1" applyBorder="1" applyAlignment="1">
      <alignment horizontal="right"/>
    </xf>
    <xf numFmtId="164" fontId="6" fillId="33" borderId="0" xfId="0" applyNumberFormat="1" applyFont="1" applyFill="1" applyAlignment="1" applyProtection="1">
      <alignment/>
      <protection/>
    </xf>
    <xf numFmtId="166" fontId="21" fillId="33" borderId="0" xfId="63" applyNumberFormat="1" applyFont="1" applyFill="1" applyAlignment="1" applyProtection="1">
      <alignment/>
      <protection/>
    </xf>
    <xf numFmtId="164" fontId="6" fillId="33" borderId="0" xfId="0" applyNumberFormat="1" applyFont="1" applyFill="1" applyBorder="1" applyAlignment="1">
      <alignment/>
    </xf>
    <xf numFmtId="166" fontId="21" fillId="33" borderId="10" xfId="63" applyNumberFormat="1" applyFont="1" applyFill="1" applyBorder="1" applyAlignment="1" applyProtection="1">
      <alignment/>
      <protection/>
    </xf>
    <xf numFmtId="164" fontId="6" fillId="33" borderId="0" xfId="0" applyNumberFormat="1" applyFont="1" applyFill="1" applyAlignment="1">
      <alignment/>
    </xf>
    <xf numFmtId="164" fontId="6" fillId="33" borderId="0" xfId="0" applyNumberFormat="1" applyFont="1" applyFill="1" applyBorder="1" applyAlignment="1" applyProtection="1">
      <alignment/>
      <protection/>
    </xf>
    <xf numFmtId="164" fontId="6" fillId="33" borderId="11" xfId="0" applyNumberFormat="1" applyFont="1" applyFill="1" applyBorder="1" applyAlignment="1" applyProtection="1">
      <alignment/>
      <protection/>
    </xf>
    <xf numFmtId="164" fontId="6" fillId="33" borderId="11" xfId="0" applyNumberFormat="1" applyFont="1" applyFill="1" applyBorder="1" applyAlignment="1">
      <alignment/>
    </xf>
    <xf numFmtId="0" fontId="21" fillId="33" borderId="11" xfId="0" applyFont="1" applyFill="1" applyBorder="1" applyAlignment="1">
      <alignment/>
    </xf>
    <xf numFmtId="0" fontId="17" fillId="0" borderId="0" xfId="0" applyFont="1" applyAlignment="1">
      <alignment/>
    </xf>
    <xf numFmtId="164" fontId="6" fillId="33" borderId="0" xfId="0" applyNumberFormat="1" applyFont="1" applyFill="1" applyBorder="1" applyAlignment="1">
      <alignment horizontal="right"/>
    </xf>
    <xf numFmtId="0" fontId="0" fillId="33" borderId="0" xfId="0" applyFill="1" applyBorder="1" applyAlignment="1">
      <alignment/>
    </xf>
    <xf numFmtId="0" fontId="19" fillId="33" borderId="13" xfId="0" applyFont="1" applyFill="1" applyBorder="1" applyAlignment="1">
      <alignment/>
    </xf>
    <xf numFmtId="0" fontId="7" fillId="33" borderId="15" xfId="0" applyFont="1" applyFill="1" applyBorder="1" applyAlignment="1">
      <alignment/>
    </xf>
    <xf numFmtId="0" fontId="20" fillId="33" borderId="0" xfId="0" applyFont="1" applyFill="1" applyBorder="1" applyAlignment="1">
      <alignment/>
    </xf>
    <xf numFmtId="166" fontId="6" fillId="33" borderId="10" xfId="63" applyNumberFormat="1" applyFont="1" applyFill="1" applyBorder="1" applyAlignment="1" applyProtection="1">
      <alignment/>
      <protection/>
    </xf>
    <xf numFmtId="166" fontId="2" fillId="33" borderId="0" xfId="63" applyNumberFormat="1" applyFont="1" applyFill="1" applyBorder="1" applyAlignment="1" applyProtection="1">
      <alignment/>
      <protection/>
    </xf>
    <xf numFmtId="164" fontId="6" fillId="33" borderId="10" xfId="59" applyFont="1" applyFill="1" applyBorder="1" applyAlignment="1">
      <alignment horizontal="right"/>
      <protection/>
    </xf>
    <xf numFmtId="0" fontId="7" fillId="33" borderId="10" xfId="0" applyFont="1" applyFill="1" applyBorder="1" applyAlignment="1">
      <alignment/>
    </xf>
    <xf numFmtId="0" fontId="19" fillId="33" borderId="11" xfId="0" applyFont="1" applyFill="1" applyBorder="1" applyAlignment="1">
      <alignment/>
    </xf>
    <xf numFmtId="166" fontId="2" fillId="33" borderId="11" xfId="63" applyNumberFormat="1" applyFont="1" applyFill="1" applyBorder="1" applyAlignment="1" applyProtection="1">
      <alignment/>
      <protection/>
    </xf>
    <xf numFmtId="0" fontId="11" fillId="33" borderId="13" xfId="0" applyFont="1" applyFill="1" applyBorder="1" applyAlignment="1">
      <alignment/>
    </xf>
    <xf numFmtId="164" fontId="11" fillId="33" borderId="13" xfId="0" applyNumberFormat="1" applyFont="1" applyFill="1" applyBorder="1" applyAlignment="1">
      <alignment/>
    </xf>
    <xf numFmtId="0" fontId="6" fillId="0" borderId="10" xfId="60" applyFont="1" applyBorder="1" applyAlignment="1">
      <alignment horizontal="right"/>
      <protection/>
    </xf>
    <xf numFmtId="0" fontId="22" fillId="34" borderId="16" xfId="60" applyFont="1" applyFill="1" applyBorder="1" applyAlignment="1">
      <alignment horizontal="center"/>
      <protection/>
    </xf>
    <xf numFmtId="164" fontId="23" fillId="34" borderId="17" xfId="60" applyNumberFormat="1" applyFont="1" applyFill="1" applyBorder="1" applyAlignment="1" applyProtection="1">
      <alignment horizontal="center"/>
      <protection/>
    </xf>
    <xf numFmtId="164" fontId="23" fillId="34" borderId="18" xfId="60" applyNumberFormat="1" applyFont="1" applyFill="1" applyBorder="1" applyAlignment="1" applyProtection="1">
      <alignment horizontal="center"/>
      <protection/>
    </xf>
    <xf numFmtId="0" fontId="24" fillId="34" borderId="17" xfId="60" applyFont="1" applyFill="1" applyBorder="1" applyAlignment="1">
      <alignment horizontal="center"/>
      <protection/>
    </xf>
    <xf numFmtId="0" fontId="24" fillId="34" borderId="17" xfId="60" applyFont="1" applyFill="1" applyBorder="1" applyAlignment="1">
      <alignment horizontal="center" vertical="top"/>
      <protection/>
    </xf>
    <xf numFmtId="0" fontId="17" fillId="0" borderId="0" xfId="0" applyFont="1" applyAlignment="1">
      <alignment vertical="top"/>
    </xf>
    <xf numFmtId="0" fontId="24" fillId="35" borderId="10" xfId="60" applyFont="1" applyFill="1" applyBorder="1" applyAlignment="1">
      <alignment horizontal="center"/>
      <protection/>
    </xf>
    <xf numFmtId="0" fontId="24" fillId="35" borderId="10" xfId="60" applyFont="1" applyFill="1" applyBorder="1">
      <alignment/>
      <protection/>
    </xf>
    <xf numFmtId="0" fontId="22" fillId="35" borderId="10" xfId="60" applyFont="1" applyFill="1" applyBorder="1" applyAlignment="1">
      <alignment horizontal="center"/>
      <protection/>
    </xf>
    <xf numFmtId="164" fontId="24" fillId="35" borderId="19" xfId="60" applyNumberFormat="1" applyFont="1" applyFill="1" applyBorder="1" applyAlignment="1" applyProtection="1">
      <alignment horizontal="center"/>
      <protection/>
    </xf>
    <xf numFmtId="164" fontId="25" fillId="35" borderId="19" xfId="60" applyNumberFormat="1" applyFont="1" applyFill="1" applyBorder="1" applyAlignment="1" applyProtection="1">
      <alignment horizontal="center"/>
      <protection/>
    </xf>
    <xf numFmtId="164" fontId="25" fillId="35" borderId="20" xfId="60" applyNumberFormat="1" applyFont="1" applyFill="1" applyBorder="1" applyAlignment="1" applyProtection="1">
      <alignment horizontal="center"/>
      <protection/>
    </xf>
    <xf numFmtId="0" fontId="23" fillId="35" borderId="0" xfId="60" applyFont="1" applyFill="1" applyBorder="1" applyAlignment="1">
      <alignment vertical="top"/>
      <protection/>
    </xf>
    <xf numFmtId="0" fontId="24" fillId="35" borderId="0" xfId="60" applyFont="1" applyFill="1" applyBorder="1" applyAlignment="1">
      <alignment horizontal="center" vertical="top"/>
      <protection/>
    </xf>
    <xf numFmtId="0" fontId="23" fillId="35" borderId="0" xfId="60" applyFont="1" applyFill="1" applyBorder="1" applyAlignment="1">
      <alignment horizontal="center" vertical="top"/>
      <protection/>
    </xf>
    <xf numFmtId="0" fontId="24" fillId="35" borderId="21" xfId="60" applyFont="1" applyFill="1" applyBorder="1" applyAlignment="1">
      <alignment horizontal="center"/>
      <protection/>
    </xf>
    <xf numFmtId="0" fontId="24" fillId="35" borderId="22" xfId="60" applyFont="1" applyFill="1" applyBorder="1" applyAlignment="1">
      <alignment horizontal="center"/>
      <protection/>
    </xf>
    <xf numFmtId="0" fontId="22" fillId="35" borderId="21" xfId="60" applyFont="1" applyFill="1" applyBorder="1" applyAlignment="1">
      <alignment horizontal="center"/>
      <protection/>
    </xf>
    <xf numFmtId="0" fontId="22" fillId="35" borderId="22" xfId="60" applyFont="1" applyFill="1" applyBorder="1" applyAlignment="1">
      <alignment horizontal="center"/>
      <protection/>
    </xf>
    <xf numFmtId="164" fontId="24" fillId="35" borderId="23" xfId="60" applyNumberFormat="1" applyFont="1" applyFill="1" applyBorder="1" applyAlignment="1" applyProtection="1">
      <alignment horizontal="center"/>
      <protection/>
    </xf>
    <xf numFmtId="164" fontId="25" fillId="35" borderId="0" xfId="60" applyNumberFormat="1" applyFont="1" applyFill="1" applyBorder="1" applyAlignment="1" applyProtection="1">
      <alignment horizontal="center"/>
      <protection/>
    </xf>
    <xf numFmtId="164" fontId="24" fillId="35" borderId="0" xfId="60" applyNumberFormat="1" applyFont="1" applyFill="1" applyBorder="1" applyAlignment="1" applyProtection="1" quotePrefix="1">
      <alignment horizontal="center"/>
      <protection/>
    </xf>
    <xf numFmtId="164" fontId="24" fillId="35" borderId="24" xfId="60" applyNumberFormat="1" applyFont="1" applyFill="1" applyBorder="1" applyAlignment="1" applyProtection="1">
      <alignment horizontal="center"/>
      <protection/>
    </xf>
    <xf numFmtId="164" fontId="24" fillId="35" borderId="0" xfId="60" applyNumberFormat="1" applyFont="1" applyFill="1" applyBorder="1" applyAlignment="1" applyProtection="1">
      <alignment horizontal="center"/>
      <protection/>
    </xf>
    <xf numFmtId="164" fontId="24" fillId="35" borderId="25" xfId="60" applyNumberFormat="1" applyFont="1" applyFill="1" applyBorder="1" applyAlignment="1" applyProtection="1">
      <alignment horizontal="center"/>
      <protection/>
    </xf>
    <xf numFmtId="164" fontId="24" fillId="35" borderId="26" xfId="60" applyNumberFormat="1" applyFont="1" applyFill="1" applyBorder="1" applyAlignment="1" applyProtection="1">
      <alignment horizontal="center"/>
      <protection/>
    </xf>
    <xf numFmtId="0" fontId="22" fillId="33" borderId="0" xfId="60" applyFont="1" applyFill="1">
      <alignment/>
      <protection/>
    </xf>
    <xf numFmtId="0" fontId="2" fillId="33" borderId="0" xfId="60" applyFont="1" applyFill="1" applyAlignment="1">
      <alignment horizontal="center"/>
      <protection/>
    </xf>
    <xf numFmtId="0" fontId="2" fillId="33" borderId="0" xfId="60" applyFill="1" applyAlignment="1">
      <alignment horizontal="center"/>
      <protection/>
    </xf>
    <xf numFmtId="0" fontId="2" fillId="33" borderId="0" xfId="60" applyFill="1">
      <alignment/>
      <protection/>
    </xf>
    <xf numFmtId="0" fontId="0" fillId="33" borderId="0" xfId="0" applyFont="1" applyFill="1" applyAlignment="1">
      <alignment horizontal="center"/>
    </xf>
    <xf numFmtId="0" fontId="0" fillId="33" borderId="0" xfId="0" applyFill="1" applyAlignment="1">
      <alignment horizontal="center"/>
    </xf>
    <xf numFmtId="0" fontId="24" fillId="35" borderId="27" xfId="60" applyFont="1" applyFill="1" applyBorder="1" applyAlignment="1">
      <alignment horizontal="center"/>
      <protection/>
    </xf>
    <xf numFmtId="0" fontId="24" fillId="35" borderId="24" xfId="60" applyFont="1" applyFill="1" applyBorder="1" applyAlignment="1">
      <alignment horizontal="center"/>
      <protection/>
    </xf>
    <xf numFmtId="0" fontId="19" fillId="33" borderId="12" xfId="60" applyFont="1" applyFill="1" applyBorder="1">
      <alignment/>
      <protection/>
    </xf>
    <xf numFmtId="0" fontId="23" fillId="33" borderId="0" xfId="60" applyFont="1" applyFill="1" applyAlignment="1">
      <alignment vertical="top"/>
      <protection/>
    </xf>
    <xf numFmtId="0" fontId="23" fillId="33" borderId="0" xfId="60" applyFont="1" applyFill="1" applyAlignment="1">
      <alignment horizontal="center" vertical="top"/>
      <protection/>
    </xf>
    <xf numFmtId="0" fontId="24" fillId="33" borderId="0" xfId="60" applyFont="1" applyFill="1">
      <alignment/>
      <protection/>
    </xf>
    <xf numFmtId="0" fontId="24" fillId="33" borderId="0" xfId="60" applyFont="1" applyFill="1" applyAlignment="1">
      <alignment horizontal="center"/>
      <protection/>
    </xf>
    <xf numFmtId="0" fontId="22" fillId="33" borderId="10" xfId="60" applyFont="1" applyFill="1" applyBorder="1" applyAlignment="1">
      <alignment horizontal="left"/>
      <protection/>
    </xf>
    <xf numFmtId="0" fontId="22" fillId="33" borderId="10" xfId="60" applyFont="1" applyFill="1" applyBorder="1" applyAlignment="1">
      <alignment horizontal="center"/>
      <protection/>
    </xf>
    <xf numFmtId="0" fontId="6" fillId="33" borderId="0" xfId="60" applyFont="1" applyFill="1">
      <alignment/>
      <protection/>
    </xf>
    <xf numFmtId="164" fontId="24" fillId="33" borderId="0" xfId="60" applyNumberFormat="1" applyFont="1" applyFill="1" applyAlignment="1" applyProtection="1">
      <alignment horizontal="center"/>
      <protection/>
    </xf>
    <xf numFmtId="0" fontId="6" fillId="33" borderId="0" xfId="60" applyFont="1" applyFill="1" quotePrefix="1">
      <alignment/>
      <protection/>
    </xf>
    <xf numFmtId="0" fontId="6" fillId="33" borderId="0" xfId="60" applyFont="1" applyFill="1" applyAlignment="1">
      <alignment horizontal="left"/>
      <protection/>
    </xf>
    <xf numFmtId="165" fontId="24" fillId="33" borderId="0" xfId="60" applyNumberFormat="1" applyFont="1" applyFill="1" applyAlignment="1" applyProtection="1">
      <alignment horizontal="center"/>
      <protection/>
    </xf>
    <xf numFmtId="164" fontId="24" fillId="33" borderId="19" xfId="60" applyNumberFormat="1" applyFont="1" applyFill="1" applyBorder="1" applyAlignment="1" applyProtection="1">
      <alignment horizontal="center"/>
      <protection/>
    </xf>
    <xf numFmtId="0" fontId="17" fillId="33" borderId="0" xfId="0" applyFont="1" applyFill="1" applyAlignment="1">
      <alignment/>
    </xf>
    <xf numFmtId="0" fontId="23" fillId="33" borderId="0" xfId="60" applyFont="1" applyFill="1" applyBorder="1" applyAlignment="1">
      <alignment horizontal="center" vertical="top"/>
      <protection/>
    </xf>
    <xf numFmtId="0" fontId="24" fillId="33" borderId="0" xfId="60" applyFont="1" applyFill="1" applyBorder="1" applyAlignment="1">
      <alignment horizontal="center"/>
      <protection/>
    </xf>
    <xf numFmtId="0" fontId="2" fillId="33" borderId="10" xfId="60" applyFill="1" applyBorder="1" applyAlignment="1">
      <alignment horizontal="center"/>
      <protection/>
    </xf>
    <xf numFmtId="164" fontId="23" fillId="33" borderId="0" xfId="60" applyNumberFormat="1" applyFont="1" applyFill="1" applyBorder="1" applyAlignment="1" applyProtection="1">
      <alignment horizontal="center"/>
      <protection/>
    </xf>
    <xf numFmtId="164" fontId="23" fillId="33" borderId="19" xfId="60" applyNumberFormat="1" applyFont="1" applyFill="1" applyBorder="1" applyAlignment="1" applyProtection="1">
      <alignment horizontal="center"/>
      <protection/>
    </xf>
    <xf numFmtId="168" fontId="0" fillId="33" borderId="0" xfId="0" applyNumberFormat="1" applyFont="1" applyFill="1" applyBorder="1" applyAlignment="1">
      <alignment horizontal="center"/>
    </xf>
    <xf numFmtId="0" fontId="17" fillId="33" borderId="0" xfId="0" applyFont="1" applyFill="1" applyAlignment="1">
      <alignment vertical="top"/>
    </xf>
    <xf numFmtId="0" fontId="24" fillId="33" borderId="10" xfId="60" applyFont="1" applyFill="1" applyBorder="1" applyAlignment="1">
      <alignment horizontal="center"/>
      <protection/>
    </xf>
    <xf numFmtId="164" fontId="25" fillId="33" borderId="0" xfId="60" applyNumberFormat="1" applyFont="1" applyFill="1" applyAlignment="1" applyProtection="1">
      <alignment horizontal="center"/>
      <protection/>
    </xf>
    <xf numFmtId="164" fontId="25" fillId="33" borderId="0" xfId="60" applyNumberFormat="1" applyFont="1" applyFill="1" applyBorder="1" applyAlignment="1" applyProtection="1">
      <alignment horizontal="center"/>
      <protection/>
    </xf>
    <xf numFmtId="164" fontId="25" fillId="33" borderId="20" xfId="60" applyNumberFormat="1" applyFont="1" applyFill="1" applyBorder="1" applyAlignment="1" applyProtection="1">
      <alignment horizontal="center"/>
      <protection/>
    </xf>
    <xf numFmtId="168" fontId="0" fillId="33" borderId="0" xfId="0" applyNumberFormat="1" applyFont="1" applyFill="1" applyBorder="1" applyAlignment="1">
      <alignment/>
    </xf>
    <xf numFmtId="164" fontId="7" fillId="33" borderId="0" xfId="59" applyFont="1" applyFill="1" applyBorder="1" applyAlignment="1">
      <alignment vertical="center" wrapText="1"/>
      <protection/>
    </xf>
    <xf numFmtId="164" fontId="5" fillId="33" borderId="0" xfId="59" applyFont="1" applyFill="1" applyBorder="1">
      <alignment/>
      <protection/>
    </xf>
    <xf numFmtId="164" fontId="7" fillId="33" borderId="10" xfId="59" applyFont="1" applyFill="1" applyBorder="1">
      <alignment/>
      <protection/>
    </xf>
    <xf numFmtId="0" fontId="7" fillId="33" borderId="0" xfId="0" applyFont="1" applyFill="1" applyAlignment="1">
      <alignment/>
    </xf>
    <xf numFmtId="0" fontId="5" fillId="33" borderId="0" xfId="0" applyFont="1" applyFill="1" applyAlignment="1">
      <alignment/>
    </xf>
    <xf numFmtId="164" fontId="7" fillId="33" borderId="0" xfId="59" applyFont="1" applyFill="1" applyBorder="1" applyAlignment="1">
      <alignment horizontal="right" vertical="center"/>
      <protection/>
    </xf>
    <xf numFmtId="164" fontId="7" fillId="33" borderId="0" xfId="59" applyFont="1" applyFill="1" applyBorder="1" applyAlignment="1">
      <alignment horizontal="right"/>
      <protection/>
    </xf>
    <xf numFmtId="0" fontId="7" fillId="33" borderId="11" xfId="0" applyFont="1" applyFill="1" applyBorder="1" applyAlignment="1">
      <alignment wrapText="1"/>
    </xf>
    <xf numFmtId="0" fontId="7" fillId="33" borderId="10" xfId="0" applyFont="1" applyFill="1" applyBorder="1" applyAlignment="1">
      <alignment horizontal="right" wrapText="1"/>
    </xf>
    <xf numFmtId="169" fontId="7" fillId="33" borderId="10" xfId="0" applyNumberFormat="1" applyFont="1" applyFill="1" applyBorder="1" applyAlignment="1">
      <alignment horizontal="right" wrapText="1"/>
    </xf>
    <xf numFmtId="170" fontId="7" fillId="33" borderId="10" xfId="0" applyNumberFormat="1" applyFont="1" applyFill="1" applyBorder="1" applyAlignment="1">
      <alignment horizontal="right" wrapText="1"/>
    </xf>
    <xf numFmtId="0" fontId="0" fillId="33" borderId="11" xfId="0" applyFill="1" applyBorder="1" applyAlignment="1">
      <alignment/>
    </xf>
    <xf numFmtId="0" fontId="14" fillId="33" borderId="11" xfId="0" applyFont="1" applyFill="1" applyBorder="1" applyAlignment="1">
      <alignment/>
    </xf>
    <xf numFmtId="0" fontId="7" fillId="33" borderId="11" xfId="0" applyFont="1" applyFill="1" applyBorder="1" applyAlignment="1">
      <alignment/>
    </xf>
    <xf numFmtId="0" fontId="6" fillId="0" borderId="11" xfId="60" applyFont="1" applyBorder="1" applyAlignment="1">
      <alignment horizontal="right"/>
      <protection/>
    </xf>
    <xf numFmtId="168" fontId="5" fillId="33" borderId="0" xfId="0" applyNumberFormat="1" applyFont="1" applyFill="1" applyAlignment="1">
      <alignment/>
    </xf>
    <xf numFmtId="0" fontId="7" fillId="33" borderId="19" xfId="0" applyFont="1" applyFill="1" applyBorder="1" applyAlignment="1">
      <alignment/>
    </xf>
    <xf numFmtId="168" fontId="7" fillId="33" borderId="19" xfId="0" applyNumberFormat="1" applyFont="1" applyFill="1" applyBorder="1" applyAlignment="1">
      <alignment/>
    </xf>
    <xf numFmtId="0" fontId="7" fillId="33" borderId="0" xfId="0" applyFont="1" applyFill="1" applyBorder="1" applyAlignment="1">
      <alignment/>
    </xf>
    <xf numFmtId="0" fontId="7" fillId="33" borderId="11" xfId="0" applyFont="1" applyFill="1" applyBorder="1" applyAlignment="1">
      <alignment/>
    </xf>
    <xf numFmtId="0" fontId="7" fillId="33" borderId="28" xfId="0" applyFont="1" applyFill="1" applyBorder="1" applyAlignment="1">
      <alignment horizontal="right" wrapText="1"/>
    </xf>
    <xf numFmtId="168" fontId="7" fillId="33" borderId="29" xfId="0" applyNumberFormat="1" applyFont="1" applyFill="1" applyBorder="1" applyAlignment="1">
      <alignment/>
    </xf>
    <xf numFmtId="0" fontId="7" fillId="33" borderId="30" xfId="0" applyFont="1" applyFill="1" applyBorder="1" applyAlignment="1">
      <alignment horizontal="right"/>
    </xf>
    <xf numFmtId="0" fontId="7" fillId="35" borderId="31" xfId="0" applyFont="1" applyFill="1" applyBorder="1" applyAlignment="1">
      <alignment horizontal="right"/>
    </xf>
    <xf numFmtId="0" fontId="11" fillId="33" borderId="0" xfId="0" applyFont="1" applyFill="1" applyBorder="1" applyAlignment="1">
      <alignment/>
    </xf>
    <xf numFmtId="0" fontId="7" fillId="33" borderId="32" xfId="0" applyFont="1" applyFill="1" applyBorder="1" applyAlignment="1">
      <alignment/>
    </xf>
    <xf numFmtId="0" fontId="7" fillId="33" borderId="33" xfId="0" applyFont="1" applyFill="1" applyBorder="1" applyAlignment="1">
      <alignment/>
    </xf>
    <xf numFmtId="0" fontId="7" fillId="33" borderId="34" xfId="0" applyFont="1" applyFill="1" applyBorder="1" applyAlignment="1">
      <alignment/>
    </xf>
    <xf numFmtId="0" fontId="7" fillId="33" borderId="35" xfId="0" applyFont="1" applyFill="1" applyBorder="1" applyAlignment="1">
      <alignment horizontal="right"/>
    </xf>
    <xf numFmtId="164" fontId="6" fillId="0" borderId="0" xfId="59" applyFont="1" applyAlignment="1">
      <alignment horizontal="right"/>
      <protection/>
    </xf>
    <xf numFmtId="164" fontId="5" fillId="33" borderId="0" xfId="59" applyFont="1" applyFill="1">
      <alignment/>
      <protection/>
    </xf>
    <xf numFmtId="164" fontId="5" fillId="33" borderId="10" xfId="59" applyFont="1" applyFill="1" applyBorder="1">
      <alignment/>
      <protection/>
    </xf>
    <xf numFmtId="164" fontId="7" fillId="33" borderId="0" xfId="59" applyFont="1" applyFill="1">
      <alignment/>
      <protection/>
    </xf>
    <xf numFmtId="164" fontId="5" fillId="33" borderId="11" xfId="59" applyFont="1" applyFill="1" applyBorder="1">
      <alignment/>
      <protection/>
    </xf>
    <xf numFmtId="164" fontId="7" fillId="33" borderId="0" xfId="59" applyFont="1" applyFill="1" applyAlignment="1">
      <alignment/>
      <protection/>
    </xf>
    <xf numFmtId="0" fontId="7" fillId="33" borderId="10" xfId="59" applyNumberFormat="1" applyFont="1" applyFill="1" applyBorder="1" applyAlignment="1">
      <alignment horizontal="right"/>
      <protection/>
    </xf>
    <xf numFmtId="164" fontId="11" fillId="33" borderId="0" xfId="59" applyFont="1" applyFill="1" applyBorder="1">
      <alignment/>
      <protection/>
    </xf>
    <xf numFmtId="0" fontId="7" fillId="33" borderId="11" xfId="59" applyNumberFormat="1" applyFont="1" applyFill="1" applyBorder="1" applyAlignment="1">
      <alignment horizontal="right"/>
      <protection/>
    </xf>
    <xf numFmtId="3" fontId="6" fillId="33" borderId="0" xfId="0" applyNumberFormat="1" applyFont="1" applyFill="1" applyAlignment="1">
      <alignment/>
    </xf>
    <xf numFmtId="0" fontId="7" fillId="33" borderId="20" xfId="0" applyFont="1" applyFill="1" applyBorder="1" applyAlignment="1">
      <alignment/>
    </xf>
    <xf numFmtId="0" fontId="7" fillId="33" borderId="36" xfId="0" applyFont="1" applyFill="1" applyBorder="1" applyAlignment="1">
      <alignment horizontal="right"/>
    </xf>
    <xf numFmtId="0" fontId="7" fillId="33" borderId="20" xfId="0" applyFont="1" applyFill="1" applyBorder="1" applyAlignment="1">
      <alignment horizontal="right"/>
    </xf>
    <xf numFmtId="0" fontId="7" fillId="33" borderId="37" xfId="0" applyFont="1" applyFill="1" applyBorder="1" applyAlignment="1">
      <alignment horizontal="right"/>
    </xf>
    <xf numFmtId="37" fontId="7" fillId="33" borderId="0" xfId="0" applyNumberFormat="1" applyFont="1" applyFill="1" applyBorder="1" applyAlignment="1" applyProtection="1">
      <alignment/>
      <protection/>
    </xf>
    <xf numFmtId="172" fontId="7" fillId="33" borderId="0" xfId="0" applyNumberFormat="1" applyFont="1" applyFill="1" applyBorder="1" applyAlignment="1" applyProtection="1">
      <alignment/>
      <protection/>
    </xf>
    <xf numFmtId="0" fontId="7" fillId="33" borderId="36" xfId="0" applyFont="1" applyFill="1" applyBorder="1" applyAlignment="1">
      <alignment/>
    </xf>
    <xf numFmtId="0" fontId="7" fillId="33" borderId="20" xfId="0" applyFont="1" applyFill="1" applyBorder="1" applyAlignment="1">
      <alignment/>
    </xf>
    <xf numFmtId="0" fontId="7" fillId="33" borderId="37" xfId="0" applyFont="1" applyFill="1" applyBorder="1" applyAlignment="1">
      <alignment/>
    </xf>
    <xf numFmtId="0" fontId="7" fillId="33" borderId="38" xfId="0" applyFont="1" applyFill="1" applyBorder="1" applyAlignment="1">
      <alignment/>
    </xf>
    <xf numFmtId="0" fontId="7" fillId="33" borderId="38" xfId="0" applyFont="1" applyFill="1" applyBorder="1" applyAlignment="1">
      <alignment horizontal="right"/>
    </xf>
    <xf numFmtId="0" fontId="7" fillId="33" borderId="11" xfId="0" applyFont="1" applyFill="1" applyBorder="1" applyAlignment="1">
      <alignment horizontal="right"/>
    </xf>
    <xf numFmtId="0" fontId="18" fillId="33" borderId="0" xfId="0" applyFont="1" applyFill="1" applyAlignment="1">
      <alignment/>
    </xf>
    <xf numFmtId="164" fontId="6" fillId="33" borderId="13" xfId="59" applyFont="1" applyFill="1" applyBorder="1" applyAlignment="1">
      <alignment horizontal="right"/>
      <protection/>
    </xf>
    <xf numFmtId="0" fontId="6" fillId="33" borderId="19" xfId="0" applyFont="1" applyFill="1" applyBorder="1" applyAlignment="1">
      <alignment/>
    </xf>
    <xf numFmtId="175" fontId="13" fillId="33" borderId="0" xfId="42" applyNumberFormat="1" applyFont="1" applyFill="1" applyAlignment="1">
      <alignment/>
    </xf>
    <xf numFmtId="175" fontId="16" fillId="33" borderId="0" xfId="42" applyNumberFormat="1" applyFont="1" applyFill="1" applyAlignment="1">
      <alignment/>
    </xf>
    <xf numFmtId="175" fontId="11" fillId="33" borderId="0" xfId="42" applyNumberFormat="1" applyFont="1" applyFill="1" applyBorder="1" applyAlignment="1">
      <alignment/>
    </xf>
    <xf numFmtId="175" fontId="7" fillId="33" borderId="0" xfId="42" applyNumberFormat="1" applyFont="1" applyFill="1" applyAlignment="1">
      <alignment horizontal="right"/>
    </xf>
    <xf numFmtId="175" fontId="6" fillId="33" borderId="0" xfId="42" applyNumberFormat="1" applyFont="1" applyFill="1" applyAlignment="1">
      <alignment horizontal="right"/>
    </xf>
    <xf numFmtId="175" fontId="6" fillId="33" borderId="19" xfId="42" applyNumberFormat="1" applyFont="1" applyFill="1" applyBorder="1" applyAlignment="1">
      <alignment/>
    </xf>
    <xf numFmtId="175" fontId="6" fillId="33" borderId="0" xfId="42" applyNumberFormat="1" applyFont="1" applyFill="1" applyAlignment="1">
      <alignment/>
    </xf>
    <xf numFmtId="0" fontId="16" fillId="33" borderId="0" xfId="0" applyFont="1" applyFill="1" applyBorder="1" applyAlignment="1">
      <alignment/>
    </xf>
    <xf numFmtId="0" fontId="6" fillId="33" borderId="10" xfId="0" applyFont="1" applyFill="1" applyBorder="1" applyAlignment="1">
      <alignment horizontal="right"/>
    </xf>
    <xf numFmtId="44" fontId="23" fillId="33" borderId="10" xfId="44" applyFont="1" applyFill="1" applyBorder="1" applyAlignment="1">
      <alignment horizontal="right"/>
    </xf>
    <xf numFmtId="0" fontId="5" fillId="33" borderId="0" xfId="0" applyFont="1" applyFill="1" applyAlignment="1">
      <alignment wrapText="1"/>
    </xf>
    <xf numFmtId="0" fontId="5" fillId="33" borderId="10" xfId="0" applyFont="1" applyFill="1" applyBorder="1" applyAlignment="1">
      <alignment/>
    </xf>
    <xf numFmtId="0" fontId="12" fillId="33" borderId="0" xfId="0" applyFont="1" applyFill="1" applyAlignment="1" quotePrefix="1">
      <alignment wrapText="1"/>
    </xf>
    <xf numFmtId="164" fontId="5" fillId="33" borderId="0" xfId="59" applyFont="1" applyFill="1" applyBorder="1" applyAlignment="1">
      <alignment/>
      <protection/>
    </xf>
    <xf numFmtId="0" fontId="9" fillId="33" borderId="0" xfId="0" applyFont="1" applyFill="1" applyBorder="1" applyAlignment="1">
      <alignment/>
    </xf>
    <xf numFmtId="164" fontId="13" fillId="33" borderId="0" xfId="59" applyFont="1" applyFill="1" applyBorder="1" applyAlignment="1">
      <alignment/>
      <protection/>
    </xf>
    <xf numFmtId="167" fontId="5" fillId="33" borderId="0" xfId="59" applyNumberFormat="1" applyFont="1" applyFill="1">
      <alignment/>
      <protection/>
    </xf>
    <xf numFmtId="164" fontId="5" fillId="33" borderId="0" xfId="59" applyFont="1" applyFill="1" applyAlignment="1">
      <alignment wrapText="1"/>
      <protection/>
    </xf>
    <xf numFmtId="167" fontId="5" fillId="33" borderId="10" xfId="59" applyNumberFormat="1" applyFont="1" applyFill="1" applyBorder="1">
      <alignment/>
      <protection/>
    </xf>
    <xf numFmtId="167" fontId="5" fillId="33" borderId="11" xfId="59" applyNumberFormat="1" applyFont="1" applyFill="1" applyBorder="1">
      <alignment/>
      <protection/>
    </xf>
    <xf numFmtId="164" fontId="7" fillId="33" borderId="39" xfId="59" applyFont="1" applyFill="1" applyBorder="1">
      <alignment/>
      <protection/>
    </xf>
    <xf numFmtId="167" fontId="5" fillId="33" borderId="39" xfId="59" applyNumberFormat="1" applyFont="1" applyFill="1" applyBorder="1">
      <alignment/>
      <protection/>
    </xf>
    <xf numFmtId="164" fontId="5" fillId="33" borderId="39" xfId="59" applyFont="1" applyFill="1" applyBorder="1">
      <alignment/>
      <protection/>
    </xf>
    <xf numFmtId="167" fontId="6" fillId="33" borderId="11" xfId="0" applyNumberFormat="1" applyFont="1" applyFill="1" applyBorder="1" applyAlignment="1">
      <alignment/>
    </xf>
    <xf numFmtId="164" fontId="6" fillId="33" borderId="0" xfId="59" applyFont="1" applyFill="1">
      <alignment/>
      <protection/>
    </xf>
    <xf numFmtId="167" fontId="6" fillId="33" borderId="0" xfId="59" applyNumberFormat="1" applyFont="1" applyFill="1">
      <alignment/>
      <protection/>
    </xf>
    <xf numFmtId="164" fontId="6" fillId="33" borderId="0" xfId="59" applyFont="1" applyFill="1" applyAlignment="1">
      <alignment wrapText="1"/>
      <protection/>
    </xf>
    <xf numFmtId="167" fontId="6" fillId="33" borderId="0" xfId="59" applyNumberFormat="1" applyFont="1" applyFill="1" applyAlignment="1">
      <alignment horizontal="right"/>
      <protection/>
    </xf>
    <xf numFmtId="164" fontId="6" fillId="33" borderId="10" xfId="59" applyFont="1" applyFill="1" applyBorder="1" applyAlignment="1" quotePrefix="1">
      <alignment horizontal="right"/>
      <protection/>
    </xf>
    <xf numFmtId="164" fontId="6" fillId="33" borderId="11" xfId="59" applyFont="1" applyFill="1" applyBorder="1" applyAlignment="1">
      <alignment horizontal="right"/>
      <protection/>
    </xf>
    <xf numFmtId="164" fontId="7" fillId="33" borderId="11" xfId="59" applyFont="1" applyFill="1" applyBorder="1">
      <alignment/>
      <protection/>
    </xf>
    <xf numFmtId="167" fontId="5" fillId="33" borderId="0" xfId="59" applyNumberFormat="1" applyFont="1" applyFill="1" applyBorder="1">
      <alignment/>
      <protection/>
    </xf>
    <xf numFmtId="164" fontId="6" fillId="33" borderId="11" xfId="59" applyFont="1" applyFill="1" applyBorder="1" applyAlignment="1" quotePrefix="1">
      <alignment horizontal="right"/>
      <protection/>
    </xf>
    <xf numFmtId="192" fontId="6" fillId="33" borderId="0" xfId="0" applyNumberFormat="1" applyFont="1" applyFill="1" applyAlignment="1">
      <alignment horizontal="right"/>
    </xf>
    <xf numFmtId="192" fontId="5" fillId="33" borderId="0" xfId="0" applyNumberFormat="1" applyFont="1" applyFill="1" applyAlignment="1">
      <alignment horizontal="right"/>
    </xf>
    <xf numFmtId="192" fontId="6" fillId="33" borderId="10" xfId="0" applyNumberFormat="1" applyFont="1" applyFill="1" applyBorder="1" applyAlignment="1">
      <alignment horizontal="right"/>
    </xf>
    <xf numFmtId="192" fontId="6" fillId="33" borderId="11" xfId="0" applyNumberFormat="1" applyFont="1" applyFill="1" applyBorder="1" applyAlignment="1">
      <alignment horizontal="right"/>
    </xf>
    <xf numFmtId="192" fontId="5" fillId="33" borderId="11" xfId="0" applyNumberFormat="1" applyFont="1" applyFill="1" applyBorder="1" applyAlignment="1">
      <alignment horizontal="right"/>
    </xf>
    <xf numFmtId="4" fontId="6" fillId="33" borderId="0" xfId="0" applyNumberFormat="1" applyFont="1" applyFill="1" applyAlignment="1">
      <alignment horizontal="right"/>
    </xf>
    <xf numFmtId="0" fontId="7" fillId="33" borderId="40" xfId="0" applyFont="1" applyFill="1" applyBorder="1" applyAlignment="1">
      <alignment/>
    </xf>
    <xf numFmtId="3" fontId="5" fillId="33" borderId="10" xfId="59" applyNumberFormat="1" applyFont="1" applyFill="1" applyBorder="1">
      <alignment/>
      <protection/>
    </xf>
    <xf numFmtId="3" fontId="5" fillId="33" borderId="11" xfId="59" applyNumberFormat="1" applyFont="1" applyFill="1" applyBorder="1">
      <alignment/>
      <protection/>
    </xf>
    <xf numFmtId="164" fontId="7" fillId="33" borderId="20" xfId="59" applyFont="1" applyFill="1" applyBorder="1">
      <alignment/>
      <protection/>
    </xf>
    <xf numFmtId="3" fontId="6" fillId="33" borderId="0" xfId="59" applyNumberFormat="1" applyFont="1" applyFill="1">
      <alignment/>
      <protection/>
    </xf>
    <xf numFmtId="3" fontId="6" fillId="33" borderId="0" xfId="59" applyNumberFormat="1" applyFont="1" applyFill="1" applyAlignment="1">
      <alignment horizontal="right"/>
      <protection/>
    </xf>
    <xf numFmtId="0" fontId="20" fillId="33" borderId="20" xfId="60" applyFont="1" applyFill="1" applyBorder="1" applyAlignment="1">
      <alignment horizontal="left"/>
      <protection/>
    </xf>
    <xf numFmtId="164" fontId="7" fillId="33" borderId="0" xfId="59" applyFont="1" applyFill="1" applyBorder="1" applyAlignment="1">
      <alignment/>
      <protection/>
    </xf>
    <xf numFmtId="164" fontId="6" fillId="33" borderId="0" xfId="59" applyFont="1" applyFill="1" applyBorder="1">
      <alignment/>
      <protection/>
    </xf>
    <xf numFmtId="164" fontId="20" fillId="33" borderId="0" xfId="59" applyFont="1" applyFill="1" applyBorder="1">
      <alignment/>
      <protection/>
    </xf>
    <xf numFmtId="168" fontId="20" fillId="33" borderId="0" xfId="0" applyNumberFormat="1" applyFont="1" applyFill="1" applyAlignment="1">
      <alignment/>
    </xf>
    <xf numFmtId="164" fontId="20" fillId="33" borderId="10" xfId="59" applyFont="1" applyFill="1" applyBorder="1">
      <alignment/>
      <protection/>
    </xf>
    <xf numFmtId="164" fontId="20" fillId="33" borderId="10" xfId="59" applyFont="1" applyFill="1" applyBorder="1" applyAlignment="1">
      <alignment/>
      <protection/>
    </xf>
    <xf numFmtId="164" fontId="20" fillId="33" borderId="0" xfId="59" applyFont="1" applyFill="1" applyBorder="1" applyAlignment="1">
      <alignment horizontal="right" vertical="center"/>
      <protection/>
    </xf>
    <xf numFmtId="164" fontId="15" fillId="33" borderId="0" xfId="59" applyFont="1" applyFill="1" applyBorder="1" applyAlignment="1">
      <alignment/>
      <protection/>
    </xf>
    <xf numFmtId="164" fontId="20" fillId="33" borderId="0" xfId="59" applyFont="1" applyFill="1" applyBorder="1" applyAlignment="1">
      <alignment vertical="center" wrapText="1"/>
      <protection/>
    </xf>
    <xf numFmtId="164" fontId="20" fillId="33" borderId="0" xfId="59" applyFont="1" applyFill="1" applyBorder="1" applyAlignment="1">
      <alignment horizontal="right"/>
      <protection/>
    </xf>
    <xf numFmtId="164" fontId="6" fillId="33" borderId="0" xfId="59" applyFont="1" applyFill="1" applyBorder="1" applyAlignment="1">
      <alignment horizontal="right"/>
      <protection/>
    </xf>
    <xf numFmtId="166" fontId="0" fillId="33" borderId="0" xfId="63" applyNumberFormat="1" applyFont="1" applyFill="1" applyAlignment="1">
      <alignment/>
    </xf>
    <xf numFmtId="166" fontId="17" fillId="33" borderId="0" xfId="63" applyNumberFormat="1" applyFont="1" applyFill="1" applyAlignment="1">
      <alignment/>
    </xf>
    <xf numFmtId="0" fontId="0" fillId="33" borderId="0" xfId="0" applyFont="1" applyFill="1" applyAlignment="1">
      <alignment horizontal="center" wrapText="1"/>
    </xf>
    <xf numFmtId="0" fontId="0" fillId="33" borderId="20" xfId="0" applyFill="1" applyBorder="1" applyAlignment="1">
      <alignment/>
    </xf>
    <xf numFmtId="0" fontId="14" fillId="33" borderId="20" xfId="0" applyFont="1" applyFill="1" applyBorder="1" applyAlignment="1">
      <alignment/>
    </xf>
    <xf numFmtId="0" fontId="0" fillId="33" borderId="38" xfId="0" applyFill="1" applyBorder="1" applyAlignment="1">
      <alignment/>
    </xf>
    <xf numFmtId="178" fontId="5" fillId="33" borderId="0" xfId="0" applyNumberFormat="1" applyFont="1" applyFill="1" applyAlignment="1">
      <alignment/>
    </xf>
    <xf numFmtId="178" fontId="7" fillId="33" borderId="29" xfId="0" applyNumberFormat="1" applyFont="1" applyFill="1" applyBorder="1" applyAlignment="1">
      <alignment/>
    </xf>
    <xf numFmtId="178" fontId="5" fillId="33" borderId="11" xfId="0" applyNumberFormat="1" applyFont="1" applyFill="1" applyBorder="1" applyAlignment="1">
      <alignment/>
    </xf>
    <xf numFmtId="192" fontId="6" fillId="33" borderId="41" xfId="0" applyNumberFormat="1" applyFont="1" applyFill="1" applyBorder="1" applyAlignment="1">
      <alignment/>
    </xf>
    <xf numFmtId="192" fontId="6" fillId="35" borderId="42" xfId="0" applyNumberFormat="1" applyFont="1" applyFill="1" applyBorder="1" applyAlignment="1">
      <alignment/>
    </xf>
    <xf numFmtId="192" fontId="6" fillId="33" borderId="43" xfId="0" applyNumberFormat="1" applyFont="1" applyFill="1" applyBorder="1" applyAlignment="1">
      <alignment/>
    </xf>
    <xf numFmtId="0" fontId="20" fillId="33" borderId="44" xfId="0" applyFont="1" applyFill="1" applyBorder="1" applyAlignment="1">
      <alignment/>
    </xf>
    <xf numFmtId="192" fontId="20" fillId="33" borderId="45" xfId="0" applyNumberFormat="1" applyFont="1" applyFill="1" applyBorder="1" applyAlignment="1">
      <alignment/>
    </xf>
    <xf numFmtId="192" fontId="20" fillId="35" borderId="46" xfId="0" applyNumberFormat="1" applyFont="1" applyFill="1" applyBorder="1" applyAlignment="1">
      <alignment/>
    </xf>
    <xf numFmtId="164" fontId="20" fillId="33" borderId="0" xfId="59" applyFont="1" applyFill="1">
      <alignment/>
      <protection/>
    </xf>
    <xf numFmtId="3" fontId="6" fillId="33" borderId="0" xfId="42" applyNumberFormat="1" applyFont="1" applyFill="1" applyAlignment="1">
      <alignment/>
    </xf>
    <xf numFmtId="166" fontId="21" fillId="33" borderId="0" xfId="59" applyNumberFormat="1" applyFont="1" applyFill="1">
      <alignment/>
      <protection/>
    </xf>
    <xf numFmtId="166" fontId="21" fillId="33" borderId="0" xfId="59" applyNumberFormat="1" applyFont="1" applyFill="1" applyAlignment="1">
      <alignment horizontal="right"/>
      <protection/>
    </xf>
    <xf numFmtId="171" fontId="6" fillId="33" borderId="0" xfId="42" applyNumberFormat="1" applyFont="1" applyFill="1" applyAlignment="1">
      <alignment/>
    </xf>
    <xf numFmtId="172" fontId="6" fillId="33" borderId="0" xfId="42" applyNumberFormat="1" applyFont="1" applyFill="1" applyAlignment="1">
      <alignment/>
    </xf>
    <xf numFmtId="166" fontId="6" fillId="33" borderId="0" xfId="59" applyNumberFormat="1" applyFont="1" applyFill="1">
      <alignment/>
      <protection/>
    </xf>
    <xf numFmtId="166" fontId="6" fillId="33" borderId="0" xfId="59" applyNumberFormat="1" applyFont="1" applyFill="1" applyAlignment="1">
      <alignment horizontal="right"/>
      <protection/>
    </xf>
    <xf numFmtId="166" fontId="21" fillId="33" borderId="0" xfId="63" applyNumberFormat="1" applyFont="1" applyFill="1" applyBorder="1" applyAlignment="1">
      <alignment horizontal="right"/>
    </xf>
    <xf numFmtId="166" fontId="6" fillId="33" borderId="11" xfId="59" applyNumberFormat="1" applyFont="1" applyFill="1" applyBorder="1" applyAlignment="1">
      <alignment horizontal="right"/>
      <protection/>
    </xf>
    <xf numFmtId="164" fontId="6" fillId="33" borderId="0" xfId="59" applyFont="1" applyFill="1" applyAlignment="1">
      <alignment horizontal="right"/>
      <protection/>
    </xf>
    <xf numFmtId="37" fontId="6" fillId="33" borderId="29" xfId="0" applyNumberFormat="1" applyFont="1" applyFill="1" applyBorder="1" applyAlignment="1" applyProtection="1">
      <alignment/>
      <protection/>
    </xf>
    <xf numFmtId="37" fontId="6" fillId="33" borderId="0" xfId="0" applyNumberFormat="1" applyFont="1" applyFill="1" applyBorder="1" applyAlignment="1" applyProtection="1">
      <alignment/>
      <protection/>
    </xf>
    <xf numFmtId="43" fontId="6" fillId="33" borderId="42" xfId="42" applyNumberFormat="1" applyFont="1" applyFill="1" applyBorder="1" applyAlignment="1" applyProtection="1">
      <alignment/>
      <protection/>
    </xf>
    <xf numFmtId="0" fontId="0" fillId="33" borderId="41" xfId="0" applyFont="1" applyFill="1" applyBorder="1" applyAlignment="1">
      <alignment/>
    </xf>
    <xf numFmtId="0" fontId="0" fillId="33" borderId="42" xfId="0" applyFont="1" applyFill="1" applyBorder="1" applyAlignment="1">
      <alignment/>
    </xf>
    <xf numFmtId="172" fontId="6" fillId="33" borderId="42" xfId="42" applyNumberFormat="1" applyFont="1" applyFill="1" applyBorder="1" applyAlignment="1" applyProtection="1">
      <alignment/>
      <protection/>
    </xf>
    <xf numFmtId="172" fontId="6" fillId="33" borderId="0" xfId="42" applyNumberFormat="1" applyFont="1" applyFill="1" applyBorder="1" applyAlignment="1" applyProtection="1">
      <alignment/>
      <protection/>
    </xf>
    <xf numFmtId="37" fontId="6" fillId="33" borderId="41" xfId="0" applyNumberFormat="1" applyFont="1" applyFill="1" applyBorder="1" applyAlignment="1" applyProtection="1">
      <alignment/>
      <protection/>
    </xf>
    <xf numFmtId="0" fontId="20" fillId="33" borderId="10" xfId="0" applyFont="1" applyFill="1" applyBorder="1" applyAlignment="1">
      <alignment/>
    </xf>
    <xf numFmtId="37" fontId="20" fillId="33" borderId="47" xfId="0" applyNumberFormat="1" applyFont="1" applyFill="1" applyBorder="1" applyAlignment="1" applyProtection="1">
      <alignment/>
      <protection/>
    </xf>
    <xf numFmtId="37" fontId="20" fillId="33" borderId="10" xfId="0" applyNumberFormat="1" applyFont="1" applyFill="1" applyBorder="1" applyAlignment="1" applyProtection="1">
      <alignment/>
      <protection/>
    </xf>
    <xf numFmtId="172" fontId="20" fillId="33" borderId="31" xfId="0" applyNumberFormat="1" applyFont="1" applyFill="1" applyBorder="1" applyAlignment="1" applyProtection="1">
      <alignment/>
      <protection/>
    </xf>
    <xf numFmtId="172" fontId="20" fillId="33" borderId="10" xfId="0" applyNumberFormat="1" applyFont="1" applyFill="1" applyBorder="1" applyAlignment="1" applyProtection="1">
      <alignment/>
      <protection/>
    </xf>
    <xf numFmtId="37" fontId="20" fillId="33" borderId="48" xfId="0" applyNumberFormat="1" applyFont="1" applyFill="1" applyBorder="1" applyAlignment="1" applyProtection="1">
      <alignment/>
      <protection/>
    </xf>
    <xf numFmtId="172" fontId="20" fillId="33" borderId="49" xfId="0" applyNumberFormat="1" applyFont="1" applyFill="1" applyBorder="1" applyAlignment="1" applyProtection="1">
      <alignment/>
      <protection/>
    </xf>
    <xf numFmtId="169" fontId="6" fillId="33" borderId="0" xfId="0" applyNumberFormat="1" applyFont="1" applyFill="1" applyBorder="1" applyAlignment="1" applyProtection="1">
      <alignment/>
      <protection/>
    </xf>
    <xf numFmtId="172" fontId="6" fillId="33" borderId="42" xfId="42" applyNumberFormat="1" applyFont="1" applyFill="1" applyBorder="1" applyAlignment="1" applyProtection="1">
      <alignment horizontal="right"/>
      <protection/>
    </xf>
    <xf numFmtId="168" fontId="6" fillId="33" borderId="0" xfId="0" applyNumberFormat="1" applyFont="1" applyFill="1" applyAlignment="1">
      <alignment/>
    </xf>
    <xf numFmtId="168" fontId="6" fillId="33" borderId="0" xfId="0" applyNumberFormat="1" applyFont="1" applyFill="1" applyAlignment="1">
      <alignment horizontal="right"/>
    </xf>
    <xf numFmtId="0" fontId="20" fillId="33" borderId="19" xfId="0" applyFont="1" applyFill="1" applyBorder="1" applyAlignment="1">
      <alignment/>
    </xf>
    <xf numFmtId="168" fontId="20" fillId="33" borderId="19" xfId="0" applyNumberFormat="1" applyFont="1" applyFill="1" applyBorder="1" applyAlignment="1">
      <alignment/>
    </xf>
    <xf numFmtId="0" fontId="6" fillId="33" borderId="0" xfId="0" applyFont="1" applyFill="1" applyAlignment="1">
      <alignment wrapText="1"/>
    </xf>
    <xf numFmtId="168" fontId="5" fillId="33" borderId="20" xfId="0" applyNumberFormat="1" applyFont="1" applyFill="1" applyBorder="1" applyAlignment="1">
      <alignment/>
    </xf>
    <xf numFmtId="0" fontId="20" fillId="33" borderId="0" xfId="0" applyFont="1" applyFill="1" applyAlignment="1">
      <alignment vertical="top"/>
    </xf>
    <xf numFmtId="0" fontId="6" fillId="33" borderId="0" xfId="0" applyFont="1" applyFill="1" applyAlignment="1">
      <alignment horizontal="left" wrapText="1"/>
    </xf>
    <xf numFmtId="0" fontId="20" fillId="33" borderId="10" xfId="0" applyFont="1" applyFill="1" applyBorder="1" applyAlignment="1">
      <alignment horizontal="right"/>
    </xf>
    <xf numFmtId="0" fontId="6" fillId="33" borderId="0" xfId="0" applyFont="1" applyFill="1" applyAlignment="1">
      <alignment horizontal="right"/>
    </xf>
    <xf numFmtId="171" fontId="20" fillId="33" borderId="0" xfId="42" applyNumberFormat="1" applyFont="1" applyFill="1" applyBorder="1" applyAlignment="1">
      <alignment/>
    </xf>
    <xf numFmtId="0" fontId="17" fillId="33" borderId="0" xfId="0" applyFont="1" applyFill="1" applyBorder="1" applyAlignment="1">
      <alignment/>
    </xf>
    <xf numFmtId="0" fontId="1" fillId="33" borderId="0" xfId="0" applyFont="1" applyFill="1" applyAlignment="1">
      <alignment/>
    </xf>
    <xf numFmtId="3" fontId="6" fillId="33" borderId="0" xfId="42" applyNumberFormat="1" applyFont="1" applyFill="1" applyAlignment="1">
      <alignment horizontal="right"/>
    </xf>
    <xf numFmtId="3" fontId="6" fillId="33" borderId="10" xfId="42" applyNumberFormat="1" applyFont="1" applyFill="1" applyBorder="1" applyAlignment="1">
      <alignment/>
    </xf>
    <xf numFmtId="3" fontId="6" fillId="33" borderId="11" xfId="42" applyNumberFormat="1" applyFont="1" applyFill="1" applyBorder="1" applyAlignment="1">
      <alignment/>
    </xf>
    <xf numFmtId="3" fontId="6" fillId="33" borderId="0" xfId="42" applyNumberFormat="1" applyFont="1" applyFill="1" applyAlignment="1">
      <alignment/>
    </xf>
    <xf numFmtId="3" fontId="6" fillId="33" borderId="0" xfId="0" applyNumberFormat="1" applyFont="1" applyFill="1" applyBorder="1" applyAlignment="1">
      <alignment horizontal="right"/>
    </xf>
    <xf numFmtId="3" fontId="20" fillId="33" borderId="19" xfId="42" applyNumberFormat="1" applyFont="1" applyFill="1" applyBorder="1" applyAlignment="1">
      <alignment/>
    </xf>
    <xf numFmtId="0" fontId="20" fillId="33" borderId="0" xfId="0" applyFont="1" applyFill="1" applyAlignment="1">
      <alignment horizontal="left"/>
    </xf>
    <xf numFmtId="37" fontId="6" fillId="33" borderId="0" xfId="0" applyNumberFormat="1" applyFont="1" applyFill="1" applyAlignment="1" applyProtection="1">
      <alignment horizontal="right"/>
      <protection/>
    </xf>
    <xf numFmtId="166" fontId="6" fillId="33" borderId="0" xfId="0" applyNumberFormat="1" applyFont="1" applyFill="1" applyAlignment="1" applyProtection="1">
      <alignment horizontal="right"/>
      <protection/>
    </xf>
    <xf numFmtId="166" fontId="6" fillId="33" borderId="10" xfId="0" applyNumberFormat="1" applyFont="1" applyFill="1" applyBorder="1" applyAlignment="1" applyProtection="1">
      <alignment horizontal="right"/>
      <protection/>
    </xf>
    <xf numFmtId="0" fontId="20" fillId="33" borderId="0" xfId="0" applyFont="1" applyFill="1" applyAlignment="1">
      <alignment wrapText="1"/>
    </xf>
    <xf numFmtId="0" fontId="20" fillId="33" borderId="50" xfId="0" applyFont="1" applyFill="1" applyBorder="1" applyAlignment="1">
      <alignment/>
    </xf>
    <xf numFmtId="166" fontId="6" fillId="33" borderId="0" xfId="0" applyNumberFormat="1" applyFont="1" applyFill="1" applyBorder="1" applyAlignment="1" applyProtection="1">
      <alignment horizontal="right"/>
      <protection/>
    </xf>
    <xf numFmtId="0" fontId="17" fillId="33" borderId="0" xfId="0" applyFont="1" applyFill="1" applyAlignment="1">
      <alignment horizontal="left"/>
    </xf>
    <xf numFmtId="164" fontId="6" fillId="33" borderId="10" xfId="59" applyFont="1" applyFill="1" applyBorder="1">
      <alignment/>
      <protection/>
    </xf>
    <xf numFmtId="1" fontId="20" fillId="33" borderId="10" xfId="59" applyNumberFormat="1" applyFont="1" applyFill="1" applyBorder="1" applyAlignment="1">
      <alignment horizontal="right"/>
      <protection/>
    </xf>
    <xf numFmtId="1" fontId="6" fillId="33" borderId="0" xfId="59" applyNumberFormat="1" applyFont="1" applyFill="1">
      <alignment/>
      <protection/>
    </xf>
    <xf numFmtId="0" fontId="12" fillId="33" borderId="0" xfId="0" applyFont="1" applyFill="1" applyAlignment="1">
      <alignment horizontal="left"/>
    </xf>
    <xf numFmtId="166" fontId="6" fillId="33" borderId="11" xfId="0" applyNumberFormat="1" applyFont="1" applyFill="1" applyBorder="1" applyAlignment="1" applyProtection="1">
      <alignment horizontal="right"/>
      <protection/>
    </xf>
    <xf numFmtId="0" fontId="22" fillId="33" borderId="0" xfId="0" applyFont="1" applyFill="1" applyBorder="1" applyAlignment="1" quotePrefix="1">
      <alignment/>
    </xf>
    <xf numFmtId="0" fontId="22" fillId="33" borderId="0" xfId="0" applyFont="1" applyFill="1" applyBorder="1" applyAlignment="1">
      <alignment/>
    </xf>
    <xf numFmtId="0" fontId="7" fillId="33" borderId="10" xfId="0" applyFont="1" applyFill="1" applyBorder="1" applyAlignment="1">
      <alignment horizontal="right"/>
    </xf>
    <xf numFmtId="0" fontId="6" fillId="33" borderId="0" xfId="0" applyFont="1" applyFill="1" applyAlignment="1" quotePrefix="1">
      <alignment horizontal="right"/>
    </xf>
    <xf numFmtId="0" fontId="17" fillId="33" borderId="0" xfId="0" applyFont="1" applyFill="1" applyAlignment="1">
      <alignment wrapText="1"/>
    </xf>
    <xf numFmtId="0" fontId="0" fillId="33" borderId="0" xfId="0" applyFill="1" applyAlignment="1">
      <alignment vertical="top" wrapText="1"/>
    </xf>
    <xf numFmtId="0" fontId="20" fillId="33" borderId="10" xfId="0" applyFont="1" applyFill="1" applyBorder="1" applyAlignment="1">
      <alignment horizontal="right" wrapText="1"/>
    </xf>
    <xf numFmtId="0" fontId="7" fillId="33" borderId="10" xfId="0" applyFont="1" applyFill="1" applyBorder="1" applyAlignment="1">
      <alignment wrapText="1"/>
    </xf>
    <xf numFmtId="0" fontId="5" fillId="33" borderId="11" xfId="0" applyFont="1" applyFill="1" applyBorder="1" applyAlignment="1">
      <alignment/>
    </xf>
    <xf numFmtId="0" fontId="6" fillId="33" borderId="0" xfId="0" applyFont="1" applyFill="1" applyAlignment="1">
      <alignment vertical="top" wrapText="1"/>
    </xf>
    <xf numFmtId="3" fontId="6" fillId="33" borderId="0" xfId="0" applyNumberFormat="1" applyFont="1" applyFill="1" applyAlignment="1">
      <alignment horizontal="right"/>
    </xf>
    <xf numFmtId="3" fontId="6" fillId="33" borderId="0" xfId="0" applyNumberFormat="1" applyFont="1" applyFill="1" applyAlignment="1" quotePrefix="1">
      <alignment horizontal="right"/>
    </xf>
    <xf numFmtId="167" fontId="13" fillId="33" borderId="10" xfId="0" applyNumberFormat="1" applyFont="1" applyFill="1" applyBorder="1" applyAlignment="1">
      <alignment/>
    </xf>
    <xf numFmtId="167" fontId="11" fillId="33" borderId="0" xfId="0" applyNumberFormat="1" applyFont="1" applyFill="1" applyBorder="1" applyAlignment="1">
      <alignment/>
    </xf>
    <xf numFmtId="167" fontId="7" fillId="33" borderId="10" xfId="0" applyNumberFormat="1" applyFont="1" applyFill="1" applyBorder="1" applyAlignment="1">
      <alignment horizontal="right"/>
    </xf>
    <xf numFmtId="167" fontId="20" fillId="33" borderId="10" xfId="0" applyNumberFormat="1" applyFont="1" applyFill="1" applyBorder="1" applyAlignment="1">
      <alignment horizontal="right"/>
    </xf>
    <xf numFmtId="167" fontId="5" fillId="33" borderId="0" xfId="0" applyNumberFormat="1" applyFont="1" applyFill="1" applyAlignment="1" applyProtection="1">
      <alignment/>
      <protection/>
    </xf>
    <xf numFmtId="171" fontId="5" fillId="33" borderId="0" xfId="42" applyNumberFormat="1" applyFont="1" applyFill="1" applyAlignment="1" applyProtection="1">
      <alignment/>
      <protection/>
    </xf>
    <xf numFmtId="167" fontId="5" fillId="33" borderId="0" xfId="0" applyNumberFormat="1" applyFont="1" applyFill="1" applyAlignment="1">
      <alignment horizontal="right"/>
    </xf>
    <xf numFmtId="167" fontId="5" fillId="33" borderId="0" xfId="0" applyNumberFormat="1" applyFont="1" applyFill="1" applyBorder="1" applyAlignment="1">
      <alignment/>
    </xf>
    <xf numFmtId="0" fontId="8" fillId="33" borderId="10" xfId="0" applyFont="1" applyFill="1" applyBorder="1" applyAlignment="1">
      <alignment/>
    </xf>
    <xf numFmtId="167" fontId="8" fillId="33" borderId="10" xfId="63" applyNumberFormat="1" applyFont="1" applyFill="1" applyBorder="1" applyAlignment="1" applyProtection="1">
      <alignment/>
      <protection/>
    </xf>
    <xf numFmtId="167" fontId="5" fillId="33" borderId="0" xfId="0" applyNumberFormat="1" applyFont="1" applyFill="1" applyAlignment="1">
      <alignment/>
    </xf>
    <xf numFmtId="0" fontId="5" fillId="33" borderId="0" xfId="0" applyFont="1" applyFill="1" applyBorder="1" applyAlignment="1">
      <alignment/>
    </xf>
    <xf numFmtId="167" fontId="5" fillId="33" borderId="0" xfId="0" applyNumberFormat="1" applyFont="1" applyFill="1" applyBorder="1" applyAlignment="1" applyProtection="1">
      <alignment/>
      <protection/>
    </xf>
    <xf numFmtId="167" fontId="5" fillId="33" borderId="11" xfId="0" applyNumberFormat="1" applyFont="1" applyFill="1" applyBorder="1" applyAlignment="1" applyProtection="1">
      <alignment/>
      <protection/>
    </xf>
    <xf numFmtId="0" fontId="7" fillId="33" borderId="39" xfId="0" applyFont="1" applyFill="1" applyBorder="1" applyAlignment="1">
      <alignment/>
    </xf>
    <xf numFmtId="0" fontId="3" fillId="33" borderId="0" xfId="0" applyFont="1" applyFill="1" applyAlignment="1">
      <alignment/>
    </xf>
    <xf numFmtId="164" fontId="14" fillId="33" borderId="0" xfId="59" applyFont="1" applyFill="1" applyBorder="1" applyAlignment="1">
      <alignment horizontal="left" vertical="top"/>
      <protection/>
    </xf>
    <xf numFmtId="164" fontId="5" fillId="33" borderId="0" xfId="59" applyFont="1" applyFill="1" applyAlignment="1">
      <alignment horizontal="right"/>
      <protection/>
    </xf>
    <xf numFmtId="164" fontId="20" fillId="33" borderId="10" xfId="59" applyFont="1" applyFill="1" applyBorder="1" applyAlignment="1" quotePrefix="1">
      <alignment horizontal="right"/>
      <protection/>
    </xf>
    <xf numFmtId="166" fontId="6" fillId="33" borderId="0" xfId="63" applyNumberFormat="1" applyFont="1" applyFill="1" applyAlignment="1">
      <alignment horizontal="right"/>
    </xf>
    <xf numFmtId="164" fontId="6" fillId="33" borderId="11" xfId="59" applyFont="1" applyFill="1" applyBorder="1">
      <alignment/>
      <protection/>
    </xf>
    <xf numFmtId="0" fontId="6" fillId="33" borderId="0" xfId="59" applyNumberFormat="1" applyFont="1" applyFill="1">
      <alignment/>
      <protection/>
    </xf>
    <xf numFmtId="37" fontId="6" fillId="33" borderId="0" xfId="59" applyNumberFormat="1" applyFont="1" applyFill="1" applyProtection="1">
      <alignment/>
      <protection/>
    </xf>
    <xf numFmtId="37" fontId="6" fillId="33" borderId="0" xfId="0" applyNumberFormat="1" applyFont="1" applyFill="1" applyAlignment="1">
      <alignment/>
    </xf>
    <xf numFmtId="164" fontId="6" fillId="33" borderId="0" xfId="59" applyFont="1" applyFill="1" applyBorder="1" applyAlignment="1" quotePrefix="1">
      <alignment horizontal="right"/>
      <protection/>
    </xf>
    <xf numFmtId="167" fontId="6" fillId="33" borderId="0" xfId="59" applyNumberFormat="1" applyFont="1" applyFill="1" applyBorder="1" applyAlignment="1" quotePrefix="1">
      <alignment horizontal="right"/>
      <protection/>
    </xf>
    <xf numFmtId="167" fontId="6" fillId="33" borderId="0" xfId="0" applyNumberFormat="1" applyFont="1" applyFill="1" applyAlignment="1">
      <alignment/>
    </xf>
    <xf numFmtId="166" fontId="6" fillId="33" borderId="0" xfId="63" applyNumberFormat="1" applyFont="1" applyFill="1" applyBorder="1" applyAlignment="1" quotePrefix="1">
      <alignment horizontal="right"/>
    </xf>
    <xf numFmtId="166" fontId="6" fillId="33" borderId="11" xfId="63" applyNumberFormat="1" applyFont="1" applyFill="1" applyBorder="1" applyAlignment="1" quotePrefix="1">
      <alignment horizontal="right"/>
    </xf>
    <xf numFmtId="166" fontId="6" fillId="33" borderId="11" xfId="63" applyNumberFormat="1" applyFont="1" applyFill="1" applyBorder="1" applyAlignment="1">
      <alignment horizontal="right"/>
    </xf>
    <xf numFmtId="0" fontId="0" fillId="33" borderId="0" xfId="0" applyFill="1" applyAlignment="1">
      <alignment horizontal="left" vertical="top"/>
    </xf>
    <xf numFmtId="0" fontId="28" fillId="33" borderId="0" xfId="0" applyFont="1" applyFill="1" applyBorder="1" applyAlignment="1">
      <alignment/>
    </xf>
    <xf numFmtId="171" fontId="6" fillId="33" borderId="42" xfId="42" applyNumberFormat="1" applyFont="1" applyFill="1" applyBorder="1" applyAlignment="1" applyProtection="1">
      <alignment/>
      <protection/>
    </xf>
    <xf numFmtId="171" fontId="6" fillId="33" borderId="0" xfId="42" applyNumberFormat="1" applyFont="1" applyFill="1" applyBorder="1" applyAlignment="1" applyProtection="1">
      <alignment/>
      <protection/>
    </xf>
    <xf numFmtId="171" fontId="20" fillId="33" borderId="31" xfId="0" applyNumberFormat="1" applyFont="1" applyFill="1" applyBorder="1" applyAlignment="1" applyProtection="1">
      <alignment/>
      <protection/>
    </xf>
    <xf numFmtId="171" fontId="20" fillId="33" borderId="10" xfId="0" applyNumberFormat="1" applyFont="1" applyFill="1" applyBorder="1" applyAlignment="1" applyProtection="1">
      <alignment/>
      <protection/>
    </xf>
    <xf numFmtId="171" fontId="20" fillId="33" borderId="49" xfId="0" applyNumberFormat="1" applyFont="1" applyFill="1" applyBorder="1" applyAlignment="1" applyProtection="1">
      <alignment/>
      <protection/>
    </xf>
    <xf numFmtId="37" fontId="20" fillId="33" borderId="0" xfId="0" applyNumberFormat="1" applyFont="1" applyFill="1" applyBorder="1" applyAlignment="1" applyProtection="1">
      <alignment/>
      <protection/>
    </xf>
    <xf numFmtId="171" fontId="20" fillId="33" borderId="0" xfId="0" applyNumberFormat="1" applyFont="1" applyFill="1" applyBorder="1" applyAlignment="1" applyProtection="1">
      <alignment/>
      <protection/>
    </xf>
    <xf numFmtId="0" fontId="19" fillId="33" borderId="0" xfId="0" applyFont="1" applyFill="1" applyBorder="1" applyAlignment="1">
      <alignment/>
    </xf>
    <xf numFmtId="0" fontId="0" fillId="33" borderId="0" xfId="0" applyFont="1" applyFill="1" applyAlignment="1">
      <alignment/>
    </xf>
    <xf numFmtId="0" fontId="0" fillId="33" borderId="0" xfId="0" applyFont="1" applyFill="1" applyAlignment="1">
      <alignment/>
    </xf>
    <xf numFmtId="0" fontId="26" fillId="0" borderId="0" xfId="53" applyAlignment="1" applyProtection="1">
      <alignment/>
      <protection/>
    </xf>
    <xf numFmtId="0" fontId="0" fillId="33" borderId="0" xfId="0" applyFont="1" applyFill="1" applyAlignment="1">
      <alignment horizontal="left"/>
    </xf>
    <xf numFmtId="0" fontId="0" fillId="33" borderId="0" xfId="0" applyFont="1" applyFill="1" applyAlignment="1">
      <alignment/>
    </xf>
    <xf numFmtId="0" fontId="30" fillId="33" borderId="0" xfId="53" applyFont="1" applyFill="1" applyAlignment="1" applyProtection="1">
      <alignment horizontal="left"/>
      <protection/>
    </xf>
    <xf numFmtId="0" fontId="31" fillId="33" borderId="0" xfId="0" applyFont="1" applyFill="1" applyAlignment="1">
      <alignment/>
    </xf>
    <xf numFmtId="0" fontId="32" fillId="33" borderId="0" xfId="0" applyFont="1" applyFill="1" applyAlignment="1">
      <alignment/>
    </xf>
    <xf numFmtId="0" fontId="33" fillId="33" borderId="0" xfId="0" applyFont="1" applyFill="1" applyAlignment="1">
      <alignment/>
    </xf>
    <xf numFmtId="0" fontId="6" fillId="33" borderId="11" xfId="0" applyFont="1" applyFill="1" applyBorder="1" applyAlignment="1">
      <alignment horizontal="right"/>
    </xf>
    <xf numFmtId="174" fontId="6" fillId="33" borderId="0" xfId="57" applyNumberFormat="1" applyFont="1" applyFill="1">
      <alignment/>
      <protection/>
    </xf>
    <xf numFmtId="174" fontId="6" fillId="33" borderId="11" xfId="57" applyNumberFormat="1" applyFont="1" applyFill="1" applyBorder="1">
      <alignment/>
      <protection/>
    </xf>
    <xf numFmtId="174" fontId="6" fillId="33" borderId="0" xfId="57" applyNumberFormat="1" applyFont="1" applyFill="1" applyBorder="1">
      <alignment/>
      <protection/>
    </xf>
    <xf numFmtId="164" fontId="6" fillId="33" borderId="10" xfId="59" applyNumberFormat="1" applyFont="1" applyFill="1" applyBorder="1" applyAlignment="1">
      <alignment horizontal="right"/>
      <protection/>
    </xf>
    <xf numFmtId="164" fontId="6" fillId="33" borderId="0" xfId="59" applyNumberFormat="1" applyFont="1" applyFill="1" applyAlignment="1">
      <alignment horizontal="right"/>
      <protection/>
    </xf>
    <xf numFmtId="176" fontId="6" fillId="33" borderId="0" xfId="59" applyNumberFormat="1" applyFont="1" applyFill="1" applyAlignment="1">
      <alignment horizontal="right"/>
      <protection/>
    </xf>
    <xf numFmtId="176" fontId="6" fillId="33" borderId="11" xfId="59" applyNumberFormat="1" applyFont="1" applyFill="1" applyBorder="1" applyAlignment="1">
      <alignment horizontal="right"/>
      <protection/>
    </xf>
    <xf numFmtId="164" fontId="6" fillId="33" borderId="0" xfId="63" applyNumberFormat="1" applyFont="1" applyFill="1" applyAlignment="1">
      <alignment horizontal="right"/>
    </xf>
    <xf numFmtId="0" fontId="20" fillId="33" borderId="50" xfId="0" applyFont="1" applyFill="1" applyBorder="1" applyAlignment="1">
      <alignment horizontal="right"/>
    </xf>
    <xf numFmtId="176" fontId="20" fillId="33" borderId="11" xfId="59" applyNumberFormat="1" applyFont="1" applyFill="1" applyBorder="1" applyAlignment="1">
      <alignment horizontal="right"/>
      <protection/>
    </xf>
    <xf numFmtId="164" fontId="20" fillId="33" borderId="10" xfId="59" applyNumberFormat="1" applyFont="1" applyFill="1" applyBorder="1" applyAlignment="1">
      <alignment horizontal="right"/>
      <protection/>
    </xf>
    <xf numFmtId="164" fontId="20" fillId="33" borderId="0" xfId="59" applyFont="1" applyFill="1" applyAlignment="1">
      <alignment horizontal="right"/>
      <protection/>
    </xf>
    <xf numFmtId="164" fontId="20" fillId="35" borderId="0" xfId="59" applyNumberFormat="1" applyFont="1" applyFill="1" applyAlignment="1">
      <alignment horizontal="right"/>
      <protection/>
    </xf>
    <xf numFmtId="164" fontId="6" fillId="35" borderId="0" xfId="59" applyNumberFormat="1" applyFont="1" applyFill="1" applyAlignment="1">
      <alignment horizontal="right"/>
      <protection/>
    </xf>
    <xf numFmtId="176" fontId="20" fillId="33" borderId="0" xfId="59" applyNumberFormat="1" applyFont="1" applyFill="1" applyBorder="1" applyAlignment="1">
      <alignment horizontal="right"/>
      <protection/>
    </xf>
    <xf numFmtId="164" fontId="20" fillId="33" borderId="0" xfId="59" applyNumberFormat="1" applyFont="1" applyFill="1" applyBorder="1" applyAlignment="1">
      <alignment horizontal="right"/>
      <protection/>
    </xf>
    <xf numFmtId="192" fontId="20" fillId="33" borderId="0" xfId="0" applyNumberFormat="1" applyFont="1" applyFill="1" applyBorder="1" applyAlignment="1" applyProtection="1">
      <alignment horizontal="right"/>
      <protection/>
    </xf>
    <xf numFmtId="192" fontId="20" fillId="33" borderId="0" xfId="0" applyNumberFormat="1" applyFont="1" applyFill="1" applyBorder="1" applyAlignment="1">
      <alignment/>
    </xf>
    <xf numFmtId="192" fontId="6" fillId="33" borderId="0" xfId="0" applyNumberFormat="1" applyFont="1" applyFill="1" applyBorder="1" applyAlignment="1" applyProtection="1">
      <alignment horizontal="right"/>
      <protection/>
    </xf>
    <xf numFmtId="192" fontId="6" fillId="33" borderId="0" xfId="0" applyNumberFormat="1" applyFont="1" applyFill="1" applyBorder="1" applyAlignment="1">
      <alignment/>
    </xf>
    <xf numFmtId="192" fontId="20" fillId="33" borderId="0" xfId="0" applyNumberFormat="1" applyFont="1" applyFill="1" applyBorder="1" applyAlignment="1" applyProtection="1">
      <alignment/>
      <protection locked="0"/>
    </xf>
    <xf numFmtId="192" fontId="6" fillId="33" borderId="11" xfId="0" applyNumberFormat="1" applyFont="1" applyFill="1" applyBorder="1" applyAlignment="1">
      <alignment/>
    </xf>
    <xf numFmtId="41" fontId="6" fillId="33" borderId="0" xfId="0" applyNumberFormat="1" applyFont="1" applyFill="1" applyBorder="1" applyAlignment="1">
      <alignment/>
    </xf>
    <xf numFmtId="187" fontId="20" fillId="33" borderId="0" xfId="0" applyNumberFormat="1" applyFont="1" applyFill="1" applyBorder="1" applyAlignment="1">
      <alignment/>
    </xf>
    <xf numFmtId="1" fontId="20" fillId="33" borderId="0" xfId="0" applyNumberFormat="1" applyFont="1" applyFill="1" applyBorder="1" applyAlignment="1">
      <alignment/>
    </xf>
    <xf numFmtId="0" fontId="16" fillId="33" borderId="0" xfId="0" applyFont="1" applyFill="1" applyBorder="1" applyAlignment="1" applyProtection="1">
      <alignment/>
      <protection/>
    </xf>
    <xf numFmtId="0" fontId="15" fillId="33" borderId="0" xfId="0" applyFont="1" applyFill="1" applyBorder="1" applyAlignment="1" applyProtection="1">
      <alignment/>
      <protection/>
    </xf>
    <xf numFmtId="0" fontId="12" fillId="33" borderId="11" xfId="0" applyFont="1" applyFill="1" applyBorder="1" applyAlignment="1" applyProtection="1">
      <alignment/>
      <protection/>
    </xf>
    <xf numFmtId="0" fontId="20" fillId="33" borderId="11" xfId="0" applyFont="1" applyFill="1" applyBorder="1" applyAlignment="1" applyProtection="1">
      <alignment horizontal="right"/>
      <protection/>
    </xf>
    <xf numFmtId="0" fontId="7" fillId="33" borderId="0" xfId="0" applyFont="1" applyFill="1" applyBorder="1" applyAlignment="1" applyProtection="1">
      <alignment/>
      <protection/>
    </xf>
    <xf numFmtId="192" fontId="6" fillId="33" borderId="0" xfId="0" applyNumberFormat="1" applyFont="1" applyFill="1" applyAlignment="1">
      <alignment/>
    </xf>
    <xf numFmtId="0" fontId="7" fillId="33" borderId="36" xfId="0" applyFont="1" applyFill="1" applyBorder="1" applyAlignment="1">
      <alignment/>
    </xf>
    <xf numFmtId="0" fontId="6" fillId="33" borderId="0" xfId="0" applyFont="1" applyFill="1" applyAlignment="1" applyProtection="1">
      <alignment/>
      <protection/>
    </xf>
    <xf numFmtId="0" fontId="20" fillId="33" borderId="0" xfId="0" applyFont="1" applyFill="1" applyAlignment="1" applyProtection="1">
      <alignment/>
      <protection/>
    </xf>
    <xf numFmtId="0" fontId="6" fillId="33" borderId="0" xfId="0" applyFont="1" applyFill="1" applyBorder="1" applyAlignment="1">
      <alignment wrapText="1"/>
    </xf>
    <xf numFmtId="0" fontId="20" fillId="33" borderId="0" xfId="58" applyFont="1" applyFill="1" applyBorder="1">
      <alignment/>
      <protection/>
    </xf>
    <xf numFmtId="0" fontId="6" fillId="33" borderId="0" xfId="58" applyFont="1" applyFill="1" applyBorder="1">
      <alignment/>
      <protection/>
    </xf>
    <xf numFmtId="192" fontId="20" fillId="33" borderId="20" xfId="0" applyNumberFormat="1" applyFont="1" applyFill="1" applyBorder="1" applyAlignment="1">
      <alignment/>
    </xf>
    <xf numFmtId="0" fontId="6" fillId="33" borderId="20" xfId="0" applyFont="1" applyFill="1" applyBorder="1" applyAlignment="1">
      <alignment/>
    </xf>
    <xf numFmtId="0" fontId="6" fillId="33" borderId="20" xfId="0" applyFont="1" applyFill="1" applyBorder="1" applyAlignment="1">
      <alignment horizontal="right"/>
    </xf>
    <xf numFmtId="0" fontId="20" fillId="33" borderId="20" xfId="0" applyFont="1" applyFill="1" applyBorder="1" applyAlignment="1">
      <alignment horizontal="right"/>
    </xf>
    <xf numFmtId="0" fontId="6" fillId="33" borderId="0" xfId="0" applyFont="1" applyFill="1" applyBorder="1" applyAlignment="1">
      <alignment horizontal="right"/>
    </xf>
    <xf numFmtId="2" fontId="6" fillId="33" borderId="0" xfId="0" applyNumberFormat="1" applyFont="1" applyFill="1" applyAlignment="1">
      <alignment/>
    </xf>
    <xf numFmtId="2" fontId="6" fillId="33" borderId="11" xfId="0" applyNumberFormat="1" applyFont="1" applyFill="1" applyBorder="1" applyAlignment="1">
      <alignment/>
    </xf>
    <xf numFmtId="2" fontId="6" fillId="33" borderId="20" xfId="0" applyNumberFormat="1" applyFont="1" applyFill="1" applyBorder="1" applyAlignment="1">
      <alignment/>
    </xf>
    <xf numFmtId="168" fontId="13" fillId="33" borderId="0" xfId="0" applyNumberFormat="1" applyFont="1" applyFill="1" applyBorder="1" applyAlignment="1">
      <alignment horizontal="center"/>
    </xf>
    <xf numFmtId="168" fontId="13" fillId="33" borderId="0" xfId="0" applyNumberFormat="1" applyFont="1" applyFill="1" applyBorder="1" applyAlignment="1" quotePrefix="1">
      <alignment horizontal="center"/>
    </xf>
    <xf numFmtId="0" fontId="13" fillId="33" borderId="0" xfId="0" applyFont="1" applyFill="1" applyBorder="1" applyAlignment="1">
      <alignment horizontal="center"/>
    </xf>
    <xf numFmtId="0" fontId="12" fillId="33" borderId="0" xfId="0" applyFont="1" applyFill="1" applyAlignment="1">
      <alignment/>
    </xf>
    <xf numFmtId="0" fontId="12" fillId="33" borderId="0" xfId="0" applyFont="1" applyFill="1" applyAlignment="1" quotePrefix="1">
      <alignment/>
    </xf>
    <xf numFmtId="0" fontId="6" fillId="33" borderId="11" xfId="0" applyFont="1" applyFill="1" applyBorder="1" applyAlignment="1">
      <alignment horizontal="center" vertical="center" wrapText="1"/>
    </xf>
    <xf numFmtId="168" fontId="5" fillId="33" borderId="20" xfId="0" applyNumberFormat="1" applyFont="1" applyFill="1" applyBorder="1" applyAlignment="1">
      <alignment horizontal="center"/>
    </xf>
    <xf numFmtId="168" fontId="5" fillId="33" borderId="20" xfId="0" applyNumberFormat="1" applyFont="1" applyFill="1" applyBorder="1" applyAlignment="1" quotePrefix="1">
      <alignment horizontal="center"/>
    </xf>
    <xf numFmtId="0" fontId="5" fillId="33" borderId="20" xfId="0" applyFont="1" applyFill="1" applyBorder="1" applyAlignment="1">
      <alignment horizontal="center"/>
    </xf>
    <xf numFmtId="176" fontId="1" fillId="0" borderId="0" xfId="57" applyNumberFormat="1" applyFont="1" applyFill="1">
      <alignment/>
      <protection/>
    </xf>
    <xf numFmtId="176" fontId="1" fillId="0" borderId="11" xfId="57" applyNumberFormat="1" applyFont="1" applyFill="1" applyBorder="1">
      <alignment/>
      <protection/>
    </xf>
    <xf numFmtId="0" fontId="0" fillId="33" borderId="0" xfId="0" applyFill="1" applyAlignment="1">
      <alignment/>
    </xf>
    <xf numFmtId="3" fontId="0" fillId="33" borderId="0" xfId="0" applyNumberFormat="1" applyFill="1" applyAlignment="1">
      <alignment/>
    </xf>
    <xf numFmtId="2" fontId="0" fillId="33" borderId="0" xfId="0" applyNumberFormat="1" applyFill="1" applyAlignment="1">
      <alignment horizontal="center"/>
    </xf>
    <xf numFmtId="0" fontId="34" fillId="33" borderId="0" xfId="0" applyFont="1" applyFill="1" applyAlignment="1">
      <alignment/>
    </xf>
    <xf numFmtId="0" fontId="35" fillId="36" borderId="51" xfId="0" applyFont="1" applyFill="1" applyBorder="1" applyAlignment="1">
      <alignment/>
    </xf>
    <xf numFmtId="3" fontId="35" fillId="36" borderId="51" xfId="0" applyNumberFormat="1" applyFont="1" applyFill="1" applyBorder="1" applyAlignment="1">
      <alignment horizontal="right"/>
    </xf>
    <xf numFmtId="0" fontId="35" fillId="37" borderId="51" xfId="0" applyFont="1" applyFill="1" applyBorder="1" applyAlignment="1">
      <alignment horizontal="right"/>
    </xf>
    <xf numFmtId="2" fontId="35" fillId="36" borderId="51" xfId="0" applyNumberFormat="1" applyFont="1" applyFill="1" applyBorder="1" applyAlignment="1">
      <alignment horizontal="center"/>
    </xf>
    <xf numFmtId="0" fontId="35" fillId="36" borderId="0" xfId="0" applyFont="1" applyFill="1" applyBorder="1" applyAlignment="1">
      <alignment/>
    </xf>
    <xf numFmtId="3" fontId="35" fillId="36" borderId="0" xfId="0" applyNumberFormat="1" applyFont="1" applyFill="1" applyBorder="1" applyAlignment="1">
      <alignment horizontal="right"/>
    </xf>
    <xf numFmtId="0" fontId="35" fillId="37" borderId="0" xfId="0" applyFont="1" applyFill="1" applyBorder="1" applyAlignment="1">
      <alignment horizontal="right"/>
    </xf>
    <xf numFmtId="2" fontId="35" fillId="36" borderId="0" xfId="0" applyNumberFormat="1" applyFont="1" applyFill="1" applyBorder="1" applyAlignment="1">
      <alignment horizontal="center"/>
    </xf>
    <xf numFmtId="0" fontId="36" fillId="33" borderId="0" xfId="0" applyFont="1" applyFill="1" applyBorder="1" applyAlignment="1">
      <alignment/>
    </xf>
    <xf numFmtId="3" fontId="36" fillId="33" borderId="0" xfId="0" applyNumberFormat="1" applyFont="1" applyFill="1" applyBorder="1" applyAlignment="1">
      <alignment/>
    </xf>
    <xf numFmtId="3" fontId="36" fillId="35" borderId="0" xfId="0" applyNumberFormat="1" applyFont="1" applyFill="1" applyBorder="1" applyAlignment="1">
      <alignment/>
    </xf>
    <xf numFmtId="3" fontId="6" fillId="35" borderId="0" xfId="0" applyNumberFormat="1" applyFont="1" applyFill="1" applyAlignment="1">
      <alignment/>
    </xf>
    <xf numFmtId="2" fontId="36" fillId="33" borderId="0" xfId="0" applyNumberFormat="1" applyFont="1" applyFill="1" applyBorder="1" applyAlignment="1">
      <alignment horizontal="center"/>
    </xf>
    <xf numFmtId="0" fontId="36" fillId="33" borderId="0" xfId="0" applyFont="1" applyFill="1" applyAlignment="1">
      <alignment/>
    </xf>
    <xf numFmtId="3" fontId="36" fillId="33" borderId="0" xfId="0" applyNumberFormat="1" applyFont="1" applyFill="1" applyAlignment="1">
      <alignment/>
    </xf>
    <xf numFmtId="3" fontId="36" fillId="35" borderId="0" xfId="0" applyNumberFormat="1" applyFont="1" applyFill="1" applyAlignment="1">
      <alignment/>
    </xf>
    <xf numFmtId="2" fontId="36" fillId="33" borderId="0" xfId="0" applyNumberFormat="1" applyFont="1" applyFill="1" applyAlignment="1">
      <alignment horizontal="center"/>
    </xf>
    <xf numFmtId="0" fontId="6" fillId="35" borderId="0" xfId="0" applyFont="1" applyFill="1" applyAlignment="1">
      <alignment/>
    </xf>
    <xf numFmtId="0" fontId="35" fillId="33" borderId="20" xfId="0" applyFont="1" applyFill="1" applyBorder="1" applyAlignment="1">
      <alignment horizontal="left"/>
    </xf>
    <xf numFmtId="3" fontId="35" fillId="33" borderId="20" xfId="0" applyNumberFormat="1" applyFont="1" applyFill="1" applyBorder="1" applyAlignment="1">
      <alignment/>
    </xf>
    <xf numFmtId="3" fontId="35" fillId="35" borderId="20" xfId="0" applyNumberFormat="1" applyFont="1" applyFill="1" applyBorder="1" applyAlignment="1">
      <alignment/>
    </xf>
    <xf numFmtId="2" fontId="35" fillId="33" borderId="20" xfId="0" applyNumberFormat="1" applyFont="1" applyFill="1" applyBorder="1" applyAlignment="1">
      <alignment horizontal="center"/>
    </xf>
    <xf numFmtId="192" fontId="36" fillId="33" borderId="0" xfId="0" applyNumberFormat="1" applyFont="1" applyFill="1" applyAlignment="1">
      <alignment/>
    </xf>
    <xf numFmtId="192" fontId="36" fillId="33" borderId="0" xfId="0" applyNumberFormat="1" applyFont="1" applyFill="1" applyBorder="1" applyAlignment="1">
      <alignment/>
    </xf>
    <xf numFmtId="0" fontId="36" fillId="33" borderId="20" xfId="0" applyFont="1" applyFill="1" applyBorder="1" applyAlignment="1">
      <alignment/>
    </xf>
    <xf numFmtId="192" fontId="36" fillId="33" borderId="20" xfId="0" applyNumberFormat="1" applyFont="1" applyFill="1" applyBorder="1" applyAlignment="1">
      <alignment/>
    </xf>
    <xf numFmtId="0" fontId="35" fillId="36" borderId="20" xfId="0" applyFont="1" applyFill="1" applyBorder="1" applyAlignment="1">
      <alignment/>
    </xf>
    <xf numFmtId="0" fontId="35" fillId="36" borderId="20" xfId="0" applyFont="1" applyFill="1" applyBorder="1" applyAlignment="1">
      <alignment horizontal="right"/>
    </xf>
    <xf numFmtId="0" fontId="35" fillId="36" borderId="38" xfId="0" applyFont="1" applyFill="1" applyBorder="1" applyAlignment="1">
      <alignment horizontal="right"/>
    </xf>
    <xf numFmtId="192" fontId="36" fillId="33" borderId="29" xfId="0" applyNumberFormat="1" applyFont="1" applyFill="1" applyBorder="1" applyAlignment="1">
      <alignment/>
    </xf>
    <xf numFmtId="192" fontId="36" fillId="33" borderId="29" xfId="0" applyNumberFormat="1" applyFont="1" applyFill="1" applyBorder="1" applyAlignment="1">
      <alignment/>
    </xf>
    <xf numFmtId="192" fontId="36" fillId="33" borderId="38" xfId="0" applyNumberFormat="1" applyFont="1" applyFill="1" applyBorder="1" applyAlignment="1">
      <alignment/>
    </xf>
    <xf numFmtId="0" fontId="20" fillId="33" borderId="0" xfId="0" applyFont="1" applyFill="1" applyAlignment="1">
      <alignment horizontal="right"/>
    </xf>
    <xf numFmtId="0" fontId="36" fillId="33" borderId="0" xfId="0" applyFont="1" applyFill="1" applyBorder="1" applyAlignment="1">
      <alignment horizontal="right"/>
    </xf>
    <xf numFmtId="3" fontId="36" fillId="33" borderId="0" xfId="0" applyNumberFormat="1" applyFont="1" applyFill="1" applyBorder="1" applyAlignment="1">
      <alignment horizontal="right"/>
    </xf>
    <xf numFmtId="0" fontId="36" fillId="33" borderId="0" xfId="0" applyFont="1" applyFill="1" applyAlignment="1">
      <alignment horizontal="right"/>
    </xf>
    <xf numFmtId="3" fontId="36" fillId="33" borderId="0" xfId="0" applyNumberFormat="1" applyFont="1" applyFill="1" applyAlignment="1">
      <alignment horizontal="right"/>
    </xf>
    <xf numFmtId="0" fontId="7" fillId="33" borderId="0" xfId="0" applyFont="1" applyFill="1" applyAlignment="1">
      <alignment horizontal="left"/>
    </xf>
    <xf numFmtId="0" fontId="6" fillId="33" borderId="0" xfId="0" applyFont="1" applyFill="1" applyAlignment="1">
      <alignment horizontal="left"/>
    </xf>
    <xf numFmtId="0" fontId="36" fillId="33" borderId="0" xfId="0" applyFont="1" applyFill="1" applyBorder="1" applyAlignment="1">
      <alignment horizontal="left"/>
    </xf>
    <xf numFmtId="0" fontId="36" fillId="33" borderId="0" xfId="0" applyFont="1" applyFill="1" applyAlignment="1">
      <alignment horizontal="left"/>
    </xf>
    <xf numFmtId="3" fontId="20" fillId="33" borderId="20" xfId="0" applyNumberFormat="1" applyFont="1" applyFill="1" applyBorder="1" applyAlignment="1">
      <alignment horizontal="right"/>
    </xf>
    <xf numFmtId="10" fontId="36" fillId="33" borderId="0" xfId="0" applyNumberFormat="1" applyFont="1" applyFill="1" applyBorder="1" applyAlignment="1">
      <alignment horizontal="right"/>
    </xf>
    <xf numFmtId="0" fontId="6" fillId="33" borderId="38" xfId="0" applyFont="1" applyFill="1" applyBorder="1" applyAlignment="1">
      <alignment horizontal="left"/>
    </xf>
    <xf numFmtId="0" fontId="6" fillId="35" borderId="38" xfId="0" applyFont="1" applyFill="1" applyBorder="1" applyAlignment="1">
      <alignment horizontal="right"/>
    </xf>
    <xf numFmtId="192" fontId="36" fillId="33" borderId="0" xfId="0" applyNumberFormat="1" applyFont="1" applyFill="1" applyBorder="1" applyAlignment="1">
      <alignment horizontal="right"/>
    </xf>
    <xf numFmtId="0" fontId="37" fillId="33" borderId="0" xfId="0" applyFont="1" applyFill="1" applyAlignment="1">
      <alignment/>
    </xf>
    <xf numFmtId="0" fontId="37" fillId="0" borderId="0" xfId="0" applyFont="1" applyAlignment="1">
      <alignment/>
    </xf>
    <xf numFmtId="166" fontId="5" fillId="33" borderId="11" xfId="63" applyNumberFormat="1" applyFont="1" applyFill="1" applyBorder="1" applyAlignment="1" applyProtection="1">
      <alignment horizontal="right"/>
      <protection/>
    </xf>
    <xf numFmtId="167" fontId="6" fillId="33" borderId="0" xfId="59" applyNumberFormat="1" applyFont="1" applyFill="1" applyBorder="1">
      <alignment/>
      <protection/>
    </xf>
    <xf numFmtId="167" fontId="0" fillId="33" borderId="0" xfId="0" applyNumberFormat="1" applyFont="1" applyFill="1" applyAlignment="1">
      <alignment/>
    </xf>
    <xf numFmtId="167" fontId="6" fillId="33" borderId="0" xfId="59" applyNumberFormat="1" applyFont="1" applyFill="1" applyBorder="1" applyAlignment="1">
      <alignment horizontal="right"/>
      <protection/>
    </xf>
    <xf numFmtId="167" fontId="29" fillId="33" borderId="0" xfId="59" applyNumberFormat="1" applyFont="1" applyFill="1" applyBorder="1">
      <alignment/>
      <protection/>
    </xf>
    <xf numFmtId="167" fontId="6" fillId="33" borderId="10" xfId="59" applyNumberFormat="1" applyFont="1" applyFill="1" applyBorder="1">
      <alignment/>
      <protection/>
    </xf>
    <xf numFmtId="167" fontId="0" fillId="33" borderId="0" xfId="59" applyNumberFormat="1" applyFont="1" applyFill="1" applyBorder="1">
      <alignment/>
      <protection/>
    </xf>
    <xf numFmtId="167" fontId="20" fillId="33" borderId="0" xfId="59" applyNumberFormat="1" applyFont="1" applyFill="1" applyBorder="1">
      <alignment/>
      <protection/>
    </xf>
    <xf numFmtId="167" fontId="20" fillId="33" borderId="0" xfId="0" applyNumberFormat="1" applyFont="1" applyFill="1" applyAlignment="1">
      <alignment/>
    </xf>
    <xf numFmtId="167" fontId="7" fillId="33" borderId="0" xfId="59" applyNumberFormat="1" applyFont="1" applyFill="1">
      <alignment/>
      <protection/>
    </xf>
    <xf numFmtId="167" fontId="4" fillId="33" borderId="0" xfId="59" applyNumberFormat="1" applyFont="1" applyFill="1">
      <alignment/>
      <protection/>
    </xf>
    <xf numFmtId="167" fontId="20" fillId="33" borderId="10" xfId="59" applyNumberFormat="1" applyFont="1" applyFill="1" applyBorder="1">
      <alignment/>
      <protection/>
    </xf>
    <xf numFmtId="167" fontId="17" fillId="33" borderId="0" xfId="0" applyNumberFormat="1" applyFont="1" applyFill="1" applyAlignment="1">
      <alignment/>
    </xf>
    <xf numFmtId="0" fontId="6" fillId="33" borderId="0" xfId="60" applyFont="1" applyFill="1" applyBorder="1" applyAlignment="1">
      <alignment horizontal="right"/>
      <protection/>
    </xf>
    <xf numFmtId="0" fontId="6" fillId="33" borderId="11" xfId="60" applyFont="1" applyFill="1" applyBorder="1" applyAlignment="1">
      <alignment horizontal="right"/>
      <protection/>
    </xf>
    <xf numFmtId="0" fontId="38" fillId="33" borderId="0" xfId="0" applyFont="1" applyFill="1" applyAlignment="1">
      <alignment horizontal="right"/>
    </xf>
    <xf numFmtId="0" fontId="5" fillId="33" borderId="52" xfId="0" applyFont="1" applyFill="1" applyBorder="1" applyAlignment="1">
      <alignment horizontal="right"/>
    </xf>
    <xf numFmtId="0" fontId="7" fillId="35" borderId="53" xfId="0" applyFont="1" applyFill="1" applyBorder="1" applyAlignment="1">
      <alignment horizontal="center"/>
    </xf>
    <xf numFmtId="0" fontId="35" fillId="37" borderId="0" xfId="0" applyFont="1" applyFill="1" applyBorder="1" applyAlignment="1">
      <alignment horizontal="center"/>
    </xf>
    <xf numFmtId="3" fontId="0" fillId="33" borderId="0" xfId="0" applyNumberFormat="1" applyFill="1" applyAlignment="1">
      <alignment horizontal="left"/>
    </xf>
    <xf numFmtId="0" fontId="0" fillId="33" borderId="0" xfId="0" applyFill="1" applyAlignment="1">
      <alignment horizontal="left"/>
    </xf>
    <xf numFmtId="166" fontId="6" fillId="33" borderId="0" xfId="63" applyNumberFormat="1" applyFont="1" applyFill="1" applyAlignment="1">
      <alignment/>
    </xf>
    <xf numFmtId="0" fontId="0" fillId="33" borderId="0" xfId="0" applyFont="1" applyFill="1" applyAlignment="1">
      <alignment/>
    </xf>
    <xf numFmtId="0" fontId="38" fillId="36" borderId="20" xfId="0" applyFont="1" applyFill="1" applyBorder="1" applyAlignment="1">
      <alignment horizontal="left"/>
    </xf>
    <xf numFmtId="0" fontId="38" fillId="36" borderId="20" xfId="0" applyNumberFormat="1" applyFont="1" applyFill="1" applyBorder="1" applyAlignment="1">
      <alignment horizontal="right"/>
    </xf>
    <xf numFmtId="0" fontId="38" fillId="36" borderId="20" xfId="0" applyFont="1" applyFill="1" applyBorder="1" applyAlignment="1">
      <alignment horizontal="right"/>
    </xf>
    <xf numFmtId="0" fontId="7" fillId="33" borderId="0" xfId="0" applyFont="1" applyFill="1" applyAlignment="1">
      <alignment horizontal="right"/>
    </xf>
    <xf numFmtId="0" fontId="7" fillId="33" borderId="38" xfId="0" applyFont="1" applyFill="1" applyBorder="1" applyAlignment="1">
      <alignment/>
    </xf>
    <xf numFmtId="1" fontId="6" fillId="33" borderId="0" xfId="0" applyNumberFormat="1" applyFont="1" applyFill="1" applyAlignment="1">
      <alignment/>
    </xf>
    <xf numFmtId="3" fontId="6" fillId="33" borderId="54" xfId="0" applyNumberFormat="1" applyFont="1" applyFill="1" applyBorder="1" applyAlignment="1">
      <alignment/>
    </xf>
    <xf numFmtId="192" fontId="6" fillId="33" borderId="0" xfId="0" applyNumberFormat="1" applyFont="1" applyFill="1" applyAlignment="1" applyProtection="1">
      <alignment/>
      <protection/>
    </xf>
    <xf numFmtId="192" fontId="6" fillId="33" borderId="0" xfId="0" applyNumberFormat="1" applyFont="1" applyFill="1" applyBorder="1" applyAlignment="1" applyProtection="1">
      <alignment/>
      <protection/>
    </xf>
    <xf numFmtId="192" fontId="6" fillId="33" borderId="11" xfId="0" applyNumberFormat="1" applyFont="1" applyFill="1" applyBorder="1" applyAlignment="1" applyProtection="1">
      <alignment/>
      <protection/>
    </xf>
    <xf numFmtId="192" fontId="6" fillId="33" borderId="10" xfId="0" applyNumberFormat="1" applyFont="1" applyFill="1" applyBorder="1" applyAlignment="1" applyProtection="1">
      <alignment/>
      <protection/>
    </xf>
    <xf numFmtId="192" fontId="6" fillId="33" borderId="39" xfId="0" applyNumberFormat="1" applyFont="1" applyFill="1" applyBorder="1" applyAlignment="1" applyProtection="1">
      <alignment/>
      <protection/>
    </xf>
    <xf numFmtId="192" fontId="7" fillId="33" borderId="19" xfId="0" applyNumberFormat="1" applyFont="1" applyFill="1" applyBorder="1" applyAlignment="1">
      <alignment/>
    </xf>
    <xf numFmtId="192" fontId="7" fillId="33" borderId="55" xfId="0" applyNumberFormat="1" applyFont="1" applyFill="1" applyBorder="1" applyAlignment="1" applyProtection="1">
      <alignment/>
      <protection/>
    </xf>
    <xf numFmtId="192" fontId="6" fillId="33" borderId="0" xfId="59" applyNumberFormat="1" applyFont="1" applyFill="1">
      <alignment/>
      <protection/>
    </xf>
    <xf numFmtId="192" fontId="6" fillId="33" borderId="0" xfId="42" applyNumberFormat="1" applyFont="1" applyFill="1" applyAlignment="1">
      <alignment/>
    </xf>
    <xf numFmtId="192" fontId="6" fillId="33" borderId="0" xfId="59" applyNumberFormat="1" applyFont="1" applyFill="1" applyBorder="1" applyAlignment="1">
      <alignment horizontal="right"/>
      <protection/>
    </xf>
    <xf numFmtId="192" fontId="23" fillId="34" borderId="17" xfId="60" applyNumberFormat="1" applyFont="1" applyFill="1" applyBorder="1" applyAlignment="1" applyProtection="1">
      <alignment horizontal="center"/>
      <protection/>
    </xf>
    <xf numFmtId="192" fontId="6" fillId="33" borderId="0" xfId="0" applyNumberFormat="1" applyFont="1" applyFill="1" applyAlignment="1" applyProtection="1">
      <alignment horizontal="right"/>
      <protection/>
    </xf>
    <xf numFmtId="0" fontId="6" fillId="0" borderId="0" xfId="0" applyFont="1" applyBorder="1" applyAlignment="1" applyProtection="1">
      <alignment horizontal="right"/>
      <protection/>
    </xf>
    <xf numFmtId="0" fontId="7" fillId="33" borderId="37" xfId="0" applyFont="1" applyFill="1" applyBorder="1" applyAlignment="1">
      <alignment/>
    </xf>
    <xf numFmtId="0" fontId="35" fillId="33" borderId="19" xfId="0" applyFont="1" applyFill="1" applyBorder="1" applyAlignment="1">
      <alignment/>
    </xf>
    <xf numFmtId="0" fontId="0" fillId="33" borderId="29" xfId="0" applyFill="1" applyBorder="1" applyAlignment="1">
      <alignment/>
    </xf>
    <xf numFmtId="3" fontId="35" fillId="33" borderId="56" xfId="0" applyNumberFormat="1" applyFont="1" applyFill="1" applyBorder="1" applyAlignment="1">
      <alignment/>
    </xf>
    <xf numFmtId="0" fontId="0" fillId="33" borderId="29" xfId="0" applyFill="1" applyBorder="1" applyAlignment="1">
      <alignment horizontal="right"/>
    </xf>
    <xf numFmtId="17" fontId="0" fillId="33" borderId="29" xfId="0" applyNumberFormat="1" applyFill="1" applyBorder="1" applyAlignment="1">
      <alignment horizontal="right"/>
    </xf>
    <xf numFmtId="16" fontId="0" fillId="33" borderId="29" xfId="0" applyNumberFormat="1" applyFill="1" applyBorder="1" applyAlignment="1">
      <alignment horizontal="right"/>
    </xf>
    <xf numFmtId="0" fontId="6" fillId="33" borderId="38" xfId="0" applyFont="1" applyFill="1" applyBorder="1" applyAlignment="1">
      <alignment/>
    </xf>
    <xf numFmtId="0" fontId="7" fillId="35" borderId="38" xfId="0" applyFont="1" applyFill="1" applyBorder="1" applyAlignment="1">
      <alignment/>
    </xf>
    <xf numFmtId="0" fontId="26" fillId="33" borderId="0" xfId="53" applyFill="1" applyBorder="1" applyAlignment="1" applyProtection="1">
      <alignment/>
      <protection/>
    </xf>
    <xf numFmtId="0" fontId="26" fillId="33" borderId="0" xfId="53" applyFill="1" applyAlignment="1" applyProtection="1">
      <alignment/>
      <protection/>
    </xf>
    <xf numFmtId="0" fontId="6" fillId="33" borderId="0" xfId="0" applyFont="1" applyFill="1" applyAlignment="1">
      <alignment horizontal="left" indent="2"/>
    </xf>
    <xf numFmtId="166" fontId="6" fillId="33" borderId="0" xfId="57" applyNumberFormat="1" applyFont="1" applyFill="1" applyBorder="1">
      <alignment/>
      <protection/>
    </xf>
    <xf numFmtId="1" fontId="20" fillId="33" borderId="0" xfId="59" applyNumberFormat="1" applyFont="1" applyFill="1" applyBorder="1" applyAlignment="1">
      <alignment/>
      <protection/>
    </xf>
    <xf numFmtId="0" fontId="20" fillId="33" borderId="57" xfId="0" applyFont="1" applyFill="1" applyBorder="1" applyAlignment="1">
      <alignment horizontal="right"/>
    </xf>
    <xf numFmtId="0" fontId="6" fillId="33" borderId="41" xfId="0" applyFont="1" applyFill="1" applyBorder="1" applyAlignment="1">
      <alignment/>
    </xf>
    <xf numFmtId="166" fontId="6" fillId="33" borderId="41" xfId="57" applyNumberFormat="1" applyFont="1" applyFill="1" applyBorder="1">
      <alignment/>
      <protection/>
    </xf>
    <xf numFmtId="166" fontId="6" fillId="33" borderId="41" xfId="57" applyNumberFormat="1" applyFont="1" applyFill="1" applyBorder="1" applyAlignment="1">
      <alignment horizontal="right"/>
      <protection/>
    </xf>
    <xf numFmtId="166" fontId="6" fillId="33" borderId="48" xfId="57" applyNumberFormat="1" applyFont="1" applyFill="1" applyBorder="1">
      <alignment/>
      <protection/>
    </xf>
    <xf numFmtId="166" fontId="6" fillId="33" borderId="41" xfId="0" applyNumberFormat="1" applyFont="1" applyFill="1" applyBorder="1" applyAlignment="1">
      <alignment/>
    </xf>
    <xf numFmtId="0" fontId="6" fillId="33" borderId="30" xfId="0" applyFont="1" applyFill="1" applyBorder="1" applyAlignment="1">
      <alignment horizontal="right"/>
    </xf>
    <xf numFmtId="164" fontId="20" fillId="33" borderId="50" xfId="59" applyFont="1" applyFill="1" applyBorder="1" applyAlignment="1">
      <alignment horizontal="right"/>
      <protection/>
    </xf>
    <xf numFmtId="164" fontId="16" fillId="33" borderId="0" xfId="59" applyFont="1" applyFill="1" applyBorder="1">
      <alignment/>
      <protection/>
    </xf>
    <xf numFmtId="164" fontId="16" fillId="33" borderId="0" xfId="59" applyNumberFormat="1" applyFont="1" applyFill="1" applyBorder="1">
      <alignment/>
      <protection/>
    </xf>
    <xf numFmtId="0" fontId="0" fillId="33" borderId="0" xfId="0" applyFont="1" applyFill="1" applyAlignment="1">
      <alignment horizontal="right"/>
    </xf>
    <xf numFmtId="0" fontId="17" fillId="33" borderId="0" xfId="0" applyFont="1" applyFill="1" applyBorder="1" applyAlignment="1">
      <alignment horizontal="right"/>
    </xf>
    <xf numFmtId="3" fontId="0" fillId="33" borderId="0" xfId="0" applyNumberFormat="1" applyFill="1" applyBorder="1" applyAlignment="1">
      <alignment/>
    </xf>
    <xf numFmtId="0" fontId="17" fillId="33" borderId="0" xfId="0" applyFont="1" applyFill="1" applyBorder="1" applyAlignment="1">
      <alignment horizontal="left"/>
    </xf>
    <xf numFmtId="3" fontId="0" fillId="33" borderId="0" xfId="0" applyNumberFormat="1" applyFill="1" applyBorder="1" applyAlignment="1">
      <alignment horizontal="left"/>
    </xf>
    <xf numFmtId="0" fontId="35" fillId="33" borderId="0" xfId="0" applyFont="1" applyFill="1" applyBorder="1" applyAlignment="1">
      <alignment/>
    </xf>
    <xf numFmtId="3" fontId="35" fillId="33" borderId="0" xfId="0" applyNumberFormat="1" applyFont="1" applyFill="1" applyBorder="1" applyAlignment="1">
      <alignment horizontal="right"/>
    </xf>
    <xf numFmtId="0" fontId="35" fillId="33" borderId="0" xfId="0" applyFont="1" applyFill="1" applyBorder="1" applyAlignment="1">
      <alignment horizontal="right"/>
    </xf>
    <xf numFmtId="0" fontId="20" fillId="33" borderId="0" xfId="0" applyFont="1" applyFill="1" applyBorder="1" applyAlignment="1">
      <alignment/>
    </xf>
    <xf numFmtId="3" fontId="6" fillId="33" borderId="0" xfId="0" applyNumberFormat="1" applyFont="1" applyFill="1" applyAlignment="1" applyProtection="1">
      <alignment horizontal="right"/>
      <protection/>
    </xf>
    <xf numFmtId="3" fontId="13" fillId="33" borderId="0" xfId="0" applyNumberFormat="1" applyFont="1" applyFill="1" applyAlignment="1">
      <alignment/>
    </xf>
    <xf numFmtId="3" fontId="6" fillId="33" borderId="20" xfId="0" applyNumberFormat="1" applyFont="1" applyFill="1" applyBorder="1" applyAlignment="1">
      <alignment horizontal="right"/>
    </xf>
    <xf numFmtId="0" fontId="0" fillId="0" borderId="0" xfId="0" applyBorder="1" applyAlignment="1">
      <alignment/>
    </xf>
    <xf numFmtId="0" fontId="13" fillId="33" borderId="58" xfId="0" applyFont="1" applyFill="1" applyBorder="1" applyAlignment="1">
      <alignment/>
    </xf>
    <xf numFmtId="0" fontId="6" fillId="33" borderId="13" xfId="0" applyFont="1" applyFill="1" applyBorder="1" applyAlignment="1">
      <alignment/>
    </xf>
    <xf numFmtId="166" fontId="6" fillId="33" borderId="13" xfId="0" applyNumberFormat="1" applyFont="1" applyFill="1" applyBorder="1" applyAlignment="1" applyProtection="1">
      <alignment horizontal="right"/>
      <protection/>
    </xf>
    <xf numFmtId="0" fontId="6" fillId="33" borderId="0" xfId="0" applyFont="1" applyFill="1" applyAlignment="1">
      <alignment vertical="top"/>
    </xf>
    <xf numFmtId="0" fontId="12" fillId="33" borderId="0" xfId="0" applyFont="1" applyFill="1" applyAlignment="1">
      <alignment horizontal="left"/>
    </xf>
    <xf numFmtId="0" fontId="12" fillId="33" borderId="0" xfId="0" applyFont="1" applyFill="1" applyAlignment="1">
      <alignment horizontal="left" wrapText="1"/>
    </xf>
    <xf numFmtId="0" fontId="6" fillId="33" borderId="0" xfId="0" applyFont="1" applyFill="1" applyAlignment="1">
      <alignment horizontal="left" vertical="top" wrapText="1"/>
    </xf>
    <xf numFmtId="1" fontId="20" fillId="33" borderId="0" xfId="59" applyNumberFormat="1" applyFont="1" applyFill="1" applyBorder="1" applyAlignment="1">
      <alignment horizontal="center" vertical="center" wrapText="1"/>
      <protection/>
    </xf>
    <xf numFmtId="1" fontId="20" fillId="33" borderId="10" xfId="59" applyNumberFormat="1" applyFont="1" applyFill="1" applyBorder="1" applyAlignment="1">
      <alignment horizontal="center" vertical="center" wrapText="1"/>
      <protection/>
    </xf>
    <xf numFmtId="0" fontId="13" fillId="33" borderId="0" xfId="0" applyFont="1" applyFill="1" applyAlignment="1">
      <alignment horizontal="left" wrapText="1"/>
    </xf>
    <xf numFmtId="0" fontId="7" fillId="33" borderId="59" xfId="0" applyFont="1" applyFill="1" applyBorder="1" applyAlignment="1">
      <alignment horizontal="center"/>
    </xf>
    <xf numFmtId="164" fontId="7" fillId="33" borderId="0" xfId="59" applyFont="1" applyFill="1" applyAlignment="1">
      <alignment horizontal="center"/>
      <protection/>
    </xf>
    <xf numFmtId="15" fontId="39" fillId="0" borderId="0" xfId="0" applyNumberFormat="1" applyFont="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41084-1" xfId="57"/>
    <cellStyle name="Normal_F3" xfId="58"/>
    <cellStyle name="Normal_Sheet1" xfId="59"/>
    <cellStyle name="Normal_Sheet2" xfId="60"/>
    <cellStyle name="Note" xfId="61"/>
    <cellStyle name="Output" xfId="62"/>
    <cellStyle name="Percent" xfId="63"/>
    <cellStyle name="Title" xfId="64"/>
    <cellStyle name="Total" xfId="65"/>
    <cellStyle name="Warning Text" xfId="66"/>
  </cellStyles>
  <dxfs count="21">
    <dxf>
      <fill>
        <patternFill>
          <bgColor indexed="52"/>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Outstanding &amp; Satisfied Mortgage Charges As at 31 March</a:t>
            </a:r>
          </a:p>
        </c:rich>
      </c:tx>
      <c:layout>
        <c:manualLayout>
          <c:xMode val="factor"/>
          <c:yMode val="factor"/>
          <c:x val="0.001"/>
          <c:y val="0"/>
        </c:manualLayout>
      </c:layout>
      <c:spPr>
        <a:noFill/>
        <a:ln>
          <a:noFill/>
        </a:ln>
      </c:spPr>
    </c:title>
    <c:plotArea>
      <c:layout>
        <c:manualLayout>
          <c:xMode val="edge"/>
          <c:yMode val="edge"/>
          <c:x val="0.45825"/>
          <c:y val="0.104"/>
          <c:w val="0.50775"/>
          <c:h val="0.833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explosion val="15"/>
            <c:spPr>
              <a:solidFill>
                <a:srgbClr val="993366"/>
              </a:solidFill>
              <a:ln w="12700">
                <a:solidFill>
                  <a:srgbClr val="000000"/>
                </a:solidFill>
              </a:ln>
            </c:spPr>
          </c:dPt>
          <c:dPt>
            <c:idx val="2"/>
            <c:spPr>
              <a:solidFill>
                <a:srgbClr val="FFFFCC"/>
              </a:solidFill>
              <a:ln w="12700">
                <a:solidFill>
                  <a:srgbClr val="000000"/>
                </a:solidFill>
              </a:ln>
            </c:spPr>
          </c:dPt>
          <c:dPt>
            <c:idx val="3"/>
            <c:explosion val="20"/>
            <c:spPr>
              <a:solidFill>
                <a:srgbClr val="CCFFFF"/>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0"/>
              <c:showSerName val="0"/>
              <c:showPercent val="1"/>
            </c:dLbl>
            <c:dLbl>
              <c:idx val="1"/>
              <c:layout>
                <c:manualLayout>
                  <c:x val="0"/>
                  <c:y val="0"/>
                </c:manualLayout>
              </c:layout>
              <c:tx>
                <c:rich>
                  <a:bodyPr vert="horz" rot="0" anchor="ctr"/>
                  <a:lstStyle/>
                  <a:p>
                    <a:pPr algn="ctr">
                      <a:defRPr/>
                    </a:pPr>
                    <a:r>
                      <a:rPr lang="en-US" cap="none" sz="800" b="1" i="0" u="none" baseline="0">
                        <a:solidFill>
                          <a:srgbClr val="FFFFFF"/>
                        </a:solidFill>
                        <a:latin typeface="Arial"/>
                        <a:ea typeface="Arial"/>
                        <a:cs typeface="Arial"/>
                      </a:rPr>
                      <a:t>4%</a:t>
                    </a:r>
                  </a:p>
                </c:rich>
              </c:tx>
              <c:numFmt formatCode="0%" sourceLinked="0"/>
              <c:spPr>
                <a:solidFill>
                  <a:srgbClr val="993366"/>
                </a:solidFill>
                <a:ln w="3175">
                  <a:noFill/>
                </a:ln>
              </c:spPr>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0"/>
              <c:showSerName val="0"/>
              <c:showPercent val="1"/>
            </c:dLbl>
            <c:numFmt formatCode="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'Table H3'!$AP$1:$AP$4</c:f>
              <c:strCache/>
            </c:strRef>
          </c:cat>
          <c:val>
            <c:numRef>
              <c:f>'Table H3'!$AQ$1:$AQ$4</c:f>
              <c:numCache/>
            </c:numRef>
          </c:val>
        </c:ser>
        <c:firstSliceAng val="70"/>
      </c:pieChart>
      <c:spPr>
        <a:noFill/>
        <a:ln>
          <a:noFill/>
        </a:ln>
      </c:spPr>
    </c:plotArea>
    <c:legend>
      <c:legendPos val="r"/>
      <c:layout>
        <c:manualLayout>
          <c:xMode val="edge"/>
          <c:yMode val="edge"/>
          <c:x val="0.045"/>
          <c:y val="0.94975"/>
          <c:w val="0.93575"/>
          <c:h val="0.047"/>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72</xdr:row>
      <xdr:rowOff>9525</xdr:rowOff>
    </xdr:from>
    <xdr:to>
      <xdr:col>7</xdr:col>
      <xdr:colOff>371475</xdr:colOff>
      <xdr:row>73</xdr:row>
      <xdr:rowOff>0</xdr:rowOff>
    </xdr:to>
    <xdr:sp>
      <xdr:nvSpPr>
        <xdr:cNvPr id="1" name="Line 2"/>
        <xdr:cNvSpPr>
          <a:spLocks/>
        </xdr:cNvSpPr>
      </xdr:nvSpPr>
      <xdr:spPr>
        <a:xfrm flipV="1">
          <a:off x="6886575" y="1121092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87</xdr:row>
      <xdr:rowOff>0</xdr:rowOff>
    </xdr:from>
    <xdr:to>
      <xdr:col>3</xdr:col>
      <xdr:colOff>0</xdr:colOff>
      <xdr:row>87</xdr:row>
      <xdr:rowOff>0</xdr:rowOff>
    </xdr:to>
    <xdr:sp>
      <xdr:nvSpPr>
        <xdr:cNvPr id="1" name="WordArt 4"/>
        <xdr:cNvSpPr>
          <a:spLocks/>
        </xdr:cNvSpPr>
      </xdr:nvSpPr>
      <xdr:spPr>
        <a:xfrm rot="16200000">
          <a:off x="8429625" y="1661160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FFFFFF"/>
              </a:solidFill>
              <a:latin typeface="Arial Black"/>
              <a:cs typeface="Arial Black"/>
            </a:rPr>
            <a:t>DRAFT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590550</xdr:colOff>
      <xdr:row>3</xdr:row>
      <xdr:rowOff>142875</xdr:rowOff>
    </xdr:from>
    <xdr:to>
      <xdr:col>17</xdr:col>
      <xdr:colOff>495300</xdr:colOff>
      <xdr:row>26</xdr:row>
      <xdr:rowOff>142875</xdr:rowOff>
    </xdr:to>
    <xdr:graphicFrame>
      <xdr:nvGraphicFramePr>
        <xdr:cNvPr id="1" name="Chart 1"/>
        <xdr:cNvGraphicFramePr/>
      </xdr:nvGraphicFramePr>
      <xdr:xfrm>
        <a:off x="13249275" y="723900"/>
        <a:ext cx="6000750" cy="3819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companieshouse.gov.uk/about/gbhtml/gpo1.shtml" TargetMode="External" /><Relationship Id="rId2"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fca.org.uk/" TargetMode="External" /><Relationship Id="rId2" Type="http://schemas.openxmlformats.org/officeDocument/2006/relationships/hyperlink" Target="http://www.fsa.org.uk/" TargetMode="External" /><Relationship Id="rId3"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45"/>
  <sheetViews>
    <sheetView zoomScalePageLayoutView="0" workbookViewId="0" topLeftCell="A11">
      <selection activeCell="H36" sqref="H36"/>
    </sheetView>
  </sheetViews>
  <sheetFormatPr defaultColWidth="9.140625" defaultRowHeight="12.75"/>
  <cols>
    <col min="1" max="1" width="15.140625" style="1" customWidth="1"/>
    <col min="2" max="2" width="12.57421875" style="1" customWidth="1"/>
    <col min="3" max="4" width="11.7109375" style="1" customWidth="1"/>
    <col min="5" max="5" width="11.7109375" style="0" customWidth="1"/>
  </cols>
  <sheetData>
    <row r="1" spans="3:4" ht="21.75" customHeight="1">
      <c r="C1" s="1" t="s">
        <v>399</v>
      </c>
      <c r="D1" s="1" t="s">
        <v>377</v>
      </c>
    </row>
    <row r="2" spans="1:4" ht="15">
      <c r="A2" s="7"/>
      <c r="B2" s="7"/>
      <c r="C2" s="8" t="s">
        <v>431</v>
      </c>
      <c r="D2" s="8" t="s">
        <v>431</v>
      </c>
    </row>
    <row r="3" spans="1:3" ht="15">
      <c r="A3" s="2" t="s">
        <v>212</v>
      </c>
      <c r="C3" s="1" t="s">
        <v>139</v>
      </c>
    </row>
    <row r="4" spans="1:4" ht="15">
      <c r="A4" s="1" t="s">
        <v>341</v>
      </c>
      <c r="C4" s="490">
        <f>'Table F1'!F7</f>
        <v>499271</v>
      </c>
      <c r="D4" s="9"/>
    </row>
    <row r="5" spans="1:4" ht="15">
      <c r="A5" s="1" t="s">
        <v>360</v>
      </c>
      <c r="C5" s="490">
        <f>'Table F1'!F8</f>
        <v>52167</v>
      </c>
      <c r="D5" s="9"/>
    </row>
    <row r="6" spans="1:4" ht="15">
      <c r="A6" s="1" t="s">
        <v>361</v>
      </c>
      <c r="C6" s="490">
        <f>'Table F1'!F9</f>
        <v>2397226</v>
      </c>
      <c r="D6" s="9"/>
    </row>
    <row r="7" spans="1:4" ht="15">
      <c r="A7" s="1" t="s">
        <v>362</v>
      </c>
      <c r="C7" s="490">
        <f>'Table F1'!F10</f>
        <v>2200994</v>
      </c>
      <c r="D7" s="490">
        <f>'Table F2'!J15</f>
        <v>2200495</v>
      </c>
    </row>
    <row r="8" spans="1:4" ht="15">
      <c r="A8" s="1" t="s">
        <v>363</v>
      </c>
      <c r="C8" s="490">
        <f>'Table F1'!F11</f>
        <v>184551</v>
      </c>
      <c r="D8" s="9"/>
    </row>
    <row r="9" spans="1:4" ht="15">
      <c r="A9" s="1" t="s">
        <v>365</v>
      </c>
      <c r="C9" s="490">
        <f>'Table F1'!F12</f>
        <v>151882</v>
      </c>
      <c r="D9" s="9"/>
    </row>
    <row r="10" spans="1:4" ht="15">
      <c r="A10" s="7" t="s">
        <v>366</v>
      </c>
      <c r="B10" s="7"/>
      <c r="C10" s="491">
        <f>'Table F1'!F13</f>
        <v>2472614</v>
      </c>
      <c r="D10" s="10"/>
    </row>
    <row r="11" ht="15">
      <c r="D11" s="9"/>
    </row>
    <row r="12" spans="1:4" ht="15">
      <c r="A12" s="2" t="s">
        <v>138</v>
      </c>
      <c r="C12" s="490"/>
      <c r="D12" s="9"/>
    </row>
    <row r="13" spans="1:4" ht="15">
      <c r="A13" s="1" t="s">
        <v>341</v>
      </c>
      <c r="C13" s="490">
        <f>'Table F1'!F16</f>
        <v>27602</v>
      </c>
      <c r="D13" s="9"/>
    </row>
    <row r="14" spans="1:4" ht="15">
      <c r="A14" s="1" t="s">
        <v>360</v>
      </c>
      <c r="C14" s="490">
        <f>'Table F1'!F17</f>
        <v>3004</v>
      </c>
      <c r="D14" s="9"/>
    </row>
    <row r="15" spans="1:4" ht="15">
      <c r="A15" s="1" t="s">
        <v>361</v>
      </c>
      <c r="C15" s="490">
        <f>'Table F1'!F18</f>
        <v>140310</v>
      </c>
      <c r="D15" s="9"/>
    </row>
    <row r="16" spans="1:4" ht="15">
      <c r="A16" s="1" t="s">
        <v>362</v>
      </c>
      <c r="C16" s="490">
        <f>'Table F1'!F19</f>
        <v>127733</v>
      </c>
      <c r="D16" s="490">
        <f>'Table F2'!J26</f>
        <v>127733</v>
      </c>
    </row>
    <row r="17" spans="1:4" ht="15">
      <c r="A17" s="1" t="s">
        <v>363</v>
      </c>
      <c r="C17" s="490">
        <f>'Table F1'!F20</f>
        <v>13898</v>
      </c>
      <c r="D17" s="9"/>
    </row>
    <row r="18" spans="1:4" ht="15">
      <c r="A18" s="1" t="s">
        <v>365</v>
      </c>
      <c r="C18" s="490">
        <f>'Table F1'!F21</f>
        <v>4439</v>
      </c>
      <c r="D18" s="9"/>
    </row>
    <row r="19" spans="1:4" ht="15">
      <c r="A19" s="7" t="s">
        <v>366</v>
      </c>
      <c r="B19" s="7"/>
      <c r="C19" s="491">
        <f>'Table F1'!F22</f>
        <v>147547</v>
      </c>
      <c r="D19" s="10"/>
    </row>
    <row r="20" spans="1:4" ht="15" hidden="1">
      <c r="A20" s="2" t="s">
        <v>126</v>
      </c>
      <c r="D20" s="9"/>
    </row>
    <row r="21" spans="1:4" ht="15" hidden="1">
      <c r="A21" s="1" t="s">
        <v>341</v>
      </c>
      <c r="C21" s="9" t="e">
        <f>'Table F1'!#REF!</f>
        <v>#REF!</v>
      </c>
      <c r="D21" s="9"/>
    </row>
    <row r="22" spans="1:4" ht="15" hidden="1">
      <c r="A22" s="1" t="s">
        <v>360</v>
      </c>
      <c r="C22" s="9" t="e">
        <f>'Table F1'!#REF!</f>
        <v>#REF!</v>
      </c>
      <c r="D22" s="9"/>
    </row>
    <row r="23" spans="1:4" ht="15" hidden="1">
      <c r="A23" s="1" t="s">
        <v>361</v>
      </c>
      <c r="C23" s="9" t="e">
        <f>'Table F1'!#REF!</f>
        <v>#REF!</v>
      </c>
      <c r="D23" s="9"/>
    </row>
    <row r="24" spans="1:4" ht="15" hidden="1">
      <c r="A24" s="1" t="s">
        <v>362</v>
      </c>
      <c r="C24" s="9" t="e">
        <f>'Table F1'!#REF!</f>
        <v>#REF!</v>
      </c>
      <c r="D24" s="9">
        <f>'Table F2'!J26</f>
        <v>127733</v>
      </c>
    </row>
    <row r="25" spans="1:4" ht="15" hidden="1">
      <c r="A25" s="1" t="s">
        <v>363</v>
      </c>
      <c r="C25" s="9" t="e">
        <f>'Table F1'!#REF!</f>
        <v>#REF!</v>
      </c>
      <c r="D25" s="9"/>
    </row>
    <row r="26" spans="1:4" ht="15" hidden="1">
      <c r="A26" s="1" t="s">
        <v>365</v>
      </c>
      <c r="C26" s="9" t="e">
        <f>'Table F1'!#REF!</f>
        <v>#REF!</v>
      </c>
      <c r="D26" s="9"/>
    </row>
    <row r="27" spans="1:4" ht="15" hidden="1">
      <c r="A27" s="7" t="s">
        <v>366</v>
      </c>
      <c r="B27" s="7"/>
      <c r="C27" s="9" t="e">
        <f>'Table F1'!#REF!</f>
        <v>#REF!</v>
      </c>
      <c r="D27" s="10"/>
    </row>
    <row r="28" spans="1:4" ht="15">
      <c r="A28" s="2" t="s">
        <v>141</v>
      </c>
      <c r="C28" s="490"/>
      <c r="D28" s="9"/>
    </row>
    <row r="29" spans="1:4" ht="15">
      <c r="A29" s="1" t="s">
        <v>341</v>
      </c>
      <c r="C29" s="490">
        <f>'Table F1'!F33</f>
        <v>6138</v>
      </c>
      <c r="D29" s="9"/>
    </row>
    <row r="30" spans="1:4" ht="15">
      <c r="A30" s="1" t="s">
        <v>360</v>
      </c>
      <c r="C30" s="490">
        <f>'Table F1'!F34</f>
        <v>741</v>
      </c>
      <c r="D30" s="9"/>
    </row>
    <row r="31" spans="1:4" ht="15">
      <c r="A31" s="1" t="s">
        <v>361</v>
      </c>
      <c r="C31" s="490">
        <f>'Table F1'!F35</f>
        <v>36946</v>
      </c>
      <c r="D31" s="9"/>
    </row>
    <row r="32" spans="1:4" ht="15">
      <c r="A32" s="1" t="s">
        <v>362</v>
      </c>
      <c r="C32" s="490">
        <f>'Table F1'!F36</f>
        <v>33839</v>
      </c>
      <c r="D32" s="490">
        <f>'Table F2'!J52</f>
        <v>33839</v>
      </c>
    </row>
    <row r="33" spans="1:4" ht="15">
      <c r="A33" s="1" t="s">
        <v>363</v>
      </c>
      <c r="C33" s="490">
        <f>'Table F1'!F37</f>
        <v>2806</v>
      </c>
      <c r="D33" s="9"/>
    </row>
    <row r="34" spans="1:4" ht="15">
      <c r="A34" s="1" t="s">
        <v>365</v>
      </c>
      <c r="C34" s="490">
        <f>'Table F1'!F38</f>
        <v>3402</v>
      </c>
      <c r="D34" s="9"/>
    </row>
    <row r="35" spans="1:4" ht="15">
      <c r="A35" s="7" t="s">
        <v>366</v>
      </c>
      <c r="B35" s="7"/>
      <c r="C35" s="490">
        <f>'Table F1'!F39</f>
        <v>31202</v>
      </c>
      <c r="D35" s="10"/>
    </row>
    <row r="36" spans="1:4" ht="15">
      <c r="A36" s="2" t="s">
        <v>142</v>
      </c>
      <c r="D36" s="9"/>
    </row>
    <row r="37" spans="1:4" ht="15">
      <c r="A37" s="1" t="s">
        <v>341</v>
      </c>
      <c r="C37" s="490">
        <f>'Table F1'!F42</f>
        <v>533011</v>
      </c>
      <c r="D37" s="9"/>
    </row>
    <row r="38" spans="1:4" ht="15">
      <c r="A38" s="1" t="s">
        <v>360</v>
      </c>
      <c r="C38" s="490">
        <f>'Table F1'!F43</f>
        <v>55912</v>
      </c>
      <c r="D38" s="9"/>
    </row>
    <row r="39" spans="1:4" ht="15">
      <c r="A39" s="1" t="s">
        <v>361</v>
      </c>
      <c r="C39" s="490">
        <f>'Table F1'!F44</f>
        <v>2574482</v>
      </c>
      <c r="D39" s="9"/>
    </row>
    <row r="40" spans="1:4" ht="15">
      <c r="A40" s="1" t="s">
        <v>362</v>
      </c>
      <c r="C40" s="490">
        <f>'Table F1'!F45</f>
        <v>2362566</v>
      </c>
      <c r="D40" s="490">
        <f>'Table F2'!J63</f>
        <v>2362567</v>
      </c>
    </row>
    <row r="41" spans="1:4" ht="15">
      <c r="A41" s="1" t="s">
        <v>363</v>
      </c>
      <c r="C41" s="490">
        <f>'Table F1'!F46</f>
        <v>201255</v>
      </c>
      <c r="D41" s="9"/>
    </row>
    <row r="42" spans="1:4" ht="15">
      <c r="A42" s="1" t="s">
        <v>365</v>
      </c>
      <c r="C42" s="490">
        <f>'Table F1'!F47</f>
        <v>159723</v>
      </c>
      <c r="D42" s="9"/>
    </row>
    <row r="43" spans="1:4" ht="15">
      <c r="A43" s="7" t="s">
        <v>366</v>
      </c>
      <c r="B43" s="7"/>
      <c r="C43" s="491">
        <f>'Table F1'!F48</f>
        <v>2651363</v>
      </c>
      <c r="D43" s="10"/>
    </row>
    <row r="44" ht="15">
      <c r="A44" s="5" t="s">
        <v>367</v>
      </c>
    </row>
    <row r="45" ht="15">
      <c r="A45" s="11" t="s">
        <v>368</v>
      </c>
    </row>
  </sheetData>
  <sheetProtection/>
  <conditionalFormatting sqref="D40:D43 D38 D31:D36 D4:D28">
    <cfRule type="cellIs" priority="1" dxfId="1" operator="notEqual" stopIfTrue="1">
      <formula>$C4</formula>
    </cfRule>
  </conditionalFormatting>
  <conditionalFormatting sqref="D39">
    <cfRule type="cellIs" priority="2" dxfId="1" operator="notEqual" stopIfTrue="1">
      <formula>$C37</formula>
    </cfRule>
  </conditionalFormatting>
  <conditionalFormatting sqref="D30">
    <cfRule type="cellIs" priority="3" dxfId="1" operator="notEqual" stopIfTrue="1">
      <formula>$C29</formula>
    </cfRule>
  </conditionalFormatting>
  <conditionalFormatting sqref="D29 D37">
    <cfRule type="cellIs" priority="4" dxfId="1" operator="notEqual" stopIfTrue="1">
      <formula>#REF!</formula>
    </cfRule>
  </conditionalFormatting>
  <conditionalFormatting sqref="C4:C10 C37:C43 C12:C19 C21:C35">
    <cfRule type="cellIs" priority="5" dxfId="1" operator="lessThan" stopIfTrue="1">
      <formula>0</formula>
    </cfRule>
  </conditionalFormatting>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AP44"/>
  <sheetViews>
    <sheetView zoomScalePageLayoutView="0" workbookViewId="0" topLeftCell="A1">
      <selection activeCell="A1" sqref="A1"/>
    </sheetView>
  </sheetViews>
  <sheetFormatPr defaultColWidth="9.140625" defaultRowHeight="12.75"/>
  <cols>
    <col min="1" max="1" width="23.00390625" style="31" customWidth="1"/>
    <col min="2" max="8" width="18.7109375" style="31" customWidth="1"/>
    <col min="9" max="25" width="9.140625" style="31" customWidth="1"/>
    <col min="26" max="41" width="0" style="31" hidden="1" customWidth="1"/>
    <col min="42" max="42" width="11.421875" style="31" hidden="1" customWidth="1"/>
    <col min="43" max="44" width="0" style="31" hidden="1" customWidth="1"/>
    <col min="45" max="16384" width="9.140625" style="31" customWidth="1"/>
  </cols>
  <sheetData>
    <row r="1" spans="1:8" ht="15">
      <c r="A1" s="90" t="s">
        <v>124</v>
      </c>
      <c r="B1" s="34"/>
      <c r="C1" s="34"/>
      <c r="D1" s="34"/>
      <c r="E1" s="35"/>
      <c r="F1" s="35"/>
      <c r="G1" s="35"/>
      <c r="H1" s="35"/>
    </row>
    <row r="2" spans="1:8" ht="15">
      <c r="A2" s="90" t="s">
        <v>496</v>
      </c>
      <c r="B2" s="34"/>
      <c r="C2" s="34"/>
      <c r="D2" s="34"/>
      <c r="E2" s="35"/>
      <c r="F2" s="35"/>
      <c r="G2" s="35"/>
      <c r="H2" s="35"/>
    </row>
    <row r="3" spans="1:42" s="78" customFormat="1" ht="17.25">
      <c r="A3" s="90" t="s">
        <v>742</v>
      </c>
      <c r="B3" s="29"/>
      <c r="C3" s="29"/>
      <c r="D3" s="29"/>
      <c r="E3" s="29"/>
      <c r="F3" s="29"/>
      <c r="G3" s="29"/>
      <c r="H3" s="29"/>
      <c r="Z3" s="78" t="s">
        <v>733</v>
      </c>
      <c r="AP3" s="78" t="s">
        <v>729</v>
      </c>
    </row>
    <row r="4" spans="1:8" ht="12">
      <c r="A4" s="30"/>
      <c r="B4" s="30"/>
      <c r="C4" s="30"/>
      <c r="E4" s="30"/>
      <c r="F4" s="30"/>
      <c r="G4" s="30"/>
      <c r="H4" s="30"/>
    </row>
    <row r="5" spans="1:8" ht="17.25" customHeight="1">
      <c r="A5" s="571" t="s">
        <v>732</v>
      </c>
      <c r="B5" s="594"/>
      <c r="C5" s="595" t="s">
        <v>730</v>
      </c>
      <c r="D5" s="199"/>
      <c r="E5" s="200"/>
      <c r="F5" s="200"/>
      <c r="G5" s="199"/>
      <c r="H5" s="199"/>
    </row>
    <row r="6" spans="1:8" ht="17.25" customHeight="1">
      <c r="A6" s="52"/>
      <c r="B6" s="302"/>
      <c r="C6" s="303"/>
      <c r="D6" s="201" t="s">
        <v>563</v>
      </c>
      <c r="E6" s="303"/>
      <c r="F6" s="303"/>
      <c r="G6" s="302"/>
      <c r="H6" s="202" t="s">
        <v>734</v>
      </c>
    </row>
    <row r="7" spans="1:42" s="51" customFormat="1" ht="17.25" customHeight="1">
      <c r="A7" s="195" t="s">
        <v>407</v>
      </c>
      <c r="B7" s="196" t="s">
        <v>408</v>
      </c>
      <c r="C7" s="196" t="s">
        <v>409</v>
      </c>
      <c r="D7" s="196" t="s">
        <v>410</v>
      </c>
      <c r="E7" s="197" t="s">
        <v>411</v>
      </c>
      <c r="F7" s="197" t="s">
        <v>572</v>
      </c>
      <c r="G7" s="198" t="s">
        <v>573</v>
      </c>
      <c r="H7" s="208" t="s">
        <v>182</v>
      </c>
      <c r="Z7" s="196" t="s">
        <v>408</v>
      </c>
      <c r="AA7" s="196" t="s">
        <v>409</v>
      </c>
      <c r="AB7" s="196" t="s">
        <v>410</v>
      </c>
      <c r="AC7" s="197" t="s">
        <v>411</v>
      </c>
      <c r="AD7" s="197" t="s">
        <v>572</v>
      </c>
      <c r="AE7" s="198" t="s">
        <v>573</v>
      </c>
      <c r="AF7" s="208" t="s">
        <v>182</v>
      </c>
      <c r="AG7" s="196" t="s">
        <v>408</v>
      </c>
      <c r="AH7" s="196" t="s">
        <v>409</v>
      </c>
      <c r="AI7" s="196" t="s">
        <v>410</v>
      </c>
      <c r="AJ7" s="197" t="s">
        <v>411</v>
      </c>
      <c r="AK7" s="197" t="s">
        <v>572</v>
      </c>
      <c r="AL7" s="198" t="s">
        <v>573</v>
      </c>
      <c r="AM7" s="208" t="s">
        <v>182</v>
      </c>
      <c r="AP7" s="301" t="s">
        <v>730</v>
      </c>
    </row>
    <row r="8" spans="1:42" ht="15">
      <c r="A8" s="192" t="s">
        <v>183</v>
      </c>
      <c r="B8" s="203">
        <f aca="true" t="shared" si="0" ref="B8:H10">IF($C$5="PERCENTAGE",(AG8*100),Z8)</f>
        <v>2.5715446855472934</v>
      </c>
      <c r="C8" s="203">
        <f t="shared" si="0"/>
        <v>1.9336810623744298</v>
      </c>
      <c r="D8" s="203">
        <f t="shared" si="0"/>
        <v>3.3892155347799093</v>
      </c>
      <c r="E8" s="203">
        <f t="shared" si="0"/>
        <v>10.418774015037707</v>
      </c>
      <c r="F8" s="203">
        <f t="shared" si="0"/>
        <v>53.34649359975004</v>
      </c>
      <c r="G8" s="203">
        <f t="shared" si="0"/>
        <v>128.97702911519585</v>
      </c>
      <c r="H8" s="209">
        <f t="shared" si="0"/>
        <v>200.6367380126852</v>
      </c>
      <c r="Z8" s="31">
        <v>2.5715446855472934</v>
      </c>
      <c r="AA8" s="31">
        <v>1.9336810623744298</v>
      </c>
      <c r="AB8" s="31">
        <v>3.3892155347799093</v>
      </c>
      <c r="AC8" s="31">
        <v>10.418774015037707</v>
      </c>
      <c r="AD8" s="31">
        <v>53.34649359975004</v>
      </c>
      <c r="AE8" s="31">
        <v>128.97702911519585</v>
      </c>
      <c r="AF8" s="31">
        <v>200.6367380126852</v>
      </c>
      <c r="AG8" s="299">
        <f>Z8/$Z$24</f>
        <v>0.0384234382973614</v>
      </c>
      <c r="AH8" s="299">
        <f>AA8/$AA$24</f>
        <v>0.03748052959501558</v>
      </c>
      <c r="AI8" s="299">
        <f>AB8/$AB$24</f>
        <v>0.027582260371959943</v>
      </c>
      <c r="AJ8" s="299">
        <f>AC8/$AC$24</f>
        <v>0.036297462817147866</v>
      </c>
      <c r="AK8" s="299">
        <f>AD8/$AD$24</f>
        <v>0.046106430174460755</v>
      </c>
      <c r="AL8" s="299">
        <f>AE8/$AE$24</f>
        <v>0.08242068971272347</v>
      </c>
      <c r="AM8" s="299">
        <f>AF8/$AF$24</f>
        <v>0.06172820810616946</v>
      </c>
      <c r="AP8" s="31" t="s">
        <v>731</v>
      </c>
    </row>
    <row r="9" spans="1:39" ht="15">
      <c r="A9" s="192" t="s">
        <v>184</v>
      </c>
      <c r="B9" s="203">
        <f t="shared" si="0"/>
        <v>1.7046528638178737</v>
      </c>
      <c r="C9" s="203">
        <f t="shared" si="0"/>
        <v>1.3902413456240053</v>
      </c>
      <c r="D9" s="203">
        <f t="shared" si="0"/>
        <v>2.5032380298374433</v>
      </c>
      <c r="E9" s="203">
        <f t="shared" si="0"/>
        <v>9.272628512612135</v>
      </c>
      <c r="F9" s="203">
        <f t="shared" si="0"/>
        <v>49.8859578803319</v>
      </c>
      <c r="G9" s="203">
        <f t="shared" si="0"/>
        <v>132.1372164514192</v>
      </c>
      <c r="H9" s="209">
        <f t="shared" si="0"/>
        <v>196.89393508364253</v>
      </c>
      <c r="Z9" s="31">
        <v>1.7046528638178737</v>
      </c>
      <c r="AA9" s="31">
        <v>1.3902413456240053</v>
      </c>
      <c r="AB9" s="31">
        <v>2.5032380298374433</v>
      </c>
      <c r="AC9" s="31">
        <v>9.272628512612135</v>
      </c>
      <c r="AD9" s="31">
        <v>49.8859578803319</v>
      </c>
      <c r="AE9" s="31">
        <v>132.1372164514192</v>
      </c>
      <c r="AF9" s="31">
        <v>196.89393508364253</v>
      </c>
      <c r="AG9" s="299">
        <f aca="true" t="shared" si="1" ref="AG9:AG22">Z9/$Z$24</f>
        <v>0.02547053702758683</v>
      </c>
      <c r="AH9" s="299">
        <f aca="true" t="shared" si="2" ref="AH9:AH22">AA9/$AA$24</f>
        <v>0.026947040498442362</v>
      </c>
      <c r="AI9" s="299">
        <f aca="true" t="shared" si="3" ref="AI9:AI22">AB9/$AB$24</f>
        <v>0.02037195994277539</v>
      </c>
      <c r="AJ9" s="299">
        <f aca="true" t="shared" si="4" ref="AJ9:AJ22">AC9/$AC$24</f>
        <v>0.03230446194225722</v>
      </c>
      <c r="AK9" s="299">
        <f aca="true" t="shared" si="5" ref="AK9:AK22">AD9/$AD$24</f>
        <v>0.04311555040435479</v>
      </c>
      <c r="AL9" s="299">
        <f aca="true" t="shared" si="6" ref="AL9:AL22">AE9/$AE$24</f>
        <v>0.08444015644768996</v>
      </c>
      <c r="AM9" s="299">
        <f aca="true" t="shared" si="7" ref="AM9:AM22">AF9/$AF$24</f>
        <v>0.06057669158734667</v>
      </c>
    </row>
    <row r="10" spans="1:39" ht="15">
      <c r="A10" s="192" t="s">
        <v>185</v>
      </c>
      <c r="B10" s="203">
        <f t="shared" si="0"/>
        <v>16.09726702574038</v>
      </c>
      <c r="C10" s="203">
        <f t="shared" si="0"/>
        <v>12.353459587054928</v>
      </c>
      <c r="D10" s="203">
        <f t="shared" si="0"/>
        <v>40.666568378787744</v>
      </c>
      <c r="E10" s="203">
        <f t="shared" si="0"/>
        <v>65.88377845143587</v>
      </c>
      <c r="F10" s="203">
        <f t="shared" si="0"/>
        <v>287.74178717774305</v>
      </c>
      <c r="G10" s="203">
        <f t="shared" si="0"/>
        <v>279.5901914264866</v>
      </c>
      <c r="H10" s="209">
        <f t="shared" si="0"/>
        <v>702.3330520472487</v>
      </c>
      <c r="Z10" s="31">
        <v>16.09726702574038</v>
      </c>
      <c r="AA10" s="31">
        <v>12.353459587054928</v>
      </c>
      <c r="AB10" s="31">
        <v>40.666568378787744</v>
      </c>
      <c r="AC10" s="31">
        <v>65.88377845143587</v>
      </c>
      <c r="AD10" s="31">
        <v>287.74178717774305</v>
      </c>
      <c r="AE10" s="31">
        <v>279.5901914264866</v>
      </c>
      <c r="AF10" s="31">
        <v>702.3330520472487</v>
      </c>
      <c r="AG10" s="299">
        <f t="shared" si="1"/>
        <v>0.24052171824813134</v>
      </c>
      <c r="AH10" s="299">
        <f t="shared" si="2"/>
        <v>0.23944704049844237</v>
      </c>
      <c r="AI10" s="299">
        <f t="shared" si="3"/>
        <v>0.33095442468833025</v>
      </c>
      <c r="AJ10" s="299">
        <f t="shared" si="4"/>
        <v>0.2295293088363954</v>
      </c>
      <c r="AK10" s="299">
        <f t="shared" si="5"/>
        <v>0.2486901335694783</v>
      </c>
      <c r="AL10" s="299">
        <f t="shared" si="6"/>
        <v>0.17866760129589934</v>
      </c>
      <c r="AM10" s="299">
        <f t="shared" si="7"/>
        <v>0.216080869466053</v>
      </c>
    </row>
    <row r="11" spans="1:39" ht="15">
      <c r="A11" s="192"/>
      <c r="B11" s="203"/>
      <c r="C11" s="203"/>
      <c r="D11" s="203"/>
      <c r="E11" s="203"/>
      <c r="F11" s="203"/>
      <c r="G11" s="203"/>
      <c r="H11" s="209"/>
      <c r="AG11" s="299"/>
      <c r="AH11" s="299"/>
      <c r="AI11" s="299"/>
      <c r="AJ11" s="299"/>
      <c r="AK11" s="299"/>
      <c r="AL11" s="299"/>
      <c r="AM11" s="299"/>
    </row>
    <row r="12" spans="1:39" ht="15">
      <c r="A12" s="192" t="s">
        <v>186</v>
      </c>
      <c r="B12" s="203">
        <f aca="true" t="shared" si="8" ref="B12:H14">IF($C$5="PERCENTAGE",(AG12*100),Z12)</f>
        <v>5.0064760596748865</v>
      </c>
      <c r="C12" s="203">
        <f t="shared" si="8"/>
        <v>3.424373372277626</v>
      </c>
      <c r="D12" s="203">
        <f t="shared" si="8"/>
        <v>7.342965488808873</v>
      </c>
      <c r="E12" s="203">
        <f t="shared" si="8"/>
        <v>22.33928994604932</v>
      </c>
      <c r="F12" s="203">
        <f t="shared" si="8"/>
        <v>83.91271752026512</v>
      </c>
      <c r="G12" s="203">
        <f t="shared" si="8"/>
        <v>108.49407298902597</v>
      </c>
      <c r="H12" s="209">
        <f t="shared" si="8"/>
        <v>230.51989537610177</v>
      </c>
      <c r="Z12" s="31">
        <v>5.0064760596748865</v>
      </c>
      <c r="AA12" s="31">
        <v>3.424373372277626</v>
      </c>
      <c r="AB12" s="31">
        <v>7.342965488808873</v>
      </c>
      <c r="AC12" s="31">
        <v>22.33928994604932</v>
      </c>
      <c r="AD12" s="31">
        <v>83.91271752026512</v>
      </c>
      <c r="AE12" s="31">
        <v>108.49407298902597</v>
      </c>
      <c r="AF12" s="31">
        <v>230.51989537610177</v>
      </c>
      <c r="AG12" s="299">
        <f t="shared" si="1"/>
        <v>0.07480563143517546</v>
      </c>
      <c r="AH12" s="299">
        <f t="shared" si="2"/>
        <v>0.06637461059190031</v>
      </c>
      <c r="AI12" s="299">
        <f t="shared" si="3"/>
        <v>0.05975883915798079</v>
      </c>
      <c r="AJ12" s="299">
        <f t="shared" si="4"/>
        <v>0.0778267716535433</v>
      </c>
      <c r="AK12" s="299">
        <f t="shared" si="5"/>
        <v>0.07252427648057232</v>
      </c>
      <c r="AL12" s="299">
        <f t="shared" si="6"/>
        <v>0.06933138704498608</v>
      </c>
      <c r="AM12" s="299">
        <f t="shared" si="7"/>
        <v>0.07092210636662544</v>
      </c>
    </row>
    <row r="13" spans="1:39" ht="15">
      <c r="A13" s="192" t="s">
        <v>187</v>
      </c>
      <c r="B13" s="203">
        <f t="shared" si="8"/>
        <v>2.020068891654534</v>
      </c>
      <c r="C13" s="203">
        <f t="shared" si="8"/>
        <v>2.0321230073680367</v>
      </c>
      <c r="D13" s="203">
        <f t="shared" si="8"/>
        <v>4.190814229727855</v>
      </c>
      <c r="E13" s="203">
        <f t="shared" si="8"/>
        <v>13.736669365179388</v>
      </c>
      <c r="F13" s="203">
        <f t="shared" si="8"/>
        <v>64.60905571473295</v>
      </c>
      <c r="G13" s="203">
        <f t="shared" si="8"/>
        <v>100.3947117391948</v>
      </c>
      <c r="H13" s="209">
        <f t="shared" si="8"/>
        <v>186.98344294785755</v>
      </c>
      <c r="Z13" s="31">
        <v>2.020068891654534</v>
      </c>
      <c r="AA13" s="31">
        <v>2.0321230073680367</v>
      </c>
      <c r="AB13" s="31">
        <v>4.190814229727855</v>
      </c>
      <c r="AC13" s="31">
        <v>13.736669365179388</v>
      </c>
      <c r="AD13" s="31">
        <v>64.60905571473295</v>
      </c>
      <c r="AE13" s="31">
        <v>100.3947117391948</v>
      </c>
      <c r="AF13" s="31">
        <v>186.98344294785755</v>
      </c>
      <c r="AG13" s="299">
        <f t="shared" si="1"/>
        <v>0.030183411881247565</v>
      </c>
      <c r="AH13" s="299">
        <f t="shared" si="2"/>
        <v>0.039388629283489095</v>
      </c>
      <c r="AI13" s="299">
        <f t="shared" si="3"/>
        <v>0.03410586552217454</v>
      </c>
      <c r="AJ13" s="299">
        <f t="shared" si="4"/>
        <v>0.04785651793525809</v>
      </c>
      <c r="AK13" s="299">
        <f t="shared" si="5"/>
        <v>0.0558404632607969</v>
      </c>
      <c r="AL13" s="299">
        <f t="shared" si="6"/>
        <v>0.06415562090257196</v>
      </c>
      <c r="AM13" s="299">
        <f t="shared" si="7"/>
        <v>0.05752761429944932</v>
      </c>
    </row>
    <row r="14" spans="1:39" ht="15">
      <c r="A14" s="192" t="s">
        <v>188</v>
      </c>
      <c r="B14" s="203">
        <f t="shared" si="8"/>
        <v>4.859817651827267</v>
      </c>
      <c r="C14" s="203">
        <f t="shared" si="8"/>
        <v>4.10944894866171</v>
      </c>
      <c r="D14" s="203">
        <f t="shared" si="8"/>
        <v>9.031546198342076</v>
      </c>
      <c r="E14" s="203">
        <f t="shared" si="8"/>
        <v>22.837526728874106</v>
      </c>
      <c r="F14" s="203">
        <f t="shared" si="8"/>
        <v>84.17489453703381</v>
      </c>
      <c r="G14" s="203">
        <f t="shared" si="8"/>
        <v>105.76381577991756</v>
      </c>
      <c r="H14" s="209">
        <f t="shared" si="8"/>
        <v>230.77704984465652</v>
      </c>
      <c r="Z14" s="31">
        <v>4.859817651827267</v>
      </c>
      <c r="AA14" s="31">
        <v>4.10944894866171</v>
      </c>
      <c r="AB14" s="31">
        <v>9.031546198342076</v>
      </c>
      <c r="AC14" s="31">
        <v>22.837526728874106</v>
      </c>
      <c r="AD14" s="31">
        <v>84.17489453703381</v>
      </c>
      <c r="AE14" s="31">
        <v>105.76381577991756</v>
      </c>
      <c r="AF14" s="31">
        <v>230.77704984465652</v>
      </c>
      <c r="AG14" s="299">
        <f t="shared" si="1"/>
        <v>0.07261429471977907</v>
      </c>
      <c r="AH14" s="299">
        <f t="shared" si="2"/>
        <v>0.07965342679127725</v>
      </c>
      <c r="AI14" s="299">
        <f t="shared" si="3"/>
        <v>0.07350091968117718</v>
      </c>
      <c r="AJ14" s="299">
        <f t="shared" si="4"/>
        <v>0.07956255468066492</v>
      </c>
      <c r="AK14" s="299">
        <f t="shared" si="5"/>
        <v>0.07275087143557889</v>
      </c>
      <c r="AL14" s="299">
        <f t="shared" si="6"/>
        <v>0.06758666022183321</v>
      </c>
      <c r="AM14" s="299">
        <f t="shared" si="7"/>
        <v>0.07100122290683442</v>
      </c>
    </row>
    <row r="15" spans="1:39" ht="15">
      <c r="A15" s="192"/>
      <c r="B15" s="203"/>
      <c r="C15" s="203"/>
      <c r="D15" s="203"/>
      <c r="E15" s="203"/>
      <c r="F15" s="203"/>
      <c r="G15" s="203"/>
      <c r="H15" s="209"/>
      <c r="AG15" s="299"/>
      <c r="AH15" s="299"/>
      <c r="AI15" s="299"/>
      <c r="AJ15" s="299"/>
      <c r="AK15" s="299"/>
      <c r="AL15" s="299"/>
      <c r="AM15" s="299"/>
    </row>
    <row r="16" spans="1:39" ht="15">
      <c r="A16" s="192" t="s">
        <v>189</v>
      </c>
      <c r="B16" s="203">
        <f aca="true" t="shared" si="9" ref="B16:H18">IF($C$5="PERCENTAGE",(AG16*100),Z16)</f>
        <v>1.812135395596608</v>
      </c>
      <c r="C16" s="203">
        <f t="shared" si="9"/>
        <v>1.8894826380915855</v>
      </c>
      <c r="D16" s="203">
        <f t="shared" si="9"/>
        <v>3.9678130890280503</v>
      </c>
      <c r="E16" s="203">
        <f t="shared" si="9"/>
        <v>14.401654748707635</v>
      </c>
      <c r="F16" s="203">
        <f t="shared" si="9"/>
        <v>67.6969183566753</v>
      </c>
      <c r="G16" s="203">
        <f t="shared" si="9"/>
        <v>104.6427830185618</v>
      </c>
      <c r="H16" s="209">
        <f t="shared" si="9"/>
        <v>194.41078724666096</v>
      </c>
      <c r="Z16" s="31">
        <v>1.812135395596608</v>
      </c>
      <c r="AA16" s="31">
        <v>1.8894826380915855</v>
      </c>
      <c r="AB16" s="31">
        <v>3.9678130890280503</v>
      </c>
      <c r="AC16" s="31">
        <v>14.401654748707635</v>
      </c>
      <c r="AD16" s="31">
        <v>67.6969183566753</v>
      </c>
      <c r="AE16" s="31">
        <v>104.6427830185618</v>
      </c>
      <c r="AF16" s="31">
        <v>194.41078724666096</v>
      </c>
      <c r="AG16" s="299">
        <f t="shared" si="1"/>
        <v>0.02707651667517185</v>
      </c>
      <c r="AH16" s="299">
        <f t="shared" si="2"/>
        <v>0.03662383177570093</v>
      </c>
      <c r="AI16" s="299">
        <f t="shared" si="3"/>
        <v>0.03229102799918251</v>
      </c>
      <c r="AJ16" s="299">
        <f t="shared" si="4"/>
        <v>0.0501732283464567</v>
      </c>
      <c r="AK16" s="299">
        <f t="shared" si="5"/>
        <v>0.05850924828642993</v>
      </c>
      <c r="AL16" s="299">
        <f t="shared" si="6"/>
        <v>0.06687028232093602</v>
      </c>
      <c r="AM16" s="299">
        <f t="shared" si="7"/>
        <v>0.05981272249595379</v>
      </c>
    </row>
    <row r="17" spans="1:39" ht="15">
      <c r="A17" s="192" t="s">
        <v>190</v>
      </c>
      <c r="B17" s="203">
        <f t="shared" si="9"/>
        <v>1.9768749770144816</v>
      </c>
      <c r="C17" s="203">
        <f t="shared" si="9"/>
        <v>2.0321230073680367</v>
      </c>
      <c r="D17" s="203">
        <f t="shared" si="9"/>
        <v>4.290260684364253</v>
      </c>
      <c r="E17" s="203">
        <f t="shared" si="9"/>
        <v>13.909445023739597</v>
      </c>
      <c r="F17" s="203">
        <f t="shared" si="9"/>
        <v>66.59597578817535</v>
      </c>
      <c r="G17" s="203">
        <f t="shared" si="9"/>
        <v>105.0265057021083</v>
      </c>
      <c r="H17" s="209">
        <f t="shared" si="9"/>
        <v>193.83118518277</v>
      </c>
      <c r="Z17" s="31">
        <v>1.9768749770144816</v>
      </c>
      <c r="AA17" s="31">
        <v>2.0321230073680367</v>
      </c>
      <c r="AB17" s="31">
        <v>4.290260684364253</v>
      </c>
      <c r="AC17" s="31">
        <v>13.909445023739597</v>
      </c>
      <c r="AD17" s="31">
        <v>66.59597578817535</v>
      </c>
      <c r="AE17" s="31">
        <v>105.0265057021083</v>
      </c>
      <c r="AF17" s="31">
        <v>193.83118518277</v>
      </c>
      <c r="AG17" s="299">
        <f t="shared" si="1"/>
        <v>0.02953801819109657</v>
      </c>
      <c r="AH17" s="299">
        <f t="shared" si="2"/>
        <v>0.039388629283489095</v>
      </c>
      <c r="AI17" s="299">
        <f t="shared" si="3"/>
        <v>0.034915184958103404</v>
      </c>
      <c r="AJ17" s="299">
        <f t="shared" si="4"/>
        <v>0.048458442694663165</v>
      </c>
      <c r="AK17" s="299">
        <f t="shared" si="5"/>
        <v>0.057557723111383144</v>
      </c>
      <c r="AL17" s="299">
        <f t="shared" si="6"/>
        <v>0.06711549411138648</v>
      </c>
      <c r="AM17" s="299">
        <f t="shared" si="7"/>
        <v>0.05963440123149841</v>
      </c>
    </row>
    <row r="18" spans="1:39" ht="15">
      <c r="A18" s="192" t="s">
        <v>191</v>
      </c>
      <c r="B18" s="203">
        <f t="shared" si="9"/>
        <v>5.437410696432616</v>
      </c>
      <c r="C18" s="203">
        <f t="shared" si="9"/>
        <v>4.39372517757182</v>
      </c>
      <c r="D18" s="203">
        <f t="shared" si="9"/>
        <v>8.995383851201568</v>
      </c>
      <c r="E18" s="203">
        <f t="shared" si="9"/>
        <v>22.115284295706722</v>
      </c>
      <c r="F18" s="203">
        <f t="shared" si="9"/>
        <v>86.79967823364908</v>
      </c>
      <c r="G18" s="203">
        <f t="shared" si="9"/>
        <v>118.98115365977353</v>
      </c>
      <c r="H18" s="209">
        <f t="shared" si="9"/>
        <v>246.72263591433534</v>
      </c>
      <c r="Z18" s="31">
        <v>5.437410696432616</v>
      </c>
      <c r="AA18" s="31">
        <v>4.39372517757182</v>
      </c>
      <c r="AB18" s="31">
        <v>8.995383851201568</v>
      </c>
      <c r="AC18" s="31">
        <v>22.115284295706722</v>
      </c>
      <c r="AD18" s="31">
        <v>86.79967823364908</v>
      </c>
      <c r="AE18" s="31">
        <v>118.98115365977353</v>
      </c>
      <c r="AF18" s="31">
        <v>246.72263591433534</v>
      </c>
      <c r="AG18" s="299">
        <f t="shared" si="1"/>
        <v>0.08124455918110048</v>
      </c>
      <c r="AH18" s="299">
        <f t="shared" si="2"/>
        <v>0.08516355140186914</v>
      </c>
      <c r="AI18" s="299">
        <f t="shared" si="3"/>
        <v>0.07320662170447578</v>
      </c>
      <c r="AJ18" s="299">
        <f t="shared" si="4"/>
        <v>0.07704636920384952</v>
      </c>
      <c r="AK18" s="299">
        <f t="shared" si="5"/>
        <v>0.07501942552535737</v>
      </c>
      <c r="AL18" s="299">
        <f t="shared" si="6"/>
        <v>0.07603298676305671</v>
      </c>
      <c r="AM18" s="299">
        <f t="shared" si="7"/>
        <v>0.07590706649776112</v>
      </c>
    </row>
    <row r="19" spans="1:39" ht="15">
      <c r="A19" s="192"/>
      <c r="B19" s="203"/>
      <c r="C19" s="203"/>
      <c r="D19" s="203"/>
      <c r="E19" s="203"/>
      <c r="F19" s="203"/>
      <c r="G19" s="203"/>
      <c r="H19" s="209"/>
      <c r="AG19" s="299"/>
      <c r="AH19" s="299"/>
      <c r="AI19" s="299"/>
      <c r="AJ19" s="299"/>
      <c r="AK19" s="299"/>
      <c r="AL19" s="299"/>
      <c r="AM19" s="299"/>
    </row>
    <row r="20" spans="1:39" ht="15">
      <c r="A20" s="192" t="s">
        <v>192</v>
      </c>
      <c r="B20" s="203">
        <f aca="true" t="shared" si="10" ref="B20:H22">IF($C$5="PERCENTAGE",(AG20*100),Z20)</f>
        <v>2.392741969130333</v>
      </c>
      <c r="C20" s="203">
        <f t="shared" si="10"/>
        <v>2.238047484140379</v>
      </c>
      <c r="D20" s="203">
        <f t="shared" si="10"/>
        <v>4.490158103279844</v>
      </c>
      <c r="E20" s="203">
        <f t="shared" si="10"/>
        <v>14.358460834067582</v>
      </c>
      <c r="F20" s="203">
        <f t="shared" si="10"/>
        <v>68.8370368012441</v>
      </c>
      <c r="G20" s="203">
        <f t="shared" si="10"/>
        <v>119.88822586721463</v>
      </c>
      <c r="H20" s="209">
        <f t="shared" si="10"/>
        <v>212.20467105907687</v>
      </c>
      <c r="Z20" s="31">
        <v>2.392741969130333</v>
      </c>
      <c r="AA20" s="31">
        <v>2.238047484140379</v>
      </c>
      <c r="AB20" s="31">
        <v>4.490158103279844</v>
      </c>
      <c r="AC20" s="31">
        <v>14.358460834067582</v>
      </c>
      <c r="AD20" s="31">
        <v>68.8370368012441</v>
      </c>
      <c r="AE20" s="31">
        <v>119.88822586721463</v>
      </c>
      <c r="AF20" s="31">
        <v>212.20467105907687</v>
      </c>
      <c r="AG20" s="299">
        <f t="shared" si="1"/>
        <v>0.03575180860324798</v>
      </c>
      <c r="AH20" s="299">
        <f t="shared" si="2"/>
        <v>0.04338006230529595</v>
      </c>
      <c r="AI20" s="299">
        <f t="shared" si="3"/>
        <v>0.03654199877375843</v>
      </c>
      <c r="AJ20" s="299">
        <f t="shared" si="4"/>
        <v>0.05002274715660542</v>
      </c>
      <c r="AK20" s="299">
        <f t="shared" si="5"/>
        <v>0.05949463247774203</v>
      </c>
      <c r="AL20" s="299">
        <f t="shared" si="6"/>
        <v>0.07661263662372891</v>
      </c>
      <c r="AM20" s="299">
        <f t="shared" si="7"/>
        <v>0.06528721621963247</v>
      </c>
    </row>
    <row r="21" spans="1:39" ht="15">
      <c r="A21" s="192" t="s">
        <v>193</v>
      </c>
      <c r="B21" s="203">
        <f t="shared" si="10"/>
        <v>1.3631195852686238</v>
      </c>
      <c r="C21" s="203">
        <f t="shared" si="10"/>
        <v>1.2646776402750166</v>
      </c>
      <c r="D21" s="203">
        <f t="shared" si="10"/>
        <v>2.599670955545467</v>
      </c>
      <c r="E21" s="203">
        <f t="shared" si="10"/>
        <v>10.482058122533596</v>
      </c>
      <c r="F21" s="203">
        <f t="shared" si="10"/>
        <v>57.583515273046324</v>
      </c>
      <c r="G21" s="203">
        <f t="shared" si="10"/>
        <v>110.04001332928274</v>
      </c>
      <c r="H21" s="209">
        <f t="shared" si="10"/>
        <v>183.33305490595177</v>
      </c>
      <c r="Z21" s="31">
        <v>1.3631195852686238</v>
      </c>
      <c r="AA21" s="31">
        <v>1.2646776402750166</v>
      </c>
      <c r="AB21" s="31">
        <v>2.599670955545467</v>
      </c>
      <c r="AC21" s="31">
        <v>10.482058122533596</v>
      </c>
      <c r="AD21" s="31">
        <v>57.583515273046324</v>
      </c>
      <c r="AE21" s="31">
        <v>110.04001332928274</v>
      </c>
      <c r="AF21" s="31">
        <v>183.33305490595177</v>
      </c>
      <c r="AG21" s="299">
        <f t="shared" si="1"/>
        <v>0.020367424128718517</v>
      </c>
      <c r="AH21" s="299">
        <f t="shared" si="2"/>
        <v>0.02451323987538941</v>
      </c>
      <c r="AI21" s="299">
        <f t="shared" si="3"/>
        <v>0.021156754547312487</v>
      </c>
      <c r="AJ21" s="299">
        <f t="shared" si="4"/>
        <v>0.03651793525809274</v>
      </c>
      <c r="AK21" s="299">
        <f t="shared" si="5"/>
        <v>0.04976841301054405</v>
      </c>
      <c r="AL21" s="299">
        <f t="shared" si="6"/>
        <v>0.07031929527928789</v>
      </c>
      <c r="AM21" s="299">
        <f t="shared" si="7"/>
        <v>0.05640453028726414</v>
      </c>
    </row>
    <row r="22" spans="1:39" ht="15">
      <c r="A22" s="192" t="s">
        <v>194</v>
      </c>
      <c r="B22" s="203">
        <f t="shared" si="10"/>
        <v>21.684349658948996</v>
      </c>
      <c r="C22" s="203">
        <f t="shared" si="10"/>
        <v>14.530231982984999</v>
      </c>
      <c r="D22" s="203">
        <f t="shared" si="10"/>
        <v>31.409007510817485</v>
      </c>
      <c r="E22" s="203">
        <f t="shared" si="10"/>
        <v>67.28306038384503</v>
      </c>
      <c r="F22" s="203">
        <f t="shared" si="10"/>
        <v>185.84533352257432</v>
      </c>
      <c r="G22" s="203">
        <f t="shared" si="10"/>
        <v>150.9265693198419</v>
      </c>
      <c r="H22" s="209">
        <f t="shared" si="10"/>
        <v>471.6785523790127</v>
      </c>
      <c r="Z22" s="31">
        <v>21.684349658948996</v>
      </c>
      <c r="AA22" s="31">
        <v>14.530231982984999</v>
      </c>
      <c r="AB22" s="31">
        <v>31.409007510817485</v>
      </c>
      <c r="AC22" s="31">
        <v>67.28306038384503</v>
      </c>
      <c r="AD22" s="31">
        <v>185.84533352257432</v>
      </c>
      <c r="AE22" s="31">
        <v>150.9265693198419</v>
      </c>
      <c r="AF22" s="31">
        <v>471.6785523790127</v>
      </c>
      <c r="AG22" s="299">
        <f t="shared" si="1"/>
        <v>0.32400264161138304</v>
      </c>
      <c r="AH22" s="299">
        <f t="shared" si="2"/>
        <v>0.28163940809968846</v>
      </c>
      <c r="AI22" s="299">
        <f t="shared" si="3"/>
        <v>0.2556141426527692</v>
      </c>
      <c r="AJ22" s="299">
        <f t="shared" si="4"/>
        <v>0.23440419947506563</v>
      </c>
      <c r="AK22" s="299">
        <f t="shared" si="5"/>
        <v>0.1606228322633016</v>
      </c>
      <c r="AL22" s="299">
        <f t="shared" si="6"/>
        <v>0.09644718927589983</v>
      </c>
      <c r="AM22" s="299">
        <f t="shared" si="7"/>
        <v>0.14511735053541192</v>
      </c>
    </row>
    <row r="23" spans="1:8" ht="15">
      <c r="A23" s="192"/>
      <c r="B23" s="307"/>
      <c r="C23" s="305"/>
      <c r="D23" s="305"/>
      <c r="E23" s="305"/>
      <c r="F23" s="305"/>
      <c r="G23" s="305"/>
      <c r="H23" s="306"/>
    </row>
    <row r="24" spans="1:38" s="79" customFormat="1" ht="15">
      <c r="A24" s="204" t="s">
        <v>182</v>
      </c>
      <c r="B24" s="347">
        <v>66.92645946065389</v>
      </c>
      <c r="C24" s="205">
        <v>51.591615253792575</v>
      </c>
      <c r="D24" s="205">
        <v>122.87664205452057</v>
      </c>
      <c r="E24" s="205">
        <v>287.0386304277887</v>
      </c>
      <c r="F24" s="579">
        <v>1157.0293644052213</v>
      </c>
      <c r="G24" s="579">
        <v>1564.862288398023</v>
      </c>
      <c r="H24" s="580">
        <v>3250.3249999999994</v>
      </c>
      <c r="Z24" s="79">
        <v>66.92645946065389</v>
      </c>
      <c r="AA24" s="79">
        <v>51.591615253792575</v>
      </c>
      <c r="AB24" s="79">
        <v>122.87664205452057</v>
      </c>
      <c r="AC24" s="79">
        <v>287.0386304277887</v>
      </c>
      <c r="AD24" s="79">
        <v>1157.0293644052213</v>
      </c>
      <c r="AE24" s="79">
        <v>1564.862288398023</v>
      </c>
      <c r="AF24" s="79">
        <v>3250.3249999999994</v>
      </c>
      <c r="AG24" s="300">
        <f aca="true" t="shared" si="11" ref="AG24:AL24">Z24/$AF$24</f>
        <v>0.020590697687355542</v>
      </c>
      <c r="AH24" s="300">
        <f t="shared" si="11"/>
        <v>0.01587275587942516</v>
      </c>
      <c r="AI24" s="300">
        <f t="shared" si="11"/>
        <v>0.03780441711352575</v>
      </c>
      <c r="AJ24" s="300">
        <f t="shared" si="11"/>
        <v>0.08831074751841393</v>
      </c>
      <c r="AK24" s="300">
        <f t="shared" si="11"/>
        <v>0.3559734378578208</v>
      </c>
      <c r="AL24" s="300">
        <f t="shared" si="11"/>
        <v>0.481447943943459</v>
      </c>
    </row>
    <row r="26" ht="12.75">
      <c r="A26" s="113" t="s">
        <v>467</v>
      </c>
    </row>
    <row r="27" ht="12.75">
      <c r="A27" s="101" t="s">
        <v>574</v>
      </c>
    </row>
    <row r="29" ht="12.75">
      <c r="A29" s="101" t="s">
        <v>571</v>
      </c>
    </row>
    <row r="30" ht="12.75">
      <c r="A30" s="101" t="s">
        <v>477</v>
      </c>
    </row>
    <row r="31" ht="12.75">
      <c r="A31" s="101" t="s">
        <v>478</v>
      </c>
    </row>
    <row r="32" ht="12.75">
      <c r="A32" s="101" t="s">
        <v>479</v>
      </c>
    </row>
    <row r="34" ht="12.75">
      <c r="A34" s="101" t="s">
        <v>534</v>
      </c>
    </row>
    <row r="35" ht="12.75">
      <c r="A35" s="101" t="s">
        <v>511</v>
      </c>
    </row>
    <row r="36" ht="12.75">
      <c r="A36" s="101" t="s">
        <v>536</v>
      </c>
    </row>
    <row r="37" spans="1:6" ht="12.75">
      <c r="A37" s="101" t="s">
        <v>9</v>
      </c>
      <c r="B37" s="30"/>
      <c r="C37" s="30"/>
      <c r="D37" s="30"/>
      <c r="E37" s="30"/>
      <c r="F37" s="30"/>
    </row>
    <row r="39" spans="1:6" ht="12.75">
      <c r="A39" s="101" t="s">
        <v>537</v>
      </c>
      <c r="B39" s="30"/>
      <c r="C39" s="30"/>
      <c r="D39" s="30"/>
      <c r="E39" s="30"/>
      <c r="F39" s="30"/>
    </row>
    <row r="40" spans="1:6" ht="12.75">
      <c r="A40" s="101" t="s">
        <v>586</v>
      </c>
      <c r="B40" s="30"/>
      <c r="C40" s="30"/>
      <c r="D40" s="30"/>
      <c r="E40" s="30"/>
      <c r="F40" s="30"/>
    </row>
    <row r="41" spans="1:6" ht="12.75">
      <c r="A41" s="101" t="s">
        <v>538</v>
      </c>
      <c r="B41" s="30"/>
      <c r="C41" s="30"/>
      <c r="D41" s="30"/>
      <c r="E41" s="30"/>
      <c r="F41" s="30"/>
    </row>
    <row r="42" spans="1:6" ht="12.75">
      <c r="A42" s="101"/>
      <c r="B42" s="30"/>
      <c r="C42" s="30"/>
      <c r="D42" s="30"/>
      <c r="E42" s="30"/>
      <c r="F42" s="30"/>
    </row>
    <row r="43" ht="12.75">
      <c r="A43" s="101" t="s">
        <v>539</v>
      </c>
    </row>
    <row r="44" ht="12.75">
      <c r="A44" s="101" t="s">
        <v>540</v>
      </c>
    </row>
  </sheetData>
  <sheetProtection selectLockedCells="1" autoFilter="0"/>
  <protectedRanges>
    <protectedRange password="CD5E" sqref="B8:H24" name="Range1"/>
  </protectedRanges>
  <dataValidations count="1">
    <dataValidation type="list" allowBlank="1" showInputMessage="1" showErrorMessage="1" sqref="C5">
      <formula1>$AP$7:$AP$8</formula1>
    </dataValidation>
  </dataValidations>
  <printOptions/>
  <pageMargins left="0.75" right="0.75" top="1" bottom="1" header="0.5" footer="0.5"/>
  <pageSetup fitToHeight="1" fitToWidth="1" horizontalDpi="600" verticalDpi="600" orientation="landscape" paperSize="8" r:id="rId1"/>
</worksheet>
</file>

<file path=xl/worksheets/sheet11.xml><?xml version="1.0" encoding="utf-8"?>
<worksheet xmlns="http://schemas.openxmlformats.org/spreadsheetml/2006/main" xmlns:r="http://schemas.openxmlformats.org/officeDocument/2006/relationships">
  <sheetPr>
    <pageSetUpPr fitToPage="1"/>
  </sheetPr>
  <dimension ref="A1:M64"/>
  <sheetViews>
    <sheetView zoomScalePageLayoutView="0" workbookViewId="0" topLeftCell="A1">
      <selection activeCell="A1" sqref="A1"/>
    </sheetView>
  </sheetViews>
  <sheetFormatPr defaultColWidth="9.140625" defaultRowHeight="12.75"/>
  <cols>
    <col min="1" max="1" width="33.421875" style="31" bestFit="1" customWidth="1"/>
    <col min="2" max="2" width="15.7109375" style="31" customWidth="1"/>
    <col min="3" max="3" width="15.7109375" style="0" customWidth="1"/>
    <col min="4" max="4" width="15.7109375" style="31" customWidth="1"/>
    <col min="5" max="5" width="15.7109375" style="0" customWidth="1"/>
    <col min="6" max="6" width="15.7109375" style="31" hidden="1" customWidth="1"/>
    <col min="7" max="7" width="15.7109375" style="0" hidden="1" customWidth="1"/>
    <col min="8" max="8" width="15.7109375" style="31" customWidth="1"/>
    <col min="9" max="9" width="15.7109375" style="0" customWidth="1"/>
    <col min="10" max="10" width="15.7109375" style="31" customWidth="1"/>
    <col min="11" max="11" width="15.7109375" style="0" customWidth="1"/>
    <col min="12" max="82" width="9.140625" style="31" customWidth="1"/>
  </cols>
  <sheetData>
    <row r="1" spans="1:11" ht="15">
      <c r="A1" s="90" t="s">
        <v>124</v>
      </c>
      <c r="B1" s="34"/>
      <c r="C1" s="34"/>
      <c r="D1" s="34"/>
      <c r="E1" s="35"/>
      <c r="F1" s="35"/>
      <c r="G1" s="35"/>
      <c r="H1" s="35"/>
      <c r="I1" s="31"/>
      <c r="K1" s="31"/>
    </row>
    <row r="2" spans="1:11" ht="15">
      <c r="A2" s="90" t="s">
        <v>496</v>
      </c>
      <c r="B2" s="34"/>
      <c r="C2" s="34"/>
      <c r="D2" s="34"/>
      <c r="E2" s="35"/>
      <c r="F2" s="35"/>
      <c r="G2" s="35"/>
      <c r="H2" s="35"/>
      <c r="I2" s="31"/>
      <c r="K2" s="31"/>
    </row>
    <row r="3" spans="1:11" s="78" customFormat="1" ht="17.25">
      <c r="A3" s="90" t="s">
        <v>578</v>
      </c>
      <c r="B3" s="212"/>
      <c r="C3" s="212"/>
      <c r="D3" s="212"/>
      <c r="E3" s="212"/>
      <c r="F3" s="212"/>
      <c r="G3" s="212"/>
      <c r="H3" s="212"/>
      <c r="I3" s="212"/>
      <c r="J3" s="212"/>
      <c r="K3" s="212"/>
    </row>
    <row r="4" spans="1:11" s="78" customFormat="1" ht="17.25">
      <c r="A4" s="90"/>
      <c r="B4" s="212"/>
      <c r="C4" s="212"/>
      <c r="D4" s="212"/>
      <c r="E4" s="212"/>
      <c r="F4" s="212"/>
      <c r="G4" s="212"/>
      <c r="H4" s="212"/>
      <c r="I4" s="212"/>
      <c r="J4" s="212"/>
      <c r="K4" s="557" t="s">
        <v>309</v>
      </c>
    </row>
    <row r="5" spans="1:11" s="78" customFormat="1" ht="13.5" customHeight="1" thickBot="1">
      <c r="A5" s="90"/>
      <c r="B5" s="212"/>
      <c r="C5" s="212"/>
      <c r="D5" s="212"/>
      <c r="E5" s="212"/>
      <c r="F5" s="212"/>
      <c r="G5" s="212"/>
      <c r="H5" s="212"/>
      <c r="I5" s="212"/>
      <c r="J5" s="212"/>
      <c r="K5" s="558" t="s">
        <v>576</v>
      </c>
    </row>
    <row r="6" spans="1:11" ht="15">
      <c r="A6" s="43"/>
      <c r="B6" s="213" t="s">
        <v>736</v>
      </c>
      <c r="C6" s="214"/>
      <c r="D6" s="215" t="s">
        <v>737</v>
      </c>
      <c r="E6" s="214"/>
      <c r="F6" s="215" t="s">
        <v>577</v>
      </c>
      <c r="G6" s="214"/>
      <c r="H6" s="215" t="s">
        <v>738</v>
      </c>
      <c r="I6" s="214"/>
      <c r="J6" s="215" t="s">
        <v>739</v>
      </c>
      <c r="K6" s="214"/>
    </row>
    <row r="7" spans="1:11" ht="15">
      <c r="A7" s="122" t="s">
        <v>575</v>
      </c>
      <c r="B7" s="216" t="s">
        <v>564</v>
      </c>
      <c r="C7" s="211" t="s">
        <v>442</v>
      </c>
      <c r="D7" s="210" t="s">
        <v>564</v>
      </c>
      <c r="E7" s="211" t="s">
        <v>442</v>
      </c>
      <c r="F7" s="210" t="s">
        <v>564</v>
      </c>
      <c r="G7" s="211" t="s">
        <v>441</v>
      </c>
      <c r="H7" s="210" t="s">
        <v>564</v>
      </c>
      <c r="I7" s="211" t="s">
        <v>442</v>
      </c>
      <c r="J7" s="210" t="s">
        <v>564</v>
      </c>
      <c r="K7" s="211" t="s">
        <v>442</v>
      </c>
    </row>
    <row r="8" spans="1:13" ht="12.75">
      <c r="A8" s="94" t="s">
        <v>196</v>
      </c>
      <c r="B8" s="308">
        <v>123.576</v>
      </c>
      <c r="C8" s="309">
        <v>0</v>
      </c>
      <c r="D8" s="308">
        <v>7.098</v>
      </c>
      <c r="E8" s="309">
        <v>0</v>
      </c>
      <c r="F8" s="308">
        <v>130.674</v>
      </c>
      <c r="G8" s="309">
        <v>0</v>
      </c>
      <c r="H8" s="308">
        <v>3.026</v>
      </c>
      <c r="I8" s="309">
        <v>0</v>
      </c>
      <c r="J8" s="308">
        <v>133.7</v>
      </c>
      <c r="K8" s="309">
        <v>0</v>
      </c>
      <c r="M8" s="31" t="s">
        <v>147</v>
      </c>
    </row>
    <row r="9" spans="1:11" ht="12.75">
      <c r="A9" s="94"/>
      <c r="B9" s="308"/>
      <c r="C9" s="309"/>
      <c r="D9" s="308"/>
      <c r="E9" s="309"/>
      <c r="F9" s="308"/>
      <c r="G9" s="309"/>
      <c r="H9" s="308"/>
      <c r="I9" s="309"/>
      <c r="J9" s="308"/>
      <c r="K9" s="309"/>
    </row>
    <row r="10" spans="1:11" ht="12.75">
      <c r="A10" s="94" t="s">
        <v>197</v>
      </c>
      <c r="B10" s="308">
        <v>2354.695</v>
      </c>
      <c r="C10" s="309">
        <v>90.607862</v>
      </c>
      <c r="D10" s="308">
        <v>137.295</v>
      </c>
      <c r="E10" s="309">
        <v>5.001844</v>
      </c>
      <c r="F10" s="308">
        <v>2491.99</v>
      </c>
      <c r="G10" s="309">
        <v>95.609706</v>
      </c>
      <c r="H10" s="308">
        <v>34.029</v>
      </c>
      <c r="I10" s="309">
        <v>0.866276</v>
      </c>
      <c r="J10" s="308">
        <v>2526.019</v>
      </c>
      <c r="K10" s="309">
        <v>96.475982</v>
      </c>
    </row>
    <row r="11" spans="1:11" ht="12.75">
      <c r="A11" s="94" t="s">
        <v>198</v>
      </c>
      <c r="B11" s="308">
        <v>134.803</v>
      </c>
      <c r="C11" s="309">
        <v>41.164929</v>
      </c>
      <c r="D11" s="308">
        <v>6.3</v>
      </c>
      <c r="E11" s="309">
        <v>1.870452</v>
      </c>
      <c r="F11" s="308">
        <v>141.103</v>
      </c>
      <c r="G11" s="309">
        <v>43.035381</v>
      </c>
      <c r="H11" s="308">
        <v>1.648</v>
      </c>
      <c r="I11" s="309">
        <v>0.505897</v>
      </c>
      <c r="J11" s="308">
        <v>142.751</v>
      </c>
      <c r="K11" s="309">
        <v>43.541278</v>
      </c>
    </row>
    <row r="12" spans="1:11" ht="12.75">
      <c r="A12" s="94" t="s">
        <v>199</v>
      </c>
      <c r="B12" s="308">
        <v>193.604</v>
      </c>
      <c r="C12" s="309">
        <v>246.242619</v>
      </c>
      <c r="D12" s="308">
        <v>9.707</v>
      </c>
      <c r="E12" s="309">
        <v>13.01839</v>
      </c>
      <c r="F12" s="308">
        <v>203.311</v>
      </c>
      <c r="G12" s="309">
        <v>259.261009</v>
      </c>
      <c r="H12" s="308">
        <v>1.762</v>
      </c>
      <c r="I12" s="309">
        <v>2.772496</v>
      </c>
      <c r="J12" s="308">
        <v>205.073</v>
      </c>
      <c r="K12" s="309">
        <v>262.033505</v>
      </c>
    </row>
    <row r="13" spans="1:11" ht="12.75">
      <c r="A13" s="94" t="s">
        <v>200</v>
      </c>
      <c r="B13" s="308">
        <v>23.512</v>
      </c>
      <c r="C13" s="309">
        <v>146.896868</v>
      </c>
      <c r="D13" s="308">
        <v>1.824</v>
      </c>
      <c r="E13" s="309">
        <v>11.431842</v>
      </c>
      <c r="F13" s="308">
        <v>25.336</v>
      </c>
      <c r="G13" s="309">
        <v>158.32871</v>
      </c>
      <c r="H13" s="308">
        <v>0.545</v>
      </c>
      <c r="I13" s="309">
        <v>3.663426</v>
      </c>
      <c r="J13" s="308">
        <v>25.881</v>
      </c>
      <c r="K13" s="309">
        <v>161.992136</v>
      </c>
    </row>
    <row r="14" spans="1:11" ht="12.75">
      <c r="A14" s="94"/>
      <c r="B14" s="308"/>
      <c r="C14" s="309"/>
      <c r="D14" s="308"/>
      <c r="E14" s="309"/>
      <c r="F14" s="308"/>
      <c r="G14" s="309"/>
      <c r="H14" s="308"/>
      <c r="I14" s="309"/>
      <c r="J14" s="308"/>
      <c r="K14" s="309"/>
    </row>
    <row r="15" spans="1:11" ht="12.75">
      <c r="A15" s="94" t="s">
        <v>201</v>
      </c>
      <c r="B15" s="308">
        <v>45.233</v>
      </c>
      <c r="C15" s="309">
        <v>508.323494</v>
      </c>
      <c r="D15" s="308">
        <v>3.328</v>
      </c>
      <c r="E15" s="309">
        <v>38.845725</v>
      </c>
      <c r="F15" s="308">
        <v>48.561</v>
      </c>
      <c r="G15" s="309">
        <v>547.169219</v>
      </c>
      <c r="H15" s="308">
        <v>1.152</v>
      </c>
      <c r="I15" s="309">
        <v>13.696991</v>
      </c>
      <c r="J15" s="308">
        <v>49.713</v>
      </c>
      <c r="K15" s="309">
        <v>560.86621</v>
      </c>
    </row>
    <row r="16" spans="1:11" ht="12.75">
      <c r="A16" s="94" t="s">
        <v>202</v>
      </c>
      <c r="B16" s="308">
        <v>29.311</v>
      </c>
      <c r="C16" s="309">
        <v>853.724848</v>
      </c>
      <c r="D16" s="308">
        <v>2.907</v>
      </c>
      <c r="E16" s="309">
        <v>85.241035</v>
      </c>
      <c r="F16" s="308">
        <v>32.218</v>
      </c>
      <c r="G16" s="309">
        <v>938.965883</v>
      </c>
      <c r="H16" s="308">
        <v>0.98</v>
      </c>
      <c r="I16" s="309">
        <v>29.654851</v>
      </c>
      <c r="J16" s="308">
        <v>33.198</v>
      </c>
      <c r="K16" s="309">
        <v>968.620734</v>
      </c>
    </row>
    <row r="17" spans="1:11" ht="12.75">
      <c r="A17" s="94" t="s">
        <v>203</v>
      </c>
      <c r="B17" s="308">
        <v>28.791</v>
      </c>
      <c r="C17" s="309">
        <v>1764.437241</v>
      </c>
      <c r="D17" s="308">
        <v>2.11</v>
      </c>
      <c r="E17" s="309">
        <v>134.168626</v>
      </c>
      <c r="F17" s="308">
        <v>30.901</v>
      </c>
      <c r="G17" s="309">
        <v>1898.605867</v>
      </c>
      <c r="H17" s="308">
        <v>0.676</v>
      </c>
      <c r="I17" s="309">
        <v>45.140187</v>
      </c>
      <c r="J17" s="308">
        <v>31.577</v>
      </c>
      <c r="K17" s="309">
        <v>1943.746054</v>
      </c>
    </row>
    <row r="18" spans="1:11" ht="12.75">
      <c r="A18" s="94"/>
      <c r="B18" s="308"/>
      <c r="C18" s="309"/>
      <c r="D18" s="308"/>
      <c r="E18" s="309"/>
      <c r="F18" s="308"/>
      <c r="G18" s="309"/>
      <c r="H18" s="308"/>
      <c r="I18" s="309"/>
      <c r="J18" s="308"/>
      <c r="K18" s="309"/>
    </row>
    <row r="19" spans="1:11" ht="12.75">
      <c r="A19" s="94" t="s">
        <v>204</v>
      </c>
      <c r="B19" s="308">
        <v>24.931</v>
      </c>
      <c r="C19" s="309">
        <v>3022.027709</v>
      </c>
      <c r="D19" s="308">
        <v>1.94</v>
      </c>
      <c r="E19" s="309">
        <v>242.593835</v>
      </c>
      <c r="F19" s="308">
        <v>26.871</v>
      </c>
      <c r="G19" s="309">
        <v>3264.621544</v>
      </c>
      <c r="H19" s="308">
        <v>0.654</v>
      </c>
      <c r="I19" s="309">
        <v>83.361979</v>
      </c>
      <c r="J19" s="308">
        <v>27.525</v>
      </c>
      <c r="K19" s="309">
        <v>3347.983523</v>
      </c>
    </row>
    <row r="20" spans="1:11" ht="12.75">
      <c r="A20" s="94" t="s">
        <v>205</v>
      </c>
      <c r="B20" s="308">
        <v>19.682</v>
      </c>
      <c r="C20" s="309">
        <v>5848.234912</v>
      </c>
      <c r="D20" s="308">
        <v>1.44</v>
      </c>
      <c r="E20" s="309">
        <v>430.937676</v>
      </c>
      <c r="F20" s="308">
        <v>21.122</v>
      </c>
      <c r="G20" s="309">
        <v>6279.172588</v>
      </c>
      <c r="H20" s="308">
        <v>0.495</v>
      </c>
      <c r="I20" s="309">
        <v>155.656715</v>
      </c>
      <c r="J20" s="308">
        <v>21.617</v>
      </c>
      <c r="K20" s="309">
        <v>6434.829303</v>
      </c>
    </row>
    <row r="21" spans="1:11" ht="12.75">
      <c r="A21" s="94" t="s">
        <v>206</v>
      </c>
      <c r="B21" s="308">
        <v>11.469</v>
      </c>
      <c r="C21" s="309">
        <v>7527.745229</v>
      </c>
      <c r="D21" s="308">
        <v>0.822</v>
      </c>
      <c r="E21" s="309">
        <v>540.065284</v>
      </c>
      <c r="F21" s="308">
        <v>12.291</v>
      </c>
      <c r="G21" s="309">
        <v>8067.810513</v>
      </c>
      <c r="H21" s="308">
        <v>0.252</v>
      </c>
      <c r="I21" s="309">
        <v>178.430234</v>
      </c>
      <c r="J21" s="308">
        <v>12.543</v>
      </c>
      <c r="K21" s="309">
        <v>8246.240747</v>
      </c>
    </row>
    <row r="22" spans="1:11" ht="12.75">
      <c r="A22" s="94"/>
      <c r="B22" s="308"/>
      <c r="C22" s="309"/>
      <c r="D22" s="308"/>
      <c r="E22" s="309"/>
      <c r="F22" s="308"/>
      <c r="G22" s="309"/>
      <c r="H22" s="308"/>
      <c r="I22" s="309"/>
      <c r="J22" s="308"/>
      <c r="K22" s="309"/>
    </row>
    <row r="23" spans="1:11" ht="12.75">
      <c r="A23" s="94" t="s">
        <v>207</v>
      </c>
      <c r="B23" s="308">
        <v>20.048</v>
      </c>
      <c r="C23" s="309">
        <v>40050.071278</v>
      </c>
      <c r="D23" s="308">
        <v>1.195</v>
      </c>
      <c r="E23" s="309">
        <v>2510.867646</v>
      </c>
      <c r="F23" s="308">
        <v>21.243</v>
      </c>
      <c r="G23" s="309">
        <v>42560.938924</v>
      </c>
      <c r="H23" s="308">
        <v>0.297</v>
      </c>
      <c r="I23" s="309">
        <v>619.570542</v>
      </c>
      <c r="J23" s="308">
        <v>21.54</v>
      </c>
      <c r="K23" s="309">
        <v>43180.509466</v>
      </c>
    </row>
    <row r="24" spans="1:11" ht="12.75">
      <c r="A24" s="94" t="s">
        <v>208</v>
      </c>
      <c r="B24" s="308">
        <v>4.87</v>
      </c>
      <c r="C24" s="309">
        <v>33080.29669</v>
      </c>
      <c r="D24" s="308">
        <v>0.315</v>
      </c>
      <c r="E24" s="309">
        <v>2131.706396</v>
      </c>
      <c r="F24" s="308">
        <v>5.185</v>
      </c>
      <c r="G24" s="309">
        <v>35212.003086</v>
      </c>
      <c r="H24" s="308">
        <v>0.049</v>
      </c>
      <c r="I24" s="309">
        <v>342.494948</v>
      </c>
      <c r="J24" s="308">
        <v>5.234</v>
      </c>
      <c r="K24" s="309">
        <v>35554.498034</v>
      </c>
    </row>
    <row r="25" spans="1:11" ht="12.75">
      <c r="A25" s="94" t="s">
        <v>209</v>
      </c>
      <c r="B25" s="308">
        <v>13.328</v>
      </c>
      <c r="C25" s="309">
        <v>384215962.561579</v>
      </c>
      <c r="D25" s="308">
        <v>0.539</v>
      </c>
      <c r="E25" s="309">
        <v>132411.385857</v>
      </c>
      <c r="F25" s="308">
        <v>13.867</v>
      </c>
      <c r="G25" s="309">
        <v>384348373.947436</v>
      </c>
      <c r="H25" s="308">
        <v>0.087</v>
      </c>
      <c r="I25" s="309">
        <v>21204.562317</v>
      </c>
      <c r="J25" s="308">
        <v>13.954</v>
      </c>
      <c r="K25" s="309">
        <v>384369578.509753</v>
      </c>
    </row>
    <row r="26" spans="1:11" ht="13.5" thickBot="1">
      <c r="A26" s="94"/>
      <c r="B26" s="310"/>
      <c r="C26" s="309"/>
      <c r="D26" s="308"/>
      <c r="E26" s="309"/>
      <c r="F26" s="308" t="s">
        <v>147</v>
      </c>
      <c r="G26" s="309" t="s">
        <v>147</v>
      </c>
      <c r="H26" s="308" t="s">
        <v>147</v>
      </c>
      <c r="I26" s="309" t="s">
        <v>147</v>
      </c>
      <c r="J26" s="308" t="s">
        <v>147</v>
      </c>
      <c r="K26" s="309" t="s">
        <v>147</v>
      </c>
    </row>
    <row r="27" spans="1:11" ht="12.75">
      <c r="A27" s="311" t="s">
        <v>182</v>
      </c>
      <c r="B27" s="312">
        <v>3027.853</v>
      </c>
      <c r="C27" s="313">
        <v>384309142.335258</v>
      </c>
      <c r="D27" s="312">
        <v>176.82</v>
      </c>
      <c r="E27" s="313">
        <v>138557.134608</v>
      </c>
      <c r="F27" s="312">
        <v>3204.673</v>
      </c>
      <c r="G27" s="313">
        <v>384447699.469866</v>
      </c>
      <c r="H27" s="312">
        <v>45.652000000000015</v>
      </c>
      <c r="I27" s="313">
        <v>22680.376859</v>
      </c>
      <c r="J27" s="312">
        <v>3250.3250000000003</v>
      </c>
      <c r="K27" s="313">
        <v>384470379.846725</v>
      </c>
    </row>
    <row r="28" spans="3:11" ht="12">
      <c r="C28" s="31"/>
      <c r="E28" s="31"/>
      <c r="G28" s="31"/>
      <c r="I28" s="31"/>
      <c r="K28" s="31"/>
    </row>
    <row r="29" spans="1:11" ht="12.75">
      <c r="A29" s="175" t="s">
        <v>467</v>
      </c>
      <c r="C29" s="31"/>
      <c r="E29" s="31"/>
      <c r="G29" s="31"/>
      <c r="I29" s="31"/>
      <c r="K29" s="31"/>
    </row>
    <row r="30" spans="1:11" ht="12.75">
      <c r="A30" s="101" t="s">
        <v>574</v>
      </c>
      <c r="C30" s="31"/>
      <c r="E30" s="31"/>
      <c r="G30" s="31"/>
      <c r="I30" s="31"/>
      <c r="K30" s="31"/>
    </row>
    <row r="31" spans="3:11" ht="12">
      <c r="C31" s="31"/>
      <c r="E31" s="31"/>
      <c r="G31" s="31"/>
      <c r="I31" s="31"/>
      <c r="K31" s="31"/>
    </row>
    <row r="32" spans="1:11" ht="12.75">
      <c r="A32" s="101" t="s">
        <v>571</v>
      </c>
      <c r="C32" s="31"/>
      <c r="E32" s="31"/>
      <c r="G32" s="31"/>
      <c r="I32" s="31"/>
      <c r="K32" s="31"/>
    </row>
    <row r="33" spans="1:11" ht="12.75">
      <c r="A33" s="101" t="s">
        <v>477</v>
      </c>
      <c r="C33" s="31"/>
      <c r="E33" s="31"/>
      <c r="G33" s="31"/>
      <c r="I33" s="31"/>
      <c r="K33" s="31"/>
    </row>
    <row r="34" spans="1:11" ht="12.75">
      <c r="A34" s="101" t="s">
        <v>478</v>
      </c>
      <c r="C34" s="31"/>
      <c r="E34" s="31"/>
      <c r="G34" s="31"/>
      <c r="I34" s="31"/>
      <c r="K34" s="31"/>
    </row>
    <row r="35" spans="1:11" ht="12.75">
      <c r="A35" s="101" t="s">
        <v>479</v>
      </c>
      <c r="C35" s="31"/>
      <c r="E35" s="31"/>
      <c r="G35" s="31"/>
      <c r="I35" s="31"/>
      <c r="K35" s="31"/>
    </row>
    <row r="36" spans="3:11" ht="12">
      <c r="C36" s="31"/>
      <c r="E36" s="31"/>
      <c r="G36" s="31"/>
      <c r="I36" s="31"/>
      <c r="K36" s="31"/>
    </row>
    <row r="37" spans="1:11" ht="12.75">
      <c r="A37" s="101" t="s">
        <v>534</v>
      </c>
      <c r="C37" s="31"/>
      <c r="E37" s="31"/>
      <c r="G37" s="31"/>
      <c r="I37" s="31"/>
      <c r="K37" s="31"/>
    </row>
    <row r="38" spans="1:11" ht="12.75">
      <c r="A38" s="101" t="s">
        <v>511</v>
      </c>
      <c r="C38" s="31"/>
      <c r="E38" s="31"/>
      <c r="G38" s="31"/>
      <c r="I38" s="31"/>
      <c r="K38" s="31"/>
    </row>
    <row r="39" spans="1:11" ht="12.75">
      <c r="A39" s="101" t="s">
        <v>536</v>
      </c>
      <c r="C39" s="31"/>
      <c r="E39" s="31"/>
      <c r="G39" s="31"/>
      <c r="I39" s="31"/>
      <c r="K39" s="31"/>
    </row>
    <row r="40" spans="1:11" ht="12.75">
      <c r="A40" s="101" t="s">
        <v>9</v>
      </c>
      <c r="B40" s="30"/>
      <c r="C40" s="30"/>
      <c r="D40" s="30"/>
      <c r="E40" s="30"/>
      <c r="F40" s="30"/>
      <c r="G40" s="31"/>
      <c r="I40" s="31"/>
      <c r="K40" s="31"/>
    </row>
    <row r="41" spans="3:11" ht="12">
      <c r="C41" s="31"/>
      <c r="E41" s="31"/>
      <c r="G41" s="31"/>
      <c r="I41" s="31"/>
      <c r="K41" s="31"/>
    </row>
    <row r="42" spans="1:11" ht="12.75">
      <c r="A42" s="101" t="s">
        <v>537</v>
      </c>
      <c r="B42" s="30"/>
      <c r="C42" s="30"/>
      <c r="D42" s="30"/>
      <c r="E42" s="30"/>
      <c r="F42" s="30"/>
      <c r="G42" s="31"/>
      <c r="I42" s="31"/>
      <c r="K42" s="31"/>
    </row>
    <row r="43" spans="1:11" ht="12.75">
      <c r="A43" s="101" t="s">
        <v>586</v>
      </c>
      <c r="B43" s="30"/>
      <c r="C43" s="30"/>
      <c r="D43" s="30"/>
      <c r="E43" s="30"/>
      <c r="F43" s="30"/>
      <c r="G43" s="31"/>
      <c r="I43" s="31"/>
      <c r="K43" s="31"/>
    </row>
    <row r="44" spans="1:11" ht="12.75">
      <c r="A44" s="101" t="s">
        <v>538</v>
      </c>
      <c r="B44" s="30"/>
      <c r="C44" s="30"/>
      <c r="D44" s="30"/>
      <c r="E44" s="30"/>
      <c r="F44" s="30"/>
      <c r="G44" s="31"/>
      <c r="I44" s="31"/>
      <c r="K44" s="31"/>
    </row>
    <row r="45" spans="3:11" ht="12">
      <c r="C45" s="31"/>
      <c r="E45" s="31"/>
      <c r="G45" s="31"/>
      <c r="I45" s="31"/>
      <c r="K45" s="31"/>
    </row>
    <row r="46" spans="3:11" ht="12">
      <c r="C46" s="31"/>
      <c r="E46" s="31"/>
      <c r="G46" s="31"/>
      <c r="I46" s="31"/>
      <c r="K46" s="31"/>
    </row>
    <row r="47" spans="3:11" ht="12">
      <c r="C47" s="31"/>
      <c r="E47" s="31"/>
      <c r="G47" s="31"/>
      <c r="I47" s="31"/>
      <c r="K47" s="31"/>
    </row>
    <row r="48" spans="3:11" ht="12">
      <c r="C48" s="31"/>
      <c r="E48" s="31"/>
      <c r="G48" s="31"/>
      <c r="I48" s="31"/>
      <c r="K48" s="31"/>
    </row>
    <row r="49" spans="3:11" ht="12">
      <c r="C49" s="31"/>
      <c r="E49" s="31"/>
      <c r="G49" s="31"/>
      <c r="I49" s="31"/>
      <c r="K49" s="31"/>
    </row>
    <row r="50" spans="3:11" ht="12">
      <c r="C50" s="31"/>
      <c r="E50" s="31"/>
      <c r="G50" s="31"/>
      <c r="I50" s="31"/>
      <c r="K50" s="31"/>
    </row>
    <row r="51" spans="3:11" ht="12">
      <c r="C51" s="31"/>
      <c r="E51" s="31"/>
      <c r="G51" s="31"/>
      <c r="I51" s="31"/>
      <c r="K51" s="31"/>
    </row>
    <row r="52" spans="3:11" ht="12">
      <c r="C52" s="31"/>
      <c r="E52" s="31"/>
      <c r="G52" s="31"/>
      <c r="I52" s="31"/>
      <c r="K52" s="31"/>
    </row>
    <row r="53" spans="3:11" ht="12">
      <c r="C53" s="31"/>
      <c r="E53" s="31"/>
      <c r="G53" s="31"/>
      <c r="I53" s="31"/>
      <c r="K53" s="31"/>
    </row>
    <row r="54" spans="3:11" ht="12">
      <c r="C54" s="31"/>
      <c r="E54" s="31"/>
      <c r="G54" s="31"/>
      <c r="I54" s="31"/>
      <c r="K54" s="31"/>
    </row>
    <row r="55" spans="3:11" ht="12">
      <c r="C55" s="31"/>
      <c r="E55" s="31"/>
      <c r="G55" s="31"/>
      <c r="I55" s="31"/>
      <c r="K55" s="31"/>
    </row>
    <row r="56" spans="3:11" ht="12">
      <c r="C56" s="31"/>
      <c r="E56" s="31"/>
      <c r="G56" s="31"/>
      <c r="I56" s="31"/>
      <c r="K56" s="31"/>
    </row>
    <row r="57" spans="3:11" ht="12">
      <c r="C57" s="31"/>
      <c r="E57" s="31"/>
      <c r="G57" s="31"/>
      <c r="I57" s="31"/>
      <c r="K57" s="31"/>
    </row>
    <row r="58" spans="3:11" ht="12">
      <c r="C58" s="31"/>
      <c r="E58" s="31"/>
      <c r="G58" s="31"/>
      <c r="I58" s="31"/>
      <c r="K58" s="31"/>
    </row>
    <row r="59" spans="3:11" ht="12">
      <c r="C59" s="31"/>
      <c r="E59" s="31"/>
      <c r="G59" s="31"/>
      <c r="I59" s="31"/>
      <c r="K59" s="31"/>
    </row>
    <row r="60" spans="3:11" ht="12">
      <c r="C60" s="31"/>
      <c r="E60" s="31"/>
      <c r="G60" s="31"/>
      <c r="I60" s="31"/>
      <c r="K60" s="31"/>
    </row>
    <row r="61" spans="3:11" ht="12">
      <c r="C61" s="31"/>
      <c r="E61" s="31"/>
      <c r="G61" s="31"/>
      <c r="I61" s="31"/>
      <c r="K61" s="31"/>
    </row>
    <row r="62" spans="3:11" ht="12">
      <c r="C62" s="31"/>
      <c r="E62" s="31"/>
      <c r="G62" s="31"/>
      <c r="I62" s="31"/>
      <c r="K62" s="31"/>
    </row>
    <row r="63" spans="3:11" ht="12">
      <c r="C63" s="31"/>
      <c r="E63" s="31"/>
      <c r="G63" s="31"/>
      <c r="I63" s="31"/>
      <c r="K63" s="31"/>
    </row>
    <row r="64" spans="3:11" ht="12">
      <c r="C64" s="31"/>
      <c r="E64" s="31"/>
      <c r="G64" s="31"/>
      <c r="I64" s="31"/>
      <c r="K64" s="31"/>
    </row>
    <row r="65" s="31" customFormat="1" ht="12"/>
    <row r="66" s="31" customFormat="1" ht="12"/>
    <row r="67" s="31" customFormat="1" ht="12"/>
    <row r="68" s="31" customFormat="1" ht="12"/>
    <row r="69" s="31" customFormat="1" ht="12"/>
    <row r="70" s="31" customFormat="1" ht="12"/>
    <row r="71" s="31" customFormat="1" ht="12"/>
    <row r="72" s="31" customFormat="1" ht="12"/>
    <row r="73" s="31" customFormat="1" ht="12"/>
    <row r="74" s="31" customFormat="1" ht="12"/>
    <row r="75" s="31" customFormat="1" ht="12"/>
    <row r="76" s="31" customFormat="1" ht="12"/>
    <row r="77" s="31" customFormat="1" ht="12"/>
    <row r="78" s="31" customFormat="1" ht="12"/>
    <row r="79" s="31" customFormat="1" ht="12"/>
    <row r="80" s="31" customFormat="1" ht="12"/>
    <row r="81" s="31" customFormat="1" ht="12"/>
    <row r="82" s="31" customFormat="1" ht="12"/>
    <row r="83" s="31" customFormat="1" ht="12"/>
    <row r="84" s="31" customFormat="1" ht="12"/>
    <row r="85" s="31" customFormat="1" ht="12"/>
    <row r="86" s="31" customFormat="1" ht="12"/>
    <row r="87" s="31" customFormat="1" ht="12"/>
    <row r="88" s="31" customFormat="1" ht="12"/>
    <row r="89" s="31" customFormat="1" ht="12"/>
    <row r="90" s="31" customFormat="1" ht="12"/>
    <row r="91" s="31" customFormat="1" ht="12"/>
    <row r="92" s="31" customFormat="1" ht="12"/>
    <row r="93" s="31" customFormat="1" ht="12"/>
    <row r="94" s="31" customFormat="1" ht="12"/>
    <row r="95" s="31" customFormat="1" ht="12"/>
    <row r="96" s="31" customFormat="1" ht="12"/>
    <row r="97" s="31" customFormat="1" ht="12"/>
    <row r="98" s="31" customFormat="1" ht="12"/>
    <row r="99" s="31" customFormat="1" ht="12"/>
    <row r="100" s="31" customFormat="1" ht="12"/>
    <row r="101" s="31" customFormat="1" ht="12"/>
    <row r="102" s="31" customFormat="1" ht="12"/>
    <row r="103" s="31" customFormat="1" ht="12"/>
    <row r="104" s="31" customFormat="1" ht="12"/>
    <row r="105" s="31" customFormat="1" ht="12"/>
    <row r="106" s="31" customFormat="1" ht="12"/>
    <row r="107" s="31" customFormat="1" ht="12"/>
    <row r="108" s="31" customFormat="1" ht="12"/>
    <row r="109" s="31" customFormat="1" ht="12"/>
    <row r="110" s="31" customFormat="1" ht="12"/>
    <row r="111" s="31" customFormat="1" ht="12"/>
    <row r="112" s="31" customFormat="1" ht="12"/>
    <row r="113" s="31" customFormat="1" ht="12"/>
    <row r="114" s="31" customFormat="1" ht="12"/>
    <row r="115" s="31" customFormat="1" ht="12"/>
    <row r="116" s="31" customFormat="1" ht="12"/>
    <row r="117" s="31" customFormat="1" ht="12"/>
    <row r="118" s="31" customFormat="1" ht="12"/>
    <row r="119" s="31" customFormat="1" ht="12"/>
    <row r="120" s="31" customFormat="1" ht="12"/>
    <row r="121" s="31" customFormat="1" ht="12"/>
    <row r="122" s="31" customFormat="1" ht="12"/>
    <row r="123" s="31" customFormat="1" ht="12"/>
    <row r="124" s="31" customFormat="1" ht="12"/>
    <row r="125" s="31" customFormat="1" ht="12"/>
    <row r="126" s="31" customFormat="1" ht="12"/>
    <row r="127" s="31" customFormat="1" ht="12"/>
    <row r="128" s="31" customFormat="1" ht="12"/>
    <row r="129" s="31" customFormat="1" ht="12"/>
    <row r="130" s="31" customFormat="1" ht="12"/>
    <row r="131" s="31" customFormat="1" ht="12"/>
    <row r="132" s="31" customFormat="1" ht="12"/>
    <row r="133" s="31" customFormat="1" ht="12"/>
    <row r="134" s="31" customFormat="1" ht="12"/>
    <row r="135" s="31" customFormat="1" ht="12"/>
    <row r="136" s="31" customFormat="1" ht="12"/>
    <row r="137" s="31" customFormat="1" ht="12"/>
    <row r="138" s="31" customFormat="1" ht="12"/>
    <row r="139" s="31" customFormat="1" ht="12"/>
    <row r="140" s="31" customFormat="1" ht="12"/>
    <row r="141" s="31" customFormat="1" ht="12"/>
    <row r="142" s="31" customFormat="1" ht="12"/>
    <row r="143" s="31" customFormat="1" ht="12"/>
    <row r="144" s="31" customFormat="1" ht="12"/>
    <row r="145" s="31" customFormat="1" ht="12"/>
    <row r="146" s="31" customFormat="1" ht="12"/>
    <row r="147" s="31" customFormat="1" ht="12"/>
    <row r="148" s="31" customFormat="1" ht="12"/>
    <row r="149" s="31" customFormat="1" ht="12"/>
    <row r="150" s="31" customFormat="1" ht="12"/>
    <row r="151" s="31" customFormat="1" ht="12"/>
    <row r="152" s="31" customFormat="1" ht="12"/>
    <row r="153" s="31" customFormat="1" ht="12"/>
    <row r="154" s="31" customFormat="1" ht="12"/>
    <row r="155" s="31" customFormat="1" ht="12"/>
    <row r="156" s="31" customFormat="1" ht="12"/>
    <row r="157" s="31" customFormat="1" ht="12"/>
    <row r="158" s="31" customFormat="1" ht="12"/>
    <row r="159" s="31" customFormat="1" ht="12"/>
    <row r="160" s="31" customFormat="1" ht="12"/>
    <row r="161" s="31" customFormat="1" ht="12"/>
    <row r="162" s="31" customFormat="1" ht="12"/>
    <row r="163" s="31" customFormat="1" ht="12"/>
    <row r="164" s="31" customFormat="1" ht="12"/>
    <row r="165" s="31" customFormat="1" ht="12"/>
    <row r="166" s="31" customFormat="1" ht="12"/>
    <row r="167" s="31" customFormat="1" ht="12"/>
    <row r="168" s="31" customFormat="1" ht="12"/>
    <row r="169" s="31" customFormat="1" ht="12"/>
    <row r="170" s="31" customFormat="1" ht="12"/>
    <row r="171" s="31" customFormat="1" ht="12"/>
    <row r="172" s="31" customFormat="1" ht="12"/>
    <row r="173" s="31" customFormat="1" ht="12"/>
    <row r="174" s="31" customFormat="1" ht="12"/>
    <row r="175" s="31" customFormat="1" ht="12"/>
    <row r="176" s="31" customFormat="1" ht="12"/>
    <row r="177" s="31" customFormat="1" ht="12"/>
    <row r="178" s="31" customFormat="1" ht="12"/>
    <row r="179" s="31" customFormat="1" ht="12"/>
    <row r="180" s="31" customFormat="1" ht="12"/>
    <row r="181" s="31" customFormat="1" ht="12"/>
    <row r="182" s="31" customFormat="1" ht="12"/>
    <row r="183" s="31" customFormat="1" ht="12"/>
    <row r="184" s="31" customFormat="1" ht="12"/>
    <row r="185" s="31" customFormat="1" ht="12"/>
    <row r="186" s="31" customFormat="1" ht="12"/>
    <row r="187" s="31" customFormat="1" ht="12"/>
    <row r="188" s="31" customFormat="1" ht="12"/>
    <row r="189" s="31" customFormat="1" ht="12"/>
    <row r="190" s="31" customFormat="1" ht="12"/>
    <row r="191" s="31" customFormat="1" ht="12"/>
    <row r="192" s="31" customFormat="1" ht="12"/>
    <row r="193" s="31" customFormat="1" ht="12"/>
    <row r="194" s="31" customFormat="1" ht="12"/>
    <row r="195" s="31" customFormat="1" ht="12"/>
    <row r="196" s="31" customFormat="1" ht="12"/>
    <row r="197" s="31" customFormat="1" ht="12"/>
    <row r="198" s="31" customFormat="1" ht="12"/>
    <row r="199" s="31" customFormat="1" ht="12"/>
    <row r="200" s="31" customFormat="1" ht="12"/>
    <row r="201" s="31" customFormat="1" ht="12"/>
    <row r="202" s="31" customFormat="1" ht="12"/>
    <row r="203" s="31" customFormat="1" ht="12"/>
    <row r="204" s="31" customFormat="1" ht="12"/>
    <row r="205" s="31" customFormat="1" ht="12"/>
    <row r="206" s="31" customFormat="1" ht="12"/>
    <row r="207" s="31" customFormat="1" ht="12"/>
    <row r="208" s="31" customFormat="1" ht="12"/>
    <row r="209" s="31" customFormat="1" ht="12"/>
    <row r="210" s="31" customFormat="1" ht="12"/>
    <row r="211" s="31" customFormat="1" ht="12"/>
    <row r="212" s="31" customFormat="1" ht="12"/>
    <row r="213" s="31" customFormat="1" ht="12"/>
    <row r="214" s="31" customFormat="1" ht="12"/>
    <row r="215" s="31" customFormat="1" ht="12"/>
    <row r="216" s="31" customFormat="1" ht="12"/>
    <row r="217" s="31" customFormat="1" ht="12"/>
    <row r="218" s="31" customFormat="1" ht="12"/>
    <row r="219" s="31" customFormat="1" ht="12"/>
    <row r="220" s="31" customFormat="1" ht="12"/>
    <row r="221" s="31" customFormat="1" ht="12"/>
    <row r="222" s="31" customFormat="1" ht="12"/>
    <row r="223" s="31" customFormat="1" ht="12"/>
    <row r="224" s="31" customFormat="1" ht="12"/>
    <row r="225" s="31" customFormat="1" ht="12"/>
    <row r="226" s="31" customFormat="1" ht="12"/>
    <row r="227" s="31" customFormat="1" ht="12"/>
    <row r="228" s="31" customFormat="1" ht="12"/>
    <row r="229" s="31" customFormat="1" ht="12"/>
    <row r="230" s="31" customFormat="1" ht="12"/>
    <row r="231" s="31" customFormat="1" ht="12"/>
    <row r="232" s="31" customFormat="1" ht="12"/>
    <row r="233" s="31" customFormat="1" ht="12"/>
    <row r="234" s="31" customFormat="1" ht="12"/>
    <row r="235" s="31" customFormat="1" ht="12"/>
    <row r="236" s="31" customFormat="1" ht="12"/>
    <row r="237" s="31" customFormat="1" ht="12"/>
    <row r="238" s="31" customFormat="1" ht="12"/>
    <row r="239" s="31" customFormat="1" ht="12"/>
    <row r="240" s="31" customFormat="1" ht="12"/>
    <row r="241" s="31" customFormat="1" ht="12"/>
    <row r="242" s="31" customFormat="1" ht="12"/>
    <row r="243" s="31" customFormat="1" ht="12"/>
    <row r="244" s="31" customFormat="1" ht="12"/>
    <row r="245" s="31" customFormat="1" ht="12"/>
    <row r="246" s="31" customFormat="1" ht="12"/>
    <row r="247" s="31" customFormat="1" ht="12"/>
    <row r="248" s="31" customFormat="1" ht="12"/>
    <row r="249" s="31" customFormat="1" ht="12"/>
    <row r="250" s="31" customFormat="1" ht="12"/>
    <row r="251" s="31" customFormat="1" ht="12"/>
    <row r="252" s="31" customFormat="1" ht="12"/>
    <row r="253" s="31" customFormat="1" ht="12"/>
    <row r="254" s="31" customFormat="1" ht="12"/>
    <row r="255" s="31" customFormat="1" ht="12"/>
    <row r="256" s="31" customFormat="1" ht="12"/>
    <row r="257" s="31" customFormat="1" ht="12"/>
    <row r="258" s="31" customFormat="1" ht="12"/>
    <row r="259" s="31" customFormat="1" ht="12"/>
    <row r="260" s="31" customFormat="1" ht="12"/>
    <row r="261" s="31" customFormat="1" ht="12"/>
    <row r="262" s="31" customFormat="1" ht="12"/>
    <row r="263" s="31" customFormat="1" ht="12"/>
    <row r="264" s="31" customFormat="1" ht="12"/>
    <row r="265" s="31" customFormat="1" ht="12"/>
    <row r="266" s="31" customFormat="1" ht="12"/>
    <row r="267" s="31" customFormat="1" ht="12"/>
    <row r="268" s="31" customFormat="1" ht="12"/>
    <row r="269" s="31" customFormat="1" ht="12"/>
    <row r="270" s="31" customFormat="1" ht="12"/>
    <row r="271" s="31" customFormat="1" ht="12"/>
    <row r="272" s="31" customFormat="1" ht="12"/>
    <row r="273" s="31" customFormat="1" ht="12"/>
    <row r="274" s="31" customFormat="1" ht="12"/>
    <row r="275" s="31" customFormat="1" ht="12"/>
    <row r="276" s="31" customFormat="1" ht="12"/>
    <row r="277" s="31" customFormat="1" ht="12"/>
    <row r="278" s="31" customFormat="1" ht="12"/>
    <row r="279" s="31" customFormat="1" ht="12"/>
    <row r="280" s="31" customFormat="1" ht="12"/>
    <row r="281" s="31" customFormat="1" ht="12"/>
    <row r="282" s="31" customFormat="1" ht="12"/>
    <row r="283" s="31" customFormat="1" ht="12"/>
    <row r="284" s="31" customFormat="1" ht="12"/>
    <row r="285" s="31" customFormat="1" ht="12"/>
    <row r="286" s="31" customFormat="1" ht="12"/>
    <row r="287" s="31" customFormat="1" ht="12"/>
    <row r="288" s="31" customFormat="1" ht="12"/>
    <row r="289" s="31" customFormat="1" ht="12"/>
    <row r="290" s="31" customFormat="1" ht="12"/>
    <row r="291" s="31" customFormat="1" ht="12"/>
    <row r="292" s="31" customFormat="1" ht="12"/>
    <row r="293" s="31" customFormat="1" ht="12"/>
    <row r="294" s="31" customFormat="1" ht="12"/>
    <row r="295" s="31" customFormat="1" ht="12"/>
    <row r="296" s="31" customFormat="1" ht="12"/>
    <row r="297" s="31" customFormat="1" ht="12"/>
    <row r="298" s="31" customFormat="1" ht="12"/>
    <row r="299" s="31" customFormat="1" ht="12"/>
    <row r="300" s="31" customFormat="1" ht="12"/>
    <row r="301" s="31" customFormat="1" ht="12"/>
    <row r="302" s="31" customFormat="1" ht="12"/>
    <row r="303" s="31" customFormat="1" ht="12"/>
    <row r="304" s="31" customFormat="1" ht="12"/>
    <row r="305" s="31" customFormat="1" ht="12"/>
    <row r="306" s="31" customFormat="1" ht="12"/>
    <row r="307" s="31" customFormat="1" ht="12"/>
    <row r="308" s="31" customFormat="1" ht="12"/>
    <row r="309" s="31" customFormat="1" ht="12"/>
    <row r="310" s="31" customFormat="1" ht="12"/>
    <row r="311" s="31" customFormat="1" ht="12"/>
    <row r="312" s="31" customFormat="1" ht="12"/>
    <row r="313" s="31" customFormat="1" ht="12"/>
    <row r="314" s="31" customFormat="1" ht="12"/>
    <row r="315" s="31" customFormat="1" ht="12"/>
    <row r="316" s="31" customFormat="1" ht="12"/>
    <row r="317" s="31" customFormat="1" ht="12"/>
    <row r="318" s="31" customFormat="1" ht="12"/>
    <row r="319" s="31" customFormat="1" ht="12"/>
    <row r="320" s="31" customFormat="1" ht="12"/>
    <row r="321" s="31" customFormat="1" ht="12"/>
    <row r="322" s="31" customFormat="1" ht="12"/>
    <row r="323" s="31" customFormat="1" ht="12"/>
    <row r="324" s="31" customFormat="1" ht="12"/>
    <row r="325" s="31" customFormat="1" ht="12"/>
    <row r="326" s="31" customFormat="1" ht="12"/>
    <row r="327" s="31" customFormat="1" ht="12"/>
    <row r="328" s="31" customFormat="1" ht="12"/>
    <row r="329" s="31" customFormat="1" ht="12"/>
    <row r="330" s="31" customFormat="1" ht="12"/>
    <row r="331" s="31" customFormat="1" ht="12"/>
    <row r="332" s="31" customFormat="1" ht="12"/>
    <row r="333" s="31" customFormat="1" ht="12"/>
    <row r="334" s="31" customFormat="1" ht="12"/>
    <row r="335" s="31" customFormat="1" ht="12"/>
    <row r="336" s="31" customFormat="1" ht="12"/>
    <row r="337" s="31" customFormat="1" ht="12"/>
    <row r="338" s="31" customFormat="1" ht="12"/>
    <row r="339" s="31" customFormat="1" ht="12"/>
    <row r="340" s="31" customFormat="1" ht="12"/>
    <row r="341" s="31" customFormat="1" ht="12"/>
    <row r="342" s="31" customFormat="1" ht="12"/>
    <row r="343" s="31" customFormat="1" ht="12"/>
    <row r="344" s="31" customFormat="1" ht="12"/>
    <row r="345" s="31" customFormat="1" ht="12"/>
    <row r="346" s="31" customFormat="1" ht="12"/>
    <row r="347" s="31" customFormat="1" ht="12"/>
    <row r="348" s="31" customFormat="1" ht="12"/>
    <row r="349" s="31" customFormat="1" ht="12"/>
    <row r="350" s="31" customFormat="1" ht="12"/>
    <row r="351" s="31" customFormat="1" ht="12"/>
    <row r="352" s="31" customFormat="1" ht="12"/>
    <row r="353" s="31" customFormat="1" ht="12"/>
    <row r="354" s="31" customFormat="1" ht="12"/>
    <row r="355" s="31" customFormat="1" ht="12"/>
    <row r="356" s="31" customFormat="1" ht="12"/>
    <row r="357" s="31" customFormat="1" ht="12"/>
    <row r="358" s="31" customFormat="1" ht="12"/>
    <row r="359" s="31" customFormat="1" ht="12"/>
    <row r="360" s="31" customFormat="1" ht="12"/>
    <row r="361" s="31" customFormat="1" ht="12"/>
    <row r="362" s="31" customFormat="1" ht="12"/>
    <row r="363" s="31" customFormat="1" ht="12"/>
    <row r="364" s="31" customFormat="1" ht="12"/>
    <row r="365" s="31" customFormat="1" ht="12"/>
    <row r="366" s="31" customFormat="1" ht="12"/>
    <row r="367" s="31" customFormat="1" ht="12"/>
    <row r="368" s="31" customFormat="1" ht="12"/>
    <row r="369" s="31" customFormat="1" ht="12"/>
    <row r="370" s="31" customFormat="1" ht="12"/>
    <row r="371" s="31" customFormat="1" ht="12"/>
    <row r="372" s="31" customFormat="1" ht="12"/>
    <row r="373" s="31" customFormat="1" ht="12"/>
    <row r="374" s="31" customFormat="1" ht="12"/>
    <row r="375" s="31" customFormat="1" ht="12"/>
    <row r="376" s="31" customFormat="1" ht="12"/>
    <row r="377" s="31" customFormat="1" ht="12"/>
    <row r="378" s="31" customFormat="1" ht="12"/>
    <row r="379" s="31" customFormat="1" ht="12"/>
    <row r="380" s="31" customFormat="1" ht="12"/>
    <row r="381" s="31" customFormat="1" ht="12"/>
    <row r="382" s="31" customFormat="1" ht="12"/>
    <row r="383" s="31" customFormat="1" ht="12"/>
    <row r="384" s="31" customFormat="1" ht="12"/>
    <row r="385" s="31" customFormat="1" ht="12"/>
    <row r="386" s="31" customFormat="1" ht="12"/>
    <row r="387" s="31" customFormat="1" ht="12"/>
    <row r="388" s="31" customFormat="1" ht="12"/>
    <row r="389" s="31" customFormat="1" ht="12"/>
    <row r="390" s="31" customFormat="1" ht="12"/>
    <row r="391" s="31" customFormat="1" ht="12"/>
    <row r="392" s="31" customFormat="1" ht="12"/>
    <row r="393" s="31" customFormat="1" ht="12"/>
    <row r="394" s="31" customFormat="1" ht="12"/>
    <row r="395" s="31" customFormat="1" ht="12"/>
    <row r="396" s="31" customFormat="1" ht="12"/>
    <row r="397" s="31" customFormat="1" ht="12"/>
    <row r="398" s="31" customFormat="1" ht="12"/>
    <row r="399" s="31" customFormat="1" ht="12"/>
    <row r="400" s="31" customFormat="1" ht="12"/>
    <row r="401" s="31" customFormat="1" ht="12"/>
    <row r="402" s="31" customFormat="1" ht="12"/>
    <row r="403" s="31" customFormat="1" ht="12"/>
    <row r="404" s="31" customFormat="1" ht="12"/>
    <row r="405" s="31" customFormat="1" ht="12"/>
    <row r="406" s="31" customFormat="1" ht="12"/>
    <row r="407" s="31" customFormat="1" ht="12"/>
    <row r="408" s="31" customFormat="1" ht="12"/>
    <row r="409" s="31" customFormat="1" ht="12"/>
    <row r="410" s="31" customFormat="1" ht="12"/>
    <row r="411" s="31" customFormat="1" ht="12"/>
    <row r="412" s="31" customFormat="1" ht="12"/>
    <row r="413" s="31" customFormat="1" ht="12"/>
    <row r="414" s="31" customFormat="1" ht="12"/>
    <row r="415" s="31" customFormat="1" ht="12"/>
    <row r="416" s="31" customFormat="1" ht="12"/>
    <row r="417" s="31" customFormat="1" ht="12"/>
    <row r="418" s="31" customFormat="1" ht="12"/>
    <row r="419" s="31" customFormat="1" ht="12"/>
    <row r="420" s="31" customFormat="1" ht="12"/>
    <row r="421" s="31" customFormat="1" ht="12"/>
    <row r="422" s="31" customFormat="1" ht="12"/>
    <row r="423" s="31" customFormat="1" ht="12"/>
    <row r="424" s="31" customFormat="1" ht="12"/>
    <row r="425" s="31" customFormat="1" ht="12"/>
    <row r="426" s="31" customFormat="1" ht="12"/>
    <row r="427" s="31" customFormat="1" ht="12"/>
    <row r="428" s="31" customFormat="1" ht="12"/>
    <row r="429" s="31" customFormat="1" ht="12"/>
    <row r="430" s="31" customFormat="1" ht="12"/>
    <row r="431" s="31" customFormat="1" ht="12"/>
    <row r="432" s="31" customFormat="1" ht="12"/>
    <row r="433" s="31" customFormat="1" ht="12"/>
    <row r="434" s="31" customFormat="1" ht="12"/>
    <row r="435" s="31" customFormat="1" ht="12"/>
    <row r="436" s="31" customFormat="1" ht="12"/>
    <row r="437" s="31" customFormat="1" ht="12"/>
    <row r="438" s="31" customFormat="1" ht="12"/>
    <row r="439" s="31" customFormat="1" ht="12"/>
    <row r="440" s="31" customFormat="1" ht="12"/>
    <row r="441" s="31" customFormat="1" ht="12"/>
    <row r="442" s="31" customFormat="1" ht="12"/>
    <row r="443" s="31" customFormat="1" ht="12"/>
    <row r="444" s="31" customFormat="1" ht="12"/>
    <row r="445" s="31" customFormat="1" ht="12"/>
    <row r="446" s="31" customFormat="1" ht="12"/>
    <row r="447" s="31" customFormat="1" ht="12"/>
    <row r="448" s="31" customFormat="1" ht="12"/>
    <row r="449" s="31" customFormat="1" ht="12"/>
    <row r="450" s="31" customFormat="1" ht="12"/>
    <row r="451" s="31" customFormat="1" ht="12"/>
    <row r="452" s="31" customFormat="1" ht="12"/>
    <row r="453" s="31" customFormat="1" ht="12"/>
    <row r="454" s="31" customFormat="1" ht="12"/>
    <row r="455" s="31" customFormat="1" ht="12"/>
    <row r="456" s="31" customFormat="1" ht="12"/>
    <row r="457" s="31" customFormat="1" ht="12"/>
    <row r="458" s="31" customFormat="1" ht="12"/>
    <row r="459" s="31" customFormat="1" ht="12"/>
    <row r="460" s="31" customFormat="1" ht="12"/>
    <row r="461" s="31" customFormat="1" ht="12"/>
    <row r="462" s="31" customFormat="1" ht="12"/>
    <row r="463" s="31" customFormat="1" ht="12"/>
    <row r="464" s="31" customFormat="1" ht="12"/>
    <row r="465" s="31" customFormat="1" ht="12"/>
    <row r="466" s="31" customFormat="1" ht="12"/>
    <row r="467" s="31" customFormat="1" ht="12"/>
    <row r="468" s="31" customFormat="1" ht="12"/>
    <row r="469" s="31" customFormat="1" ht="12"/>
    <row r="470" s="31" customFormat="1" ht="12"/>
    <row r="471" s="31" customFormat="1" ht="12"/>
    <row r="472" s="31" customFormat="1" ht="12"/>
    <row r="473" s="31" customFormat="1" ht="12"/>
    <row r="474" s="31" customFormat="1" ht="12"/>
    <row r="475" s="31" customFormat="1" ht="12"/>
    <row r="476" s="31" customFormat="1" ht="12"/>
    <row r="477" s="31" customFormat="1" ht="12"/>
    <row r="478" s="31" customFormat="1" ht="12"/>
    <row r="479" s="31" customFormat="1" ht="12"/>
    <row r="480" s="31" customFormat="1" ht="12"/>
    <row r="481" s="31" customFormat="1" ht="12"/>
    <row r="482" s="31" customFormat="1" ht="12"/>
    <row r="483" s="31" customFormat="1" ht="12"/>
    <row r="484" s="31" customFormat="1" ht="12"/>
    <row r="485" s="31" customFormat="1" ht="12"/>
    <row r="486" s="31" customFormat="1" ht="12"/>
    <row r="487" s="31" customFormat="1" ht="12"/>
    <row r="488" s="31" customFormat="1" ht="12"/>
    <row r="489" s="31" customFormat="1" ht="12"/>
    <row r="490" s="31" customFormat="1" ht="12"/>
    <row r="491" s="31" customFormat="1" ht="12"/>
    <row r="492" s="31" customFormat="1" ht="12"/>
    <row r="493" s="31" customFormat="1" ht="12"/>
    <row r="494" s="31" customFormat="1" ht="12"/>
    <row r="495" s="31" customFormat="1" ht="12"/>
    <row r="496" s="31" customFormat="1" ht="12"/>
    <row r="497" s="31" customFormat="1" ht="12"/>
    <row r="498" s="31" customFormat="1" ht="12"/>
    <row r="499" s="31" customFormat="1" ht="12"/>
    <row r="500" s="31" customFormat="1" ht="12"/>
    <row r="501" s="31" customFormat="1" ht="12"/>
    <row r="502" s="31" customFormat="1" ht="12"/>
    <row r="503" s="31" customFormat="1" ht="12"/>
    <row r="504" s="31" customFormat="1" ht="12"/>
    <row r="505" s="31" customFormat="1" ht="12"/>
    <row r="506" s="31" customFormat="1" ht="12"/>
    <row r="507" s="31" customFormat="1" ht="12"/>
    <row r="508" s="31" customFormat="1" ht="12"/>
    <row r="509" s="31" customFormat="1" ht="12"/>
    <row r="510" s="31" customFormat="1" ht="12"/>
    <row r="511" s="31" customFormat="1" ht="12"/>
    <row r="512" s="31" customFormat="1" ht="12"/>
    <row r="513" s="31" customFormat="1" ht="12"/>
    <row r="514" s="31" customFormat="1" ht="12"/>
    <row r="515" s="31" customFormat="1" ht="12"/>
    <row r="516" s="31" customFormat="1" ht="12"/>
    <row r="517" s="31" customFormat="1" ht="12"/>
    <row r="518" s="31" customFormat="1" ht="12"/>
    <row r="519" s="31" customFormat="1" ht="12"/>
    <row r="520" s="31" customFormat="1" ht="12"/>
    <row r="521" s="31" customFormat="1" ht="12"/>
    <row r="522" s="31" customFormat="1" ht="12"/>
    <row r="523" s="31" customFormat="1" ht="12"/>
    <row r="524" s="31" customFormat="1" ht="12"/>
    <row r="525" s="31" customFormat="1" ht="12"/>
    <row r="526" s="31" customFormat="1" ht="12"/>
    <row r="527" s="31" customFormat="1" ht="12"/>
    <row r="528" s="31" customFormat="1" ht="12"/>
    <row r="529" s="31" customFormat="1" ht="12"/>
    <row r="530" s="31" customFormat="1" ht="12"/>
    <row r="531" s="31" customFormat="1" ht="12"/>
    <row r="532" s="31" customFormat="1" ht="12"/>
    <row r="533" s="31" customFormat="1" ht="12"/>
    <row r="534" s="31" customFormat="1" ht="12"/>
    <row r="535" s="31" customFormat="1" ht="12"/>
    <row r="536" s="31" customFormat="1" ht="12"/>
    <row r="537" s="31" customFormat="1" ht="12"/>
    <row r="538" s="31" customFormat="1" ht="12"/>
    <row r="539" s="31" customFormat="1" ht="12"/>
    <row r="540" s="31" customFormat="1" ht="12"/>
    <row r="541" s="31" customFormat="1" ht="12"/>
    <row r="542" s="31" customFormat="1" ht="12"/>
    <row r="543" s="31" customFormat="1" ht="12"/>
    <row r="544" s="31" customFormat="1" ht="12"/>
    <row r="545" s="31" customFormat="1" ht="12"/>
    <row r="546" s="31" customFormat="1" ht="12"/>
    <row r="547" s="31" customFormat="1" ht="12"/>
    <row r="548" s="31" customFormat="1" ht="12"/>
    <row r="549" s="31" customFormat="1" ht="12"/>
    <row r="550" s="31" customFormat="1" ht="12"/>
    <row r="551" s="31" customFormat="1" ht="12"/>
    <row r="552" s="31" customFormat="1" ht="12"/>
    <row r="553" s="31" customFormat="1" ht="12"/>
    <row r="554" s="31" customFormat="1" ht="12"/>
    <row r="555" s="31" customFormat="1" ht="12"/>
    <row r="556" s="31" customFormat="1" ht="12"/>
    <row r="557" s="31" customFormat="1" ht="12"/>
    <row r="558" s="31" customFormat="1" ht="12"/>
    <row r="559" s="31" customFormat="1" ht="12"/>
    <row r="560" s="31" customFormat="1" ht="12"/>
    <row r="561" s="31" customFormat="1" ht="12"/>
    <row r="562" s="31" customFormat="1" ht="12"/>
    <row r="563" s="31" customFormat="1" ht="12"/>
    <row r="564" s="31" customFormat="1" ht="12"/>
    <row r="565" s="31" customFormat="1" ht="12"/>
    <row r="566" s="31" customFormat="1" ht="12"/>
    <row r="567" s="31" customFormat="1" ht="12"/>
    <row r="568" s="31" customFormat="1" ht="12"/>
    <row r="569" s="31" customFormat="1" ht="12"/>
    <row r="570" s="31" customFormat="1" ht="12"/>
    <row r="571" s="31" customFormat="1" ht="12"/>
    <row r="572" s="31" customFormat="1" ht="12"/>
    <row r="573" s="31" customFormat="1" ht="12"/>
    <row r="574" s="31" customFormat="1" ht="12"/>
    <row r="575" s="31" customFormat="1" ht="12"/>
    <row r="576" s="31" customFormat="1" ht="12"/>
    <row r="577" s="31" customFormat="1" ht="12"/>
    <row r="578" s="31" customFormat="1" ht="12"/>
    <row r="579" s="31" customFormat="1" ht="12"/>
    <row r="580" s="31" customFormat="1" ht="12"/>
    <row r="581" s="31" customFormat="1" ht="12"/>
    <row r="582" s="31" customFormat="1" ht="12"/>
    <row r="583" s="31" customFormat="1" ht="12"/>
    <row r="584" s="31" customFormat="1" ht="12"/>
    <row r="585" s="31" customFormat="1" ht="12"/>
    <row r="586" s="31" customFormat="1" ht="12"/>
    <row r="587" s="31" customFormat="1" ht="12"/>
    <row r="588" s="31" customFormat="1" ht="12"/>
    <row r="589" s="31" customFormat="1" ht="12"/>
    <row r="590" s="31" customFormat="1" ht="12"/>
    <row r="591" s="31" customFormat="1" ht="12"/>
    <row r="592" s="31" customFormat="1" ht="12"/>
    <row r="593" s="31" customFormat="1" ht="12"/>
    <row r="594" s="31" customFormat="1" ht="12"/>
    <row r="595" s="31" customFormat="1" ht="12"/>
    <row r="596" s="31" customFormat="1" ht="12"/>
    <row r="597" s="31" customFormat="1" ht="12"/>
    <row r="598" s="31" customFormat="1" ht="12"/>
    <row r="599" s="31" customFormat="1" ht="12"/>
    <row r="600" s="31" customFormat="1" ht="12"/>
    <row r="601" s="31" customFormat="1" ht="12"/>
    <row r="602" s="31" customFormat="1" ht="12"/>
    <row r="603" s="31" customFormat="1" ht="12"/>
    <row r="604" s="31" customFormat="1" ht="12"/>
    <row r="605" s="31" customFormat="1" ht="12"/>
    <row r="606" s="31" customFormat="1" ht="12"/>
    <row r="607" s="31" customFormat="1" ht="12"/>
    <row r="608" s="31" customFormat="1" ht="12"/>
    <row r="609" s="31" customFormat="1" ht="12"/>
    <row r="610" s="31" customFormat="1" ht="12"/>
    <row r="611" s="31" customFormat="1" ht="12"/>
    <row r="612" s="31" customFormat="1" ht="12"/>
    <row r="613" s="31" customFormat="1" ht="12"/>
    <row r="614" s="31" customFormat="1" ht="12"/>
    <row r="615" s="31" customFormat="1" ht="12"/>
    <row r="616" s="31" customFormat="1" ht="12"/>
    <row r="617" s="31" customFormat="1" ht="12"/>
    <row r="618" s="31" customFormat="1" ht="12"/>
    <row r="619" s="31" customFormat="1" ht="12"/>
    <row r="620" s="31" customFormat="1" ht="12"/>
    <row r="621" s="31" customFormat="1" ht="12"/>
    <row r="622" s="31" customFormat="1" ht="12"/>
    <row r="623" s="31" customFormat="1" ht="12"/>
    <row r="624" s="31" customFormat="1" ht="12"/>
    <row r="625" s="31" customFormat="1" ht="12"/>
    <row r="626" s="31" customFormat="1" ht="12"/>
    <row r="627" s="31" customFormat="1" ht="12"/>
    <row r="628" s="31" customFormat="1" ht="12"/>
    <row r="629" s="31" customFormat="1" ht="12"/>
    <row r="630" s="31" customFormat="1" ht="12"/>
    <row r="631" s="31" customFormat="1" ht="12"/>
    <row r="632" s="31" customFormat="1" ht="12"/>
    <row r="633" s="31" customFormat="1" ht="12"/>
    <row r="634" s="31" customFormat="1" ht="12"/>
    <row r="635" s="31" customFormat="1" ht="12"/>
    <row r="636" s="31" customFormat="1" ht="12"/>
  </sheetData>
  <sheetProtection/>
  <printOptions/>
  <pageMargins left="0.75" right="0.75" top="1" bottom="1" header="0.5" footer="0.5"/>
  <pageSetup fitToHeight="1" fitToWidth="1" horizontalDpi="600" verticalDpi="600" orientation="landscape" paperSize="8" r:id="rId1"/>
</worksheet>
</file>

<file path=xl/worksheets/sheet12.xml><?xml version="1.0" encoding="utf-8"?>
<worksheet xmlns="http://schemas.openxmlformats.org/spreadsheetml/2006/main" xmlns:r="http://schemas.openxmlformats.org/officeDocument/2006/relationships">
  <sheetPr>
    <pageSetUpPr fitToPage="1"/>
  </sheetPr>
  <dimension ref="A1:K89"/>
  <sheetViews>
    <sheetView zoomScalePageLayoutView="0" workbookViewId="0" topLeftCell="A1">
      <selection activeCell="A1" sqref="A1"/>
    </sheetView>
  </sheetViews>
  <sheetFormatPr defaultColWidth="9.140625" defaultRowHeight="12.75"/>
  <cols>
    <col min="1" max="1" width="35.140625" style="30" customWidth="1"/>
    <col min="2" max="6" width="18.7109375" style="30" customWidth="1"/>
    <col min="7" max="16384" width="9.140625" style="31" customWidth="1"/>
  </cols>
  <sheetData>
    <row r="1" spans="1:8" ht="15">
      <c r="A1" s="90" t="s">
        <v>124</v>
      </c>
      <c r="B1" s="34"/>
      <c r="C1" s="34"/>
      <c r="D1" s="34"/>
      <c r="E1" s="35"/>
      <c r="F1" s="35"/>
      <c r="G1" s="35"/>
      <c r="H1" s="35"/>
    </row>
    <row r="2" spans="1:8" ht="15">
      <c r="A2" s="90" t="s">
        <v>496</v>
      </c>
      <c r="B2" s="34"/>
      <c r="C2" s="34"/>
      <c r="D2" s="34"/>
      <c r="E2" s="35"/>
      <c r="F2" s="35"/>
      <c r="G2" s="35"/>
      <c r="H2" s="35"/>
    </row>
    <row r="3" spans="1:6" s="78" customFormat="1" ht="17.25">
      <c r="A3" s="90" t="s">
        <v>580</v>
      </c>
      <c r="B3" s="224"/>
      <c r="C3" s="212"/>
      <c r="D3" s="212"/>
      <c r="E3" s="212"/>
      <c r="F3" s="212"/>
    </row>
    <row r="4" spans="1:6" ht="15">
      <c r="A4" s="34"/>
      <c r="B4" s="34"/>
      <c r="C4" s="32"/>
      <c r="D4" s="32"/>
      <c r="E4" s="32"/>
      <c r="F4" s="31"/>
    </row>
    <row r="5" spans="1:6" ht="15">
      <c r="A5" s="218"/>
      <c r="B5" s="222"/>
      <c r="C5" s="222"/>
      <c r="D5" s="222" t="s">
        <v>579</v>
      </c>
      <c r="E5" s="222"/>
      <c r="F5" s="217" t="s">
        <v>139</v>
      </c>
    </row>
    <row r="6" spans="1:6" ht="15">
      <c r="A6" s="219"/>
      <c r="B6" s="223">
        <v>2010</v>
      </c>
      <c r="C6" s="223">
        <v>2011</v>
      </c>
      <c r="D6" s="223">
        <v>2012</v>
      </c>
      <c r="E6" s="223">
        <v>2013</v>
      </c>
      <c r="F6" s="225">
        <v>2014</v>
      </c>
    </row>
    <row r="7" spans="1:5" ht="12.75">
      <c r="A7" s="314" t="s">
        <v>727</v>
      </c>
      <c r="B7" s="94"/>
      <c r="C7" s="94"/>
      <c r="D7" s="94"/>
      <c r="E7" s="94"/>
    </row>
    <row r="8" spans="1:6" ht="12.75">
      <c r="A8" s="266" t="s">
        <v>429</v>
      </c>
      <c r="B8" s="581">
        <v>2183.645</v>
      </c>
      <c r="C8" s="582">
        <v>2276.934</v>
      </c>
      <c r="D8" s="582">
        <v>2421.508</v>
      </c>
      <c r="E8" s="581">
        <v>2578.373</v>
      </c>
      <c r="F8" s="581">
        <v>2758.133</v>
      </c>
    </row>
    <row r="9" spans="1:6" ht="12.75">
      <c r="A9" s="266"/>
      <c r="B9" s="581"/>
      <c r="C9" s="582"/>
      <c r="D9" s="582"/>
      <c r="E9" s="581"/>
      <c r="F9" s="581"/>
    </row>
    <row r="10" spans="1:6" ht="12.75">
      <c r="A10" s="266" t="s">
        <v>213</v>
      </c>
      <c r="B10" s="466"/>
      <c r="C10" s="466"/>
      <c r="D10" s="466"/>
      <c r="E10" s="466"/>
      <c r="F10" s="466"/>
    </row>
    <row r="11" spans="1:6" ht="12.75">
      <c r="A11" s="324" t="s">
        <v>214</v>
      </c>
      <c r="B11" s="581">
        <v>2122.738</v>
      </c>
      <c r="C11" s="581">
        <v>2223.98</v>
      </c>
      <c r="D11" s="581">
        <v>2371.949</v>
      </c>
      <c r="E11" s="581">
        <v>2526.039</v>
      </c>
      <c r="F11" s="581">
        <v>2711.761</v>
      </c>
    </row>
    <row r="12" spans="1:6" ht="12.75">
      <c r="A12" s="266"/>
      <c r="B12" s="316">
        <v>0.9721076457024836</v>
      </c>
      <c r="C12" s="316">
        <v>0.9767432872450409</v>
      </c>
      <c r="D12" s="316">
        <v>0.9795338276809328</v>
      </c>
      <c r="E12" s="316">
        <v>0.9797027039920136</v>
      </c>
      <c r="F12" s="316">
        <v>0.9831871777031782</v>
      </c>
    </row>
    <row r="13" spans="1:6" ht="12.75">
      <c r="A13" s="324" t="s">
        <v>215</v>
      </c>
      <c r="B13" s="581">
        <v>2146.058</v>
      </c>
      <c r="C13" s="581">
        <v>2250.97</v>
      </c>
      <c r="D13" s="581">
        <v>2398.022</v>
      </c>
      <c r="E13" s="581">
        <v>2554.872</v>
      </c>
      <c r="F13" s="581">
        <v>2736.196</v>
      </c>
    </row>
    <row r="14" spans="1:6" ht="15">
      <c r="A14" s="218"/>
      <c r="B14" s="317">
        <v>0.9827870372702523</v>
      </c>
      <c r="C14" s="317">
        <v>0.9885969465957289</v>
      </c>
      <c r="D14" s="317">
        <v>0.9903010851089487</v>
      </c>
      <c r="E14" s="317">
        <v>0.9908853373813641</v>
      </c>
      <c r="F14" s="317">
        <v>0.9920464314084927</v>
      </c>
    </row>
    <row r="15" spans="1:6" ht="15">
      <c r="A15" s="219"/>
      <c r="B15" s="100"/>
      <c r="C15" s="100"/>
      <c r="D15" s="100"/>
      <c r="E15" s="100"/>
      <c r="F15" s="100"/>
    </row>
    <row r="16" spans="1:6" ht="12.75">
      <c r="A16" s="314" t="s">
        <v>153</v>
      </c>
      <c r="B16" s="94"/>
      <c r="C16" s="94"/>
      <c r="D16" s="94"/>
      <c r="E16" s="94"/>
      <c r="F16" s="94"/>
    </row>
    <row r="17" spans="1:6" ht="12.75">
      <c r="A17" s="266" t="s">
        <v>429</v>
      </c>
      <c r="B17" s="581">
        <v>128.978</v>
      </c>
      <c r="C17" s="581">
        <v>133.054</v>
      </c>
      <c r="D17" s="581">
        <v>141.444</v>
      </c>
      <c r="E17" s="581">
        <v>150.482</v>
      </c>
      <c r="F17" s="581">
        <v>160.362</v>
      </c>
    </row>
    <row r="18" spans="1:6" ht="12.75">
      <c r="A18" s="266"/>
      <c r="B18" s="581"/>
      <c r="C18" s="581"/>
      <c r="D18" s="581"/>
      <c r="E18" s="581"/>
      <c r="F18" s="581"/>
    </row>
    <row r="19" spans="1:6" ht="12.75">
      <c r="A19" s="266" t="s">
        <v>213</v>
      </c>
      <c r="B19" s="466"/>
      <c r="C19" s="466"/>
      <c r="D19" s="466"/>
      <c r="E19" s="466"/>
      <c r="F19" s="466"/>
    </row>
    <row r="20" spans="1:6" ht="12.75">
      <c r="A20" s="324" t="s">
        <v>214</v>
      </c>
      <c r="B20" s="581">
        <v>124.359</v>
      </c>
      <c r="C20" s="581">
        <v>129.624</v>
      </c>
      <c r="D20" s="581">
        <v>138.244</v>
      </c>
      <c r="E20" s="581">
        <v>147.314</v>
      </c>
      <c r="F20" s="581">
        <v>157.559</v>
      </c>
    </row>
    <row r="21" spans="1:6" ht="12.75">
      <c r="A21" s="266"/>
      <c r="B21" s="316">
        <v>0.9641876909240334</v>
      </c>
      <c r="C21" s="316">
        <v>0.9742209929802936</v>
      </c>
      <c r="D21" s="316">
        <v>0.9773762054240548</v>
      </c>
      <c r="E21" s="316">
        <v>0.9789476482237077</v>
      </c>
      <c r="F21" s="316">
        <v>0.9825207966974719</v>
      </c>
    </row>
    <row r="22" spans="1:6" ht="12.75">
      <c r="A22" s="324" t="s">
        <v>215</v>
      </c>
      <c r="B22" s="581">
        <v>125.07</v>
      </c>
      <c r="C22" s="581">
        <v>130.602</v>
      </c>
      <c r="D22" s="581">
        <v>139.061</v>
      </c>
      <c r="E22" s="581">
        <v>148.544</v>
      </c>
      <c r="F22" s="581">
        <v>158.801</v>
      </c>
    </row>
    <row r="23" spans="1:6" ht="15">
      <c r="A23" s="218"/>
      <c r="B23" s="317">
        <v>0.9697002589588921</v>
      </c>
      <c r="C23" s="317">
        <v>0.9815713920663791</v>
      </c>
      <c r="D23" s="317">
        <v>0.9831523429767259</v>
      </c>
      <c r="E23" s="317">
        <v>0.9871213832883667</v>
      </c>
      <c r="F23" s="317">
        <v>0.9902657736870331</v>
      </c>
    </row>
    <row r="24" spans="1:6" ht="15">
      <c r="A24" s="219"/>
      <c r="B24" s="100"/>
      <c r="C24" s="100"/>
      <c r="D24" s="100"/>
      <c r="E24" s="100"/>
      <c r="F24" s="100"/>
    </row>
    <row r="25" spans="1:6" ht="15" hidden="1">
      <c r="A25" s="220" t="s">
        <v>126</v>
      </c>
      <c r="B25" s="94"/>
      <c r="C25" s="94"/>
      <c r="D25" s="94"/>
      <c r="E25" s="94"/>
      <c r="F25" s="94"/>
    </row>
    <row r="26" spans="1:6" ht="15" hidden="1">
      <c r="A26" s="220"/>
      <c r="B26" s="94"/>
      <c r="C26" s="94"/>
      <c r="D26" s="94"/>
      <c r="E26" s="94"/>
      <c r="F26" s="94"/>
    </row>
    <row r="27" spans="1:6" ht="15" hidden="1">
      <c r="A27" s="218" t="s">
        <v>429</v>
      </c>
      <c r="B27" s="318">
        <v>2312.623</v>
      </c>
      <c r="C27" s="318">
        <v>2409.988</v>
      </c>
      <c r="D27" s="318">
        <v>2562.952</v>
      </c>
      <c r="E27" s="318">
        <v>2728.865</v>
      </c>
      <c r="F27" s="318"/>
    </row>
    <row r="28" spans="1:6" ht="15" hidden="1">
      <c r="A28" s="218" t="s">
        <v>216</v>
      </c>
      <c r="B28" s="319"/>
      <c r="C28" s="319"/>
      <c r="D28" s="319"/>
      <c r="E28" s="94"/>
      <c r="F28" s="94"/>
    </row>
    <row r="29" spans="1:6" ht="15" hidden="1">
      <c r="A29" s="218" t="s">
        <v>214</v>
      </c>
      <c r="B29" s="266">
        <v>2247.097</v>
      </c>
      <c r="C29" s="266">
        <v>2353.604</v>
      </c>
      <c r="D29" s="266">
        <v>2510.193</v>
      </c>
      <c r="E29" s="266">
        <v>2673.353</v>
      </c>
      <c r="F29" s="266"/>
    </row>
    <row r="30" spans="1:6" ht="15" hidden="1">
      <c r="A30" s="218"/>
      <c r="B30" s="320">
        <v>0.9716659394981371</v>
      </c>
      <c r="C30" s="320">
        <v>0.9766040328831512</v>
      </c>
      <c r="D30" s="320">
        <v>0.9794147529879608</v>
      </c>
      <c r="E30" s="320">
        <v>0.9796574766432199</v>
      </c>
      <c r="F30" s="320" t="e">
        <v>#DIV/0!</v>
      </c>
    </row>
    <row r="31" spans="1:6" ht="15" hidden="1">
      <c r="A31" s="218" t="s">
        <v>215</v>
      </c>
      <c r="B31" s="318">
        <v>2271.128</v>
      </c>
      <c r="C31" s="266">
        <v>2381.572</v>
      </c>
      <c r="D31" s="266">
        <v>2537.083</v>
      </c>
      <c r="E31" s="266">
        <v>2703.416</v>
      </c>
      <c r="F31" s="266"/>
    </row>
    <row r="32" spans="1:6" ht="15" hidden="1">
      <c r="A32" s="218"/>
      <c r="B32" s="321">
        <v>0.9820571705807648</v>
      </c>
      <c r="C32" s="321">
        <v>0.9882090699206802</v>
      </c>
      <c r="D32" s="321">
        <v>0.9899065608719945</v>
      </c>
      <c r="E32" s="321">
        <v>0.9906741447451598</v>
      </c>
      <c r="F32" s="321" t="e">
        <v>#DIV/0!</v>
      </c>
    </row>
    <row r="33" spans="1:6" ht="15" hidden="1">
      <c r="A33" s="221"/>
      <c r="B33" s="100"/>
      <c r="C33" s="100"/>
      <c r="D33" s="100"/>
      <c r="E33" s="100"/>
      <c r="F33" s="100"/>
    </row>
    <row r="34" spans="1:6" ht="12.75">
      <c r="A34" s="314" t="s">
        <v>154</v>
      </c>
      <c r="B34" s="94"/>
      <c r="C34" s="94"/>
      <c r="D34" s="94"/>
      <c r="E34" s="94"/>
      <c r="F34" s="94"/>
    </row>
    <row r="35" spans="1:6" ht="12.75">
      <c r="A35" s="266" t="s">
        <v>429</v>
      </c>
      <c r="B35" s="581">
        <v>34.476</v>
      </c>
      <c r="C35" s="581">
        <v>33.829</v>
      </c>
      <c r="D35" s="581">
        <v>35.767</v>
      </c>
      <c r="E35" s="581">
        <v>38.284</v>
      </c>
      <c r="F35" s="581">
        <v>41.206</v>
      </c>
    </row>
    <row r="36" spans="1:6" ht="12.75">
      <c r="A36" s="266"/>
      <c r="B36" s="581"/>
      <c r="C36" s="581"/>
      <c r="D36" s="581"/>
      <c r="E36" s="581"/>
      <c r="F36" s="581"/>
    </row>
    <row r="37" spans="1:6" ht="12.75">
      <c r="A37" s="266" t="s">
        <v>213</v>
      </c>
      <c r="B37" s="466"/>
      <c r="C37" s="466"/>
      <c r="D37" s="466"/>
      <c r="E37" s="466"/>
      <c r="F37" s="466"/>
    </row>
    <row r="38" spans="1:6" ht="12.75">
      <c r="A38" s="324" t="s">
        <v>214</v>
      </c>
      <c r="B38" s="581">
        <v>27.796</v>
      </c>
      <c r="C38" s="581">
        <v>32.497</v>
      </c>
      <c r="D38" s="581">
        <v>34.887</v>
      </c>
      <c r="E38" s="581">
        <v>37.441</v>
      </c>
      <c r="F38" s="581">
        <v>40.478</v>
      </c>
    </row>
    <row r="39" spans="1:6" ht="12.75">
      <c r="A39" s="266"/>
      <c r="B39" s="316">
        <v>0.8062420234365936</v>
      </c>
      <c r="C39" s="316">
        <v>0.9606254988323627</v>
      </c>
      <c r="D39" s="316">
        <v>0.9753963150390024</v>
      </c>
      <c r="E39" s="316">
        <v>0.9779803573294328</v>
      </c>
      <c r="F39" s="316">
        <v>0.9823326699995146</v>
      </c>
    </row>
    <row r="40" spans="1:6" ht="12.75">
      <c r="A40" s="324" t="s">
        <v>215</v>
      </c>
      <c r="B40" s="581">
        <v>31.462</v>
      </c>
      <c r="C40" s="581">
        <v>33.085</v>
      </c>
      <c r="D40" s="581">
        <v>35.178</v>
      </c>
      <c r="E40" s="581">
        <v>37.638</v>
      </c>
      <c r="F40" s="581">
        <v>40.583</v>
      </c>
    </row>
    <row r="41" spans="1:6" ht="15">
      <c r="A41" s="218"/>
      <c r="B41" s="317">
        <v>0.9125768650655529</v>
      </c>
      <c r="C41" s="317">
        <v>0.9780070353838423</v>
      </c>
      <c r="D41" s="317">
        <v>0.9835323063158776</v>
      </c>
      <c r="E41" s="317">
        <v>0.9831261101243339</v>
      </c>
      <c r="F41" s="317">
        <v>0.9848808425957384</v>
      </c>
    </row>
    <row r="42" spans="1:6" ht="15">
      <c r="A42" s="219"/>
      <c r="B42" s="100"/>
      <c r="C42" s="100"/>
      <c r="D42" s="100"/>
      <c r="E42" s="100"/>
      <c r="F42" s="100"/>
    </row>
    <row r="43" spans="1:6" ht="12.75">
      <c r="A43" s="314" t="s">
        <v>155</v>
      </c>
      <c r="B43" s="298"/>
      <c r="C43" s="298"/>
      <c r="D43" s="298"/>
      <c r="E43" s="94"/>
      <c r="F43" s="94"/>
    </row>
    <row r="44" spans="1:6" ht="12.75">
      <c r="A44" s="266" t="s">
        <v>429</v>
      </c>
      <c r="B44" s="583">
        <v>2347.099</v>
      </c>
      <c r="C44" s="583">
        <v>2443.817</v>
      </c>
      <c r="D44" s="583">
        <v>2598.719</v>
      </c>
      <c r="E44" s="583">
        <v>2767.149</v>
      </c>
      <c r="F44" s="583">
        <v>2959.701</v>
      </c>
    </row>
    <row r="45" spans="1:6" ht="12.75">
      <c r="A45" s="266"/>
      <c r="B45" s="583"/>
      <c r="C45" s="583"/>
      <c r="D45" s="583"/>
      <c r="E45" s="583"/>
      <c r="F45" s="583"/>
    </row>
    <row r="46" spans="1:6" ht="12.75">
      <c r="A46" s="266" t="s">
        <v>213</v>
      </c>
      <c r="B46" s="583"/>
      <c r="C46" s="583"/>
      <c r="D46" s="583"/>
      <c r="E46" s="466"/>
      <c r="F46" s="466"/>
    </row>
    <row r="47" spans="1:6" ht="12.75">
      <c r="A47" s="324" t="s">
        <v>214</v>
      </c>
      <c r="B47" s="583">
        <v>2274.893</v>
      </c>
      <c r="C47" s="583">
        <v>2386.101</v>
      </c>
      <c r="D47" s="583">
        <v>2545.08</v>
      </c>
      <c r="E47" s="583">
        <v>2710.794</v>
      </c>
      <c r="F47" s="583">
        <v>2909.798</v>
      </c>
    </row>
    <row r="48" spans="1:6" ht="12.75">
      <c r="A48" s="266"/>
      <c r="B48" s="322">
        <v>0.9692360654578268</v>
      </c>
      <c r="C48" s="316">
        <v>0.9763828469971361</v>
      </c>
      <c r="D48" s="316">
        <v>0.9793594459424046</v>
      </c>
      <c r="E48" s="316">
        <v>0.9796342733983605</v>
      </c>
      <c r="F48" s="316">
        <v>0.9831391752072253</v>
      </c>
    </row>
    <row r="49" spans="1:6" ht="12.75">
      <c r="A49" s="324" t="s">
        <v>215</v>
      </c>
      <c r="B49" s="583">
        <v>2302.59</v>
      </c>
      <c r="C49" s="583">
        <v>2414.657</v>
      </c>
      <c r="D49" s="583">
        <v>2572.261</v>
      </c>
      <c r="E49" s="583">
        <v>2741.054</v>
      </c>
      <c r="F49" s="583">
        <v>2935.58</v>
      </c>
    </row>
    <row r="50" spans="1:6" ht="15">
      <c r="A50" s="218"/>
      <c r="B50" s="322">
        <v>0.9810365902759108</v>
      </c>
      <c r="C50" s="317">
        <v>0.9880678463240088</v>
      </c>
      <c r="D50" s="317">
        <v>0.9898188299696888</v>
      </c>
      <c r="E50" s="317">
        <v>0.990569716339814</v>
      </c>
      <c r="F50" s="317">
        <v>0.9918501902725985</v>
      </c>
    </row>
    <row r="51" spans="1:6" ht="15">
      <c r="A51" s="221"/>
      <c r="B51" s="274"/>
      <c r="C51" s="271"/>
      <c r="D51" s="323"/>
      <c r="E51" s="323"/>
      <c r="F51" s="100"/>
    </row>
    <row r="53" ht="12.75">
      <c r="A53" s="113" t="s">
        <v>467</v>
      </c>
    </row>
    <row r="54" ht="12.75">
      <c r="A54" s="101" t="s">
        <v>581</v>
      </c>
    </row>
    <row r="56" ht="12.75">
      <c r="A56" s="101" t="s">
        <v>582</v>
      </c>
    </row>
    <row r="57" ht="12.75">
      <c r="A57" s="101" t="s">
        <v>519</v>
      </c>
    </row>
    <row r="58" ht="12.75">
      <c r="A58" s="113"/>
    </row>
    <row r="59" ht="12.75">
      <c r="A59" s="101" t="s">
        <v>468</v>
      </c>
    </row>
    <row r="60" ht="12.75">
      <c r="A60" s="101"/>
    </row>
    <row r="61" ht="12.75">
      <c r="A61" s="101" t="s">
        <v>469</v>
      </c>
    </row>
    <row r="62" ht="12.75">
      <c r="A62" s="101" t="s">
        <v>470</v>
      </c>
    </row>
    <row r="63" ht="12.75">
      <c r="A63" s="101"/>
    </row>
    <row r="64" ht="12.75">
      <c r="A64" s="101" t="s">
        <v>471</v>
      </c>
    </row>
    <row r="65" ht="12.75">
      <c r="A65" s="101" t="s">
        <v>472</v>
      </c>
    </row>
    <row r="66" ht="12.75">
      <c r="A66" s="101" t="s">
        <v>585</v>
      </c>
    </row>
    <row r="67" ht="12.75">
      <c r="A67" s="101"/>
    </row>
    <row r="68" ht="12.75">
      <c r="A68" s="101" t="s">
        <v>473</v>
      </c>
    </row>
    <row r="69" ht="12.75">
      <c r="A69" s="101" t="s">
        <v>474</v>
      </c>
    </row>
    <row r="70" ht="12.75">
      <c r="A70" s="101"/>
    </row>
    <row r="71" spans="1:11" ht="12.75">
      <c r="A71" s="101" t="s">
        <v>589</v>
      </c>
      <c r="G71" s="30"/>
      <c r="H71" s="30"/>
      <c r="I71" s="30"/>
      <c r="J71" s="30"/>
      <c r="K71" s="30"/>
    </row>
    <row r="72" ht="12.75">
      <c r="A72" s="101"/>
    </row>
    <row r="73" ht="12.75">
      <c r="A73" s="101" t="s">
        <v>475</v>
      </c>
    </row>
    <row r="74" ht="12.75">
      <c r="A74" s="101"/>
    </row>
    <row r="75" ht="12.75">
      <c r="A75" s="101" t="s">
        <v>571</v>
      </c>
    </row>
    <row r="76" ht="12.75">
      <c r="A76" s="101" t="s">
        <v>477</v>
      </c>
    </row>
    <row r="77" ht="12.75">
      <c r="A77" s="101" t="s">
        <v>478</v>
      </c>
    </row>
    <row r="78" ht="12.75">
      <c r="A78" s="101" t="s">
        <v>479</v>
      </c>
    </row>
    <row r="79" ht="12.75">
      <c r="A79" s="101" t="s">
        <v>147</v>
      </c>
    </row>
    <row r="80" ht="12.75">
      <c r="A80" s="101" t="s">
        <v>534</v>
      </c>
    </row>
    <row r="81" ht="12.75">
      <c r="A81" s="101" t="s">
        <v>511</v>
      </c>
    </row>
    <row r="82" ht="12.75">
      <c r="A82" s="101" t="s">
        <v>536</v>
      </c>
    </row>
    <row r="83" ht="12.75">
      <c r="A83" s="101" t="s">
        <v>9</v>
      </c>
    </row>
    <row r="85" ht="12.75">
      <c r="A85" s="101" t="s">
        <v>537</v>
      </c>
    </row>
    <row r="86" ht="12.75">
      <c r="A86" s="101" t="s">
        <v>586</v>
      </c>
    </row>
    <row r="87" ht="12.75">
      <c r="A87" s="101" t="s">
        <v>538</v>
      </c>
    </row>
    <row r="89" ht="12">
      <c r="B89" s="30" t="s">
        <v>147</v>
      </c>
    </row>
  </sheetData>
  <sheetProtection/>
  <printOptions/>
  <pageMargins left="0.75" right="0.75" top="1" bottom="1" header="0.5" footer="0.5"/>
  <pageSetup fitToHeight="1" fitToWidth="1" horizontalDpi="600" verticalDpi="600" orientation="portrait" paperSize="8" r:id="rId1"/>
</worksheet>
</file>

<file path=xl/worksheets/sheet13.xml><?xml version="1.0" encoding="utf-8"?>
<worksheet xmlns="http://schemas.openxmlformats.org/spreadsheetml/2006/main" xmlns:r="http://schemas.openxmlformats.org/officeDocument/2006/relationships">
  <sheetPr>
    <pageSetUpPr fitToPage="1"/>
  </sheetPr>
  <dimension ref="A1:AK358"/>
  <sheetViews>
    <sheetView zoomScalePageLayoutView="0" workbookViewId="0" topLeftCell="A1">
      <selection activeCell="A1" sqref="A1"/>
    </sheetView>
  </sheetViews>
  <sheetFormatPr defaultColWidth="9.140625" defaultRowHeight="12.75"/>
  <cols>
    <col min="1" max="1" width="44.00390625" style="32" customWidth="1"/>
    <col min="2" max="2" width="12.7109375" style="32" customWidth="1"/>
    <col min="3" max="6" width="14.7109375" style="32" customWidth="1"/>
    <col min="7" max="8" width="14.7109375" style="0" customWidth="1"/>
    <col min="9" max="37" width="9.140625" style="31" customWidth="1"/>
  </cols>
  <sheetData>
    <row r="1" spans="1:6" s="31" customFormat="1" ht="15">
      <c r="A1" s="90" t="s">
        <v>124</v>
      </c>
      <c r="B1" s="34"/>
      <c r="C1" s="34"/>
      <c r="D1" s="34"/>
      <c r="E1" s="35"/>
      <c r="F1" s="35"/>
    </row>
    <row r="2" spans="1:6" s="31" customFormat="1" ht="15">
      <c r="A2" s="90" t="s">
        <v>496</v>
      </c>
      <c r="B2" s="34"/>
      <c r="C2" s="34"/>
      <c r="D2" s="34"/>
      <c r="E2" s="35"/>
      <c r="F2" s="35"/>
    </row>
    <row r="3" spans="1:37" s="24" customFormat="1" ht="17.25">
      <c r="A3" s="90" t="s">
        <v>596</v>
      </c>
      <c r="B3" s="212"/>
      <c r="C3" s="212"/>
      <c r="D3" s="212"/>
      <c r="E3" s="212"/>
      <c r="F3" s="212"/>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row>
    <row r="4" spans="1:37" s="24" customFormat="1" ht="17.25">
      <c r="A4" s="90"/>
      <c r="B4" s="212"/>
      <c r="C4" s="212"/>
      <c r="D4" s="212"/>
      <c r="E4" s="212"/>
      <c r="F4" s="212"/>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row>
    <row r="5" spans="1:8" ht="15">
      <c r="A5" s="44"/>
      <c r="C5" s="201"/>
      <c r="D5" s="201" t="s">
        <v>597</v>
      </c>
      <c r="E5" s="201"/>
      <c r="F5" s="201"/>
      <c r="G5" s="31"/>
      <c r="H5" s="31"/>
    </row>
    <row r="6" spans="1:8" ht="15">
      <c r="A6" s="207" t="s">
        <v>598</v>
      </c>
      <c r="B6" s="236"/>
      <c r="C6" s="234" t="s">
        <v>740</v>
      </c>
      <c r="D6" s="235"/>
      <c r="E6" s="233" t="s">
        <v>741</v>
      </c>
      <c r="F6" s="234"/>
      <c r="G6" s="233" t="s">
        <v>738</v>
      </c>
      <c r="H6" s="235"/>
    </row>
    <row r="7" spans="1:8" ht="15">
      <c r="A7" s="227" t="s">
        <v>583</v>
      </c>
      <c r="B7" s="237" t="s">
        <v>726</v>
      </c>
      <c r="C7" s="229" t="s">
        <v>218</v>
      </c>
      <c r="D7" s="230" t="s">
        <v>219</v>
      </c>
      <c r="E7" s="229" t="s">
        <v>218</v>
      </c>
      <c r="F7" s="229" t="s">
        <v>219</v>
      </c>
      <c r="G7" s="228" t="s">
        <v>218</v>
      </c>
      <c r="H7" s="230" t="s">
        <v>219</v>
      </c>
    </row>
    <row r="8" spans="1:8" ht="12.75">
      <c r="A8" s="94" t="s">
        <v>735</v>
      </c>
      <c r="B8" s="325"/>
      <c r="C8" s="326"/>
      <c r="D8" s="327"/>
      <c r="E8" s="30"/>
      <c r="F8" s="30"/>
      <c r="G8" s="328"/>
      <c r="H8" s="329"/>
    </row>
    <row r="9" spans="1:8" ht="12.75">
      <c r="A9" s="94" t="s">
        <v>220</v>
      </c>
      <c r="B9" s="325">
        <v>150</v>
      </c>
      <c r="C9" s="326">
        <v>67237</v>
      </c>
      <c r="D9" s="330">
        <v>10.08555</v>
      </c>
      <c r="E9" s="326">
        <v>3822</v>
      </c>
      <c r="F9" s="331">
        <v>0.5733</v>
      </c>
      <c r="G9" s="332">
        <v>1178</v>
      </c>
      <c r="H9" s="330">
        <v>0.1767</v>
      </c>
    </row>
    <row r="10" spans="1:8" ht="12.75">
      <c r="A10" s="94" t="s">
        <v>221</v>
      </c>
      <c r="B10" s="325">
        <v>375</v>
      </c>
      <c r="C10" s="326">
        <v>37841</v>
      </c>
      <c r="D10" s="330">
        <v>14.190375</v>
      </c>
      <c r="E10" s="326">
        <v>2204</v>
      </c>
      <c r="F10" s="331">
        <v>0.8265</v>
      </c>
      <c r="G10" s="332">
        <v>656</v>
      </c>
      <c r="H10" s="330">
        <v>0.246</v>
      </c>
    </row>
    <row r="11" spans="1:8" ht="12.75">
      <c r="A11" s="94" t="s">
        <v>222</v>
      </c>
      <c r="B11" s="325">
        <v>750</v>
      </c>
      <c r="C11" s="326">
        <v>12911</v>
      </c>
      <c r="D11" s="330">
        <v>9.68325</v>
      </c>
      <c r="E11" s="326">
        <v>725</v>
      </c>
      <c r="F11" s="331">
        <v>0.54375</v>
      </c>
      <c r="G11" s="332">
        <v>257</v>
      </c>
      <c r="H11" s="330">
        <v>0.19275</v>
      </c>
    </row>
    <row r="12" spans="1:8" ht="12.75">
      <c r="A12" s="94" t="s">
        <v>223</v>
      </c>
      <c r="B12" s="325">
        <v>1500</v>
      </c>
      <c r="C12" s="326">
        <v>5423</v>
      </c>
      <c r="D12" s="330">
        <v>8.1345</v>
      </c>
      <c r="E12" s="326">
        <v>412</v>
      </c>
      <c r="F12" s="331">
        <v>0.618</v>
      </c>
      <c r="G12" s="332">
        <v>182</v>
      </c>
      <c r="H12" s="330">
        <v>0.273</v>
      </c>
    </row>
    <row r="13" spans="1:8" ht="12.75">
      <c r="A13" s="94"/>
      <c r="B13" s="325"/>
      <c r="C13" s="326"/>
      <c r="D13" s="330"/>
      <c r="E13" s="326"/>
      <c r="F13" s="331"/>
      <c r="G13" s="332"/>
      <c r="H13" s="330"/>
    </row>
    <row r="14" spans="1:8" ht="12.75">
      <c r="A14" s="94" t="s">
        <v>224</v>
      </c>
      <c r="B14" s="325"/>
      <c r="C14" s="326"/>
      <c r="D14" s="330"/>
      <c r="E14" s="326"/>
      <c r="F14" s="331"/>
      <c r="G14" s="332"/>
      <c r="H14" s="330"/>
    </row>
    <row r="15" spans="1:8" ht="12.75">
      <c r="A15" s="94" t="s">
        <v>220</v>
      </c>
      <c r="B15" s="325">
        <v>300</v>
      </c>
      <c r="C15" s="326">
        <v>12146</v>
      </c>
      <c r="D15" s="330">
        <v>3.6438</v>
      </c>
      <c r="E15" s="326">
        <v>687</v>
      </c>
      <c r="F15" s="331">
        <v>0.2061</v>
      </c>
      <c r="G15" s="332">
        <v>224</v>
      </c>
      <c r="H15" s="330">
        <v>0.0672</v>
      </c>
    </row>
    <row r="16" spans="1:8" ht="12.75">
      <c r="A16" s="94" t="s">
        <v>221</v>
      </c>
      <c r="B16" s="325">
        <v>750</v>
      </c>
      <c r="C16" s="326">
        <v>11267</v>
      </c>
      <c r="D16" s="330">
        <v>8.45025</v>
      </c>
      <c r="E16" s="326">
        <v>644</v>
      </c>
      <c r="F16" s="331">
        <v>0.483</v>
      </c>
      <c r="G16" s="332">
        <v>210</v>
      </c>
      <c r="H16" s="330">
        <v>0.1575</v>
      </c>
    </row>
    <row r="17" spans="1:8" ht="12.75">
      <c r="A17" s="94" t="s">
        <v>222</v>
      </c>
      <c r="B17" s="325">
        <v>1500</v>
      </c>
      <c r="C17" s="326">
        <v>6348</v>
      </c>
      <c r="D17" s="330">
        <v>9.522</v>
      </c>
      <c r="E17" s="326">
        <v>334</v>
      </c>
      <c r="F17" s="331">
        <v>0.501</v>
      </c>
      <c r="G17" s="332">
        <v>126</v>
      </c>
      <c r="H17" s="330">
        <v>0.189</v>
      </c>
    </row>
    <row r="18" spans="1:8" ht="12.75">
      <c r="A18" s="94" t="s">
        <v>223</v>
      </c>
      <c r="B18" s="325">
        <v>3000</v>
      </c>
      <c r="C18" s="326">
        <v>4141</v>
      </c>
      <c r="D18" s="330">
        <v>12.423</v>
      </c>
      <c r="E18" s="326">
        <v>343</v>
      </c>
      <c r="F18" s="331">
        <v>1.029</v>
      </c>
      <c r="G18" s="332">
        <v>132</v>
      </c>
      <c r="H18" s="330">
        <v>0.396</v>
      </c>
    </row>
    <row r="19" spans="1:8" ht="12.75">
      <c r="A19" s="94"/>
      <c r="B19" s="325"/>
      <c r="C19" s="326"/>
      <c r="D19" s="330"/>
      <c r="E19" s="326"/>
      <c r="F19" s="331"/>
      <c r="G19" s="332"/>
      <c r="H19" s="330"/>
    </row>
    <row r="20" spans="1:37" s="68" customFormat="1" ht="12.75">
      <c r="A20" s="333" t="s">
        <v>182</v>
      </c>
      <c r="B20" s="334"/>
      <c r="C20" s="335">
        <v>157314</v>
      </c>
      <c r="D20" s="336">
        <v>76.132725</v>
      </c>
      <c r="E20" s="335">
        <v>9171</v>
      </c>
      <c r="F20" s="337">
        <v>4.78065</v>
      </c>
      <c r="G20" s="338">
        <v>2965</v>
      </c>
      <c r="H20" s="339">
        <v>1.69815</v>
      </c>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row>
    <row r="21" spans="1:37" s="68" customFormat="1" ht="15">
      <c r="A21" s="206"/>
      <c r="B21" s="231"/>
      <c r="C21" s="231"/>
      <c r="D21" s="232"/>
      <c r="E21" s="231"/>
      <c r="F21" s="232"/>
      <c r="G21" s="231"/>
      <c r="H21" s="232"/>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row>
    <row r="22" spans="1:8" ht="15">
      <c r="A22" s="44"/>
      <c r="B22" s="44"/>
      <c r="C22" s="201"/>
      <c r="D22" s="201" t="s">
        <v>597</v>
      </c>
      <c r="E22" s="201"/>
      <c r="F22" s="201"/>
      <c r="G22" s="31"/>
      <c r="H22" s="31"/>
    </row>
    <row r="23" spans="1:8" ht="15">
      <c r="A23" s="207" t="s">
        <v>599</v>
      </c>
      <c r="B23" s="236"/>
      <c r="C23" s="234" t="s">
        <v>740</v>
      </c>
      <c r="D23" s="235"/>
      <c r="E23" s="233" t="s">
        <v>741</v>
      </c>
      <c r="F23" s="234"/>
      <c r="G23" s="233" t="s">
        <v>738</v>
      </c>
      <c r="H23" s="235"/>
    </row>
    <row r="24" spans="1:8" ht="15">
      <c r="A24" s="227" t="s">
        <v>583</v>
      </c>
      <c r="B24" s="237" t="s">
        <v>726</v>
      </c>
      <c r="C24" s="229" t="s">
        <v>218</v>
      </c>
      <c r="D24" s="230" t="s">
        <v>219</v>
      </c>
      <c r="E24" s="229" t="s">
        <v>218</v>
      </c>
      <c r="F24" s="230" t="s">
        <v>219</v>
      </c>
      <c r="G24" s="229" t="s">
        <v>218</v>
      </c>
      <c r="H24" s="230" t="s">
        <v>219</v>
      </c>
    </row>
    <row r="25" spans="1:8" ht="12.75">
      <c r="A25" s="94" t="s">
        <v>735</v>
      </c>
      <c r="B25" s="325"/>
      <c r="C25" s="326"/>
      <c r="D25" s="330"/>
      <c r="E25" s="340"/>
      <c r="F25" s="341"/>
      <c r="G25" s="340"/>
      <c r="H25" s="341"/>
    </row>
    <row r="26" spans="1:8" ht="12.75">
      <c r="A26" s="94" t="s">
        <v>220</v>
      </c>
      <c r="B26" s="325">
        <v>750</v>
      </c>
      <c r="C26" s="340">
        <v>220</v>
      </c>
      <c r="D26" s="341">
        <v>0.165</v>
      </c>
      <c r="E26" s="340">
        <v>5</v>
      </c>
      <c r="F26" s="341">
        <v>0.00375</v>
      </c>
      <c r="G26" s="340"/>
      <c r="H26" s="341">
        <v>0</v>
      </c>
    </row>
    <row r="27" spans="1:8" ht="12.75">
      <c r="A27" s="94" t="s">
        <v>221</v>
      </c>
      <c r="B27" s="325">
        <v>1500</v>
      </c>
      <c r="C27" s="340">
        <v>130</v>
      </c>
      <c r="D27" s="341">
        <v>0.195</v>
      </c>
      <c r="E27" s="340">
        <v>5</v>
      </c>
      <c r="F27" s="341">
        <v>0.0075</v>
      </c>
      <c r="G27" s="340">
        <v>1</v>
      </c>
      <c r="H27" s="341">
        <v>0.0015</v>
      </c>
    </row>
    <row r="28" spans="1:8" ht="12.75">
      <c r="A28" s="94" t="s">
        <v>222</v>
      </c>
      <c r="B28" s="325">
        <v>3000</v>
      </c>
      <c r="C28" s="340">
        <v>51</v>
      </c>
      <c r="D28" s="341">
        <v>0.153</v>
      </c>
      <c r="E28" s="340"/>
      <c r="F28" s="341">
        <v>0</v>
      </c>
      <c r="G28" s="340"/>
      <c r="H28" s="341">
        <v>0</v>
      </c>
    </row>
    <row r="29" spans="1:8" ht="12.75">
      <c r="A29" s="94" t="s">
        <v>223</v>
      </c>
      <c r="B29" s="325">
        <v>7500</v>
      </c>
      <c r="C29" s="340">
        <v>26</v>
      </c>
      <c r="D29" s="341">
        <v>0.195</v>
      </c>
      <c r="E29" s="340"/>
      <c r="F29" s="341">
        <v>0</v>
      </c>
      <c r="G29" s="340">
        <v>1</v>
      </c>
      <c r="H29" s="341">
        <v>0.0075</v>
      </c>
    </row>
    <row r="30" spans="1:8" ht="12.75">
      <c r="A30" s="94"/>
      <c r="B30" s="325"/>
      <c r="C30" s="340"/>
      <c r="D30" s="330"/>
      <c r="E30" s="340"/>
      <c r="F30" s="330"/>
      <c r="G30" s="340"/>
      <c r="H30" s="330"/>
    </row>
    <row r="31" spans="1:8" ht="12.75">
      <c r="A31" s="94" t="s">
        <v>224</v>
      </c>
      <c r="B31" s="325"/>
      <c r="C31" s="340"/>
      <c r="D31" s="330"/>
      <c r="E31" s="340"/>
      <c r="F31" s="330"/>
      <c r="G31" s="340"/>
      <c r="H31" s="330"/>
    </row>
    <row r="32" spans="1:8" ht="12.75">
      <c r="A32" s="94" t="s">
        <v>220</v>
      </c>
      <c r="B32" s="325">
        <v>1500</v>
      </c>
      <c r="C32" s="340">
        <v>45</v>
      </c>
      <c r="D32" s="341">
        <v>0.0675</v>
      </c>
      <c r="E32" s="340">
        <v>2</v>
      </c>
      <c r="F32" s="341">
        <v>0.003</v>
      </c>
      <c r="G32" s="340">
        <v>1</v>
      </c>
      <c r="H32" s="341">
        <v>0.0015</v>
      </c>
    </row>
    <row r="33" spans="1:8" ht="12.75">
      <c r="A33" s="94" t="s">
        <v>221</v>
      </c>
      <c r="B33" s="325">
        <v>3000</v>
      </c>
      <c r="C33" s="340">
        <v>47</v>
      </c>
      <c r="D33" s="341">
        <v>0.141</v>
      </c>
      <c r="E33" s="340">
        <v>1</v>
      </c>
      <c r="F33" s="341">
        <v>0.003</v>
      </c>
      <c r="G33" s="340"/>
      <c r="H33" s="341">
        <v>0</v>
      </c>
    </row>
    <row r="34" spans="1:8" ht="12.75">
      <c r="A34" s="94" t="s">
        <v>222</v>
      </c>
      <c r="B34" s="325">
        <v>6000</v>
      </c>
      <c r="C34" s="340">
        <v>29</v>
      </c>
      <c r="D34" s="341">
        <v>0.174</v>
      </c>
      <c r="E34" s="340">
        <v>1</v>
      </c>
      <c r="F34" s="341">
        <v>0.006</v>
      </c>
      <c r="G34" s="340"/>
      <c r="H34" s="341">
        <v>0</v>
      </c>
    </row>
    <row r="35" spans="1:8" ht="12.75">
      <c r="A35" s="94" t="s">
        <v>223</v>
      </c>
      <c r="B35" s="325">
        <v>15000</v>
      </c>
      <c r="C35" s="340">
        <v>18</v>
      </c>
      <c r="D35" s="341">
        <v>0.27</v>
      </c>
      <c r="E35" s="340"/>
      <c r="F35" s="341">
        <v>0</v>
      </c>
      <c r="G35" s="340"/>
      <c r="H35" s="341">
        <v>0</v>
      </c>
    </row>
    <row r="36" spans="1:8" ht="12.75">
      <c r="A36" s="94"/>
      <c r="B36" s="325"/>
      <c r="C36" s="326"/>
      <c r="D36" s="330"/>
      <c r="E36" s="340"/>
      <c r="F36" s="341"/>
      <c r="G36" s="340"/>
      <c r="H36" s="341"/>
    </row>
    <row r="37" spans="1:8" ht="12.75">
      <c r="A37" s="333" t="s">
        <v>182</v>
      </c>
      <c r="B37" s="334"/>
      <c r="C37" s="335">
        <v>566</v>
      </c>
      <c r="D37" s="336">
        <v>1.3605</v>
      </c>
      <c r="E37" s="335">
        <v>14</v>
      </c>
      <c r="F37" s="336">
        <v>0.02325</v>
      </c>
      <c r="G37" s="335">
        <v>3</v>
      </c>
      <c r="H37" s="336">
        <v>0.010499999999999999</v>
      </c>
    </row>
    <row r="38" spans="1:8" ht="15">
      <c r="A38" s="206"/>
      <c r="B38" s="231"/>
      <c r="C38" s="231"/>
      <c r="D38" s="232"/>
      <c r="E38" s="231"/>
      <c r="F38" s="232"/>
      <c r="G38" s="231"/>
      <c r="H38" s="232"/>
    </row>
    <row r="39" spans="1:8" ht="15">
      <c r="A39" s="113" t="s">
        <v>467</v>
      </c>
      <c r="B39" s="231"/>
      <c r="C39" s="231"/>
      <c r="D39" s="232"/>
      <c r="E39" s="231"/>
      <c r="F39" s="232"/>
      <c r="G39" s="231"/>
      <c r="H39" s="232"/>
    </row>
    <row r="40" spans="1:8" ht="15">
      <c r="A40" s="101" t="s">
        <v>601</v>
      </c>
      <c r="G40" s="31"/>
      <c r="H40" s="31"/>
    </row>
    <row r="41" spans="1:8" ht="15">
      <c r="A41" s="101" t="s">
        <v>600</v>
      </c>
      <c r="G41" s="31"/>
      <c r="H41" s="31"/>
    </row>
    <row r="42" spans="1:8" ht="15">
      <c r="A42" s="101" t="s">
        <v>602</v>
      </c>
      <c r="G42" s="31"/>
      <c r="H42" s="31"/>
    </row>
    <row r="43" spans="7:8" ht="15">
      <c r="G43" s="31"/>
      <c r="H43" s="31"/>
    </row>
    <row r="44" spans="1:8" ht="15">
      <c r="A44" s="101" t="s">
        <v>571</v>
      </c>
      <c r="G44" s="31"/>
      <c r="H44" s="31"/>
    </row>
    <row r="45" spans="1:8" ht="15">
      <c r="A45" s="101" t="s">
        <v>477</v>
      </c>
      <c r="G45" s="31"/>
      <c r="H45" s="31"/>
    </row>
    <row r="46" spans="1:8" ht="15">
      <c r="A46" s="101" t="s">
        <v>478</v>
      </c>
      <c r="G46" s="31"/>
      <c r="H46" s="31"/>
    </row>
    <row r="47" spans="1:8" ht="15">
      <c r="A47" s="101" t="s">
        <v>479</v>
      </c>
      <c r="G47" s="31"/>
      <c r="H47" s="31"/>
    </row>
    <row r="48" spans="1:8" ht="15">
      <c r="A48" s="101" t="s">
        <v>147</v>
      </c>
      <c r="G48" s="31"/>
      <c r="H48" s="31"/>
    </row>
    <row r="49" spans="1:8" ht="15">
      <c r="A49" s="101" t="s">
        <v>534</v>
      </c>
      <c r="G49" s="31"/>
      <c r="H49" s="31"/>
    </row>
    <row r="50" spans="1:8" ht="15">
      <c r="A50" s="101" t="s">
        <v>511</v>
      </c>
      <c r="G50" s="31"/>
      <c r="H50" s="31"/>
    </row>
    <row r="51" spans="1:8" ht="15">
      <c r="A51" s="101" t="s">
        <v>536</v>
      </c>
      <c r="G51" s="31"/>
      <c r="H51" s="31"/>
    </row>
    <row r="52" spans="1:8" ht="12.75">
      <c r="A52" s="101" t="s">
        <v>9</v>
      </c>
      <c r="B52" s="30"/>
      <c r="C52" s="30"/>
      <c r="D52" s="30"/>
      <c r="E52" s="30"/>
      <c r="F52" s="30"/>
      <c r="G52" s="31"/>
      <c r="H52" s="31"/>
    </row>
    <row r="53" spans="7:8" ht="15">
      <c r="G53" s="31"/>
      <c r="H53" s="31"/>
    </row>
    <row r="54" spans="1:8" ht="12.75">
      <c r="A54" s="101" t="s">
        <v>537</v>
      </c>
      <c r="B54" s="30"/>
      <c r="C54" s="30"/>
      <c r="D54" s="30"/>
      <c r="E54" s="30"/>
      <c r="F54" s="30"/>
      <c r="G54" s="31"/>
      <c r="H54" s="31"/>
    </row>
    <row r="55" spans="1:8" ht="12.75">
      <c r="A55" s="101" t="s">
        <v>586</v>
      </c>
      <c r="B55" s="30"/>
      <c r="C55" s="30"/>
      <c r="D55" s="30"/>
      <c r="E55" s="30"/>
      <c r="F55" s="30"/>
      <c r="G55" s="31"/>
      <c r="H55" s="31"/>
    </row>
    <row r="56" spans="1:8" ht="12.75">
      <c r="A56" s="101" t="s">
        <v>538</v>
      </c>
      <c r="B56" s="30"/>
      <c r="C56" s="30"/>
      <c r="D56" s="30"/>
      <c r="E56" s="30"/>
      <c r="F56" s="30"/>
      <c r="G56" s="31"/>
      <c r="H56" s="31"/>
    </row>
    <row r="57" spans="7:8" ht="15">
      <c r="G57" s="31"/>
      <c r="H57" s="31"/>
    </row>
    <row r="58" spans="7:8" ht="15">
      <c r="G58" s="31"/>
      <c r="H58" s="31"/>
    </row>
    <row r="59" spans="7:8" ht="15">
      <c r="G59" s="31"/>
      <c r="H59" s="31"/>
    </row>
    <row r="60" spans="7:8" ht="15">
      <c r="G60" s="31"/>
      <c r="H60" s="31"/>
    </row>
    <row r="61" spans="7:8" ht="15">
      <c r="G61" s="31"/>
      <c r="H61" s="31"/>
    </row>
    <row r="62" spans="7:8" ht="15">
      <c r="G62" s="31"/>
      <c r="H62" s="31"/>
    </row>
    <row r="63" spans="7:8" ht="15">
      <c r="G63" s="31"/>
      <c r="H63" s="31"/>
    </row>
    <row r="64" spans="7:8" ht="15">
      <c r="G64" s="31"/>
      <c r="H64" s="31"/>
    </row>
    <row r="65" spans="7:8" ht="15">
      <c r="G65" s="31"/>
      <c r="H65" s="31"/>
    </row>
    <row r="66" spans="7:8" ht="15">
      <c r="G66" s="31"/>
      <c r="H66" s="31"/>
    </row>
    <row r="67" spans="7:8" ht="15">
      <c r="G67" s="31"/>
      <c r="H67" s="31"/>
    </row>
    <row r="68" spans="7:8" ht="15">
      <c r="G68" s="31"/>
      <c r="H68" s="31"/>
    </row>
    <row r="69" spans="7:8" ht="15">
      <c r="G69" s="31"/>
      <c r="H69" s="31"/>
    </row>
    <row r="70" spans="7:8" ht="15">
      <c r="G70" s="31"/>
      <c r="H70" s="31"/>
    </row>
    <row r="71" spans="7:8" ht="15">
      <c r="G71" s="31"/>
      <c r="H71" s="31"/>
    </row>
    <row r="72" spans="7:8" ht="15">
      <c r="G72" s="31"/>
      <c r="H72" s="31"/>
    </row>
    <row r="73" spans="7:8" ht="15">
      <c r="G73" s="31"/>
      <c r="H73" s="31"/>
    </row>
    <row r="74" spans="7:8" ht="15">
      <c r="G74" s="31"/>
      <c r="H74" s="31"/>
    </row>
    <row r="75" spans="7:8" ht="15">
      <c r="G75" s="31"/>
      <c r="H75" s="31"/>
    </row>
    <row r="76" spans="7:8" ht="15">
      <c r="G76" s="31"/>
      <c r="H76" s="31"/>
    </row>
    <row r="77" spans="7:8" ht="15">
      <c r="G77" s="31"/>
      <c r="H77" s="31"/>
    </row>
    <row r="78" spans="7:8" ht="15">
      <c r="G78" s="31"/>
      <c r="H78" s="31"/>
    </row>
    <row r="79" spans="7:8" ht="15">
      <c r="G79" s="31"/>
      <c r="H79" s="31"/>
    </row>
    <row r="80" spans="7:8" ht="15">
      <c r="G80" s="31"/>
      <c r="H80" s="31"/>
    </row>
    <row r="81" spans="7:8" ht="15">
      <c r="G81" s="31"/>
      <c r="H81" s="31"/>
    </row>
    <row r="82" spans="7:8" ht="15">
      <c r="G82" s="31"/>
      <c r="H82" s="31"/>
    </row>
    <row r="83" spans="7:8" ht="15">
      <c r="G83" s="31"/>
      <c r="H83" s="31"/>
    </row>
    <row r="84" spans="7:8" ht="15">
      <c r="G84" s="31"/>
      <c r="H84" s="31"/>
    </row>
    <row r="85" spans="7:8" ht="15">
      <c r="G85" s="31"/>
      <c r="H85" s="31"/>
    </row>
    <row r="86" spans="7:8" ht="15">
      <c r="G86" s="31"/>
      <c r="H86" s="31"/>
    </row>
    <row r="87" spans="7:8" ht="15">
      <c r="G87" s="31"/>
      <c r="H87" s="31"/>
    </row>
    <row r="88" spans="7:8" ht="15">
      <c r="G88" s="31"/>
      <c r="H88" s="31"/>
    </row>
    <row r="89" spans="7:8" ht="15">
      <c r="G89" s="31"/>
      <c r="H89" s="31"/>
    </row>
    <row r="90" spans="7:8" ht="15">
      <c r="G90" s="31"/>
      <c r="H90" s="31"/>
    </row>
    <row r="91" spans="7:8" ht="15">
      <c r="G91" s="31"/>
      <c r="H91" s="31"/>
    </row>
    <row r="92" spans="7:8" ht="15">
      <c r="G92" s="31"/>
      <c r="H92" s="31"/>
    </row>
    <row r="93" spans="7:8" ht="15">
      <c r="G93" s="31"/>
      <c r="H93" s="31"/>
    </row>
    <row r="94" spans="7:8" ht="15">
      <c r="G94" s="31"/>
      <c r="H94" s="31"/>
    </row>
    <row r="95" spans="7:8" ht="15">
      <c r="G95" s="31"/>
      <c r="H95" s="31"/>
    </row>
    <row r="96" spans="7:8" ht="15">
      <c r="G96" s="31"/>
      <c r="H96" s="31"/>
    </row>
    <row r="97" spans="7:8" ht="15">
      <c r="G97" s="31"/>
      <c r="H97" s="31"/>
    </row>
    <row r="98" spans="7:8" ht="15">
      <c r="G98" s="31"/>
      <c r="H98" s="31"/>
    </row>
    <row r="99" spans="7:8" ht="15">
      <c r="G99" s="31"/>
      <c r="H99" s="31"/>
    </row>
    <row r="100" spans="7:8" ht="15">
      <c r="G100" s="31"/>
      <c r="H100" s="31"/>
    </row>
    <row r="101" spans="7:8" ht="15">
      <c r="G101" s="31"/>
      <c r="H101" s="31"/>
    </row>
    <row r="102" spans="7:8" ht="15">
      <c r="G102" s="31"/>
      <c r="H102" s="31"/>
    </row>
    <row r="103" spans="7:8" ht="15">
      <c r="G103" s="31"/>
      <c r="H103" s="31"/>
    </row>
    <row r="104" spans="7:8" ht="15">
      <c r="G104" s="31"/>
      <c r="H104" s="31"/>
    </row>
    <row r="105" spans="7:8" ht="15">
      <c r="G105" s="31"/>
      <c r="H105" s="31"/>
    </row>
    <row r="106" spans="7:8" ht="15">
      <c r="G106" s="31"/>
      <c r="H106" s="31"/>
    </row>
    <row r="107" spans="7:8" ht="15">
      <c r="G107" s="31"/>
      <c r="H107" s="31"/>
    </row>
    <row r="108" spans="7:8" ht="15">
      <c r="G108" s="31"/>
      <c r="H108" s="31"/>
    </row>
    <row r="109" spans="7:8" ht="15">
      <c r="G109" s="31"/>
      <c r="H109" s="31"/>
    </row>
    <row r="110" spans="7:8" ht="15">
      <c r="G110" s="31"/>
      <c r="H110" s="31"/>
    </row>
    <row r="111" spans="7:8" ht="15">
      <c r="G111" s="31"/>
      <c r="H111" s="31"/>
    </row>
    <row r="112" spans="7:8" ht="15">
      <c r="G112" s="31"/>
      <c r="H112" s="31"/>
    </row>
    <row r="113" spans="7:8" ht="15">
      <c r="G113" s="31"/>
      <c r="H113" s="31"/>
    </row>
    <row r="114" spans="7:8" ht="15">
      <c r="G114" s="31"/>
      <c r="H114" s="31"/>
    </row>
    <row r="115" spans="7:8" ht="15">
      <c r="G115" s="31"/>
      <c r="H115" s="31"/>
    </row>
    <row r="116" spans="7:8" ht="15">
      <c r="G116" s="31"/>
      <c r="H116" s="31"/>
    </row>
    <row r="117" spans="7:8" ht="15">
      <c r="G117" s="31"/>
      <c r="H117" s="31"/>
    </row>
    <row r="118" spans="7:8" ht="15">
      <c r="G118" s="31"/>
      <c r="H118" s="31"/>
    </row>
    <row r="119" spans="7:8" ht="15">
      <c r="G119" s="31"/>
      <c r="H119" s="31"/>
    </row>
    <row r="120" spans="7:8" ht="15">
      <c r="G120" s="31"/>
      <c r="H120" s="31"/>
    </row>
    <row r="121" spans="7:8" ht="15">
      <c r="G121" s="31"/>
      <c r="H121" s="31"/>
    </row>
    <row r="122" spans="7:8" ht="15">
      <c r="G122" s="31"/>
      <c r="H122" s="31"/>
    </row>
    <row r="123" spans="7:8" ht="15">
      <c r="G123" s="31"/>
      <c r="H123" s="31"/>
    </row>
    <row r="124" spans="7:8" ht="15">
      <c r="G124" s="31"/>
      <c r="H124" s="31"/>
    </row>
    <row r="125" spans="7:8" ht="15">
      <c r="G125" s="31"/>
      <c r="H125" s="31"/>
    </row>
    <row r="126" spans="7:8" ht="15">
      <c r="G126" s="31"/>
      <c r="H126" s="31"/>
    </row>
    <row r="127" spans="7:8" ht="15">
      <c r="G127" s="31"/>
      <c r="H127" s="31"/>
    </row>
    <row r="128" spans="7:8" ht="15">
      <c r="G128" s="31"/>
      <c r="H128" s="31"/>
    </row>
    <row r="129" spans="7:8" ht="15">
      <c r="G129" s="31"/>
      <c r="H129" s="31"/>
    </row>
    <row r="130" spans="7:8" ht="15">
      <c r="G130" s="31"/>
      <c r="H130" s="31"/>
    </row>
    <row r="131" spans="7:8" ht="15">
      <c r="G131" s="31"/>
      <c r="H131" s="31"/>
    </row>
    <row r="132" spans="7:8" ht="15">
      <c r="G132" s="31"/>
      <c r="H132" s="31"/>
    </row>
    <row r="133" spans="7:8" ht="15">
      <c r="G133" s="31"/>
      <c r="H133" s="31"/>
    </row>
    <row r="134" spans="7:8" ht="15">
      <c r="G134" s="31"/>
      <c r="H134" s="31"/>
    </row>
    <row r="135" spans="7:8" ht="15">
      <c r="G135" s="31"/>
      <c r="H135" s="31"/>
    </row>
    <row r="136" spans="7:8" ht="15">
      <c r="G136" s="31"/>
      <c r="H136" s="31"/>
    </row>
    <row r="137" spans="7:8" ht="15">
      <c r="G137" s="31"/>
      <c r="H137" s="31"/>
    </row>
    <row r="138" spans="7:8" ht="15">
      <c r="G138" s="31"/>
      <c r="H138" s="31"/>
    </row>
    <row r="139" spans="7:8" ht="15">
      <c r="G139" s="31"/>
      <c r="H139" s="31"/>
    </row>
    <row r="140" spans="7:8" ht="15">
      <c r="G140" s="31"/>
      <c r="H140" s="31"/>
    </row>
    <row r="141" spans="7:8" ht="15">
      <c r="G141" s="31"/>
      <c r="H141" s="31"/>
    </row>
    <row r="142" spans="7:8" ht="15">
      <c r="G142" s="31"/>
      <c r="H142" s="31"/>
    </row>
    <row r="143" spans="7:8" ht="15">
      <c r="G143" s="31"/>
      <c r="H143" s="31"/>
    </row>
    <row r="144" spans="7:8" ht="15">
      <c r="G144" s="31"/>
      <c r="H144" s="31"/>
    </row>
    <row r="145" spans="7:8" ht="15">
      <c r="G145" s="31"/>
      <c r="H145" s="31"/>
    </row>
    <row r="146" spans="7:8" ht="15">
      <c r="G146" s="31"/>
      <c r="H146" s="31"/>
    </row>
    <row r="147" spans="7:8" ht="15">
      <c r="G147" s="31"/>
      <c r="H147" s="31"/>
    </row>
    <row r="148" spans="7:8" ht="15">
      <c r="G148" s="31"/>
      <c r="H148" s="31"/>
    </row>
    <row r="149" spans="7:8" ht="15">
      <c r="G149" s="31"/>
      <c r="H149" s="31"/>
    </row>
    <row r="150" spans="7:8" ht="15">
      <c r="G150" s="31"/>
      <c r="H150" s="31"/>
    </row>
    <row r="151" spans="7:8" ht="15">
      <c r="G151" s="31"/>
      <c r="H151" s="31"/>
    </row>
    <row r="152" spans="7:8" ht="15">
      <c r="G152" s="31"/>
      <c r="H152" s="31"/>
    </row>
    <row r="153" spans="7:8" ht="15">
      <c r="G153" s="31"/>
      <c r="H153" s="31"/>
    </row>
    <row r="154" spans="7:8" ht="15">
      <c r="G154" s="31"/>
      <c r="H154" s="31"/>
    </row>
    <row r="155" spans="7:8" ht="15">
      <c r="G155" s="31"/>
      <c r="H155" s="31"/>
    </row>
    <row r="156" spans="7:8" ht="15">
      <c r="G156" s="31"/>
      <c r="H156" s="31"/>
    </row>
    <row r="157" spans="7:8" ht="15">
      <c r="G157" s="31"/>
      <c r="H157" s="31"/>
    </row>
    <row r="158" spans="7:8" ht="15">
      <c r="G158" s="31"/>
      <c r="H158" s="31"/>
    </row>
    <row r="159" spans="7:8" ht="15">
      <c r="G159" s="31"/>
      <c r="H159" s="31"/>
    </row>
    <row r="160" spans="7:8" ht="15">
      <c r="G160" s="31"/>
      <c r="H160" s="31"/>
    </row>
    <row r="161" spans="7:8" ht="15">
      <c r="G161" s="31"/>
      <c r="H161" s="31"/>
    </row>
    <row r="162" spans="7:8" ht="15">
      <c r="G162" s="31"/>
      <c r="H162" s="31"/>
    </row>
    <row r="163" spans="7:8" ht="15">
      <c r="G163" s="31"/>
      <c r="H163" s="31"/>
    </row>
    <row r="164" spans="7:8" ht="15">
      <c r="G164" s="31"/>
      <c r="H164" s="31"/>
    </row>
    <row r="165" spans="7:8" ht="15">
      <c r="G165" s="31"/>
      <c r="H165" s="31"/>
    </row>
    <row r="166" spans="7:8" ht="15">
      <c r="G166" s="31"/>
      <c r="H166" s="31"/>
    </row>
    <row r="167" spans="7:8" ht="15">
      <c r="G167" s="31"/>
      <c r="H167" s="31"/>
    </row>
    <row r="168" spans="7:8" ht="15">
      <c r="G168" s="31"/>
      <c r="H168" s="31"/>
    </row>
    <row r="169" spans="7:8" ht="15">
      <c r="G169" s="31"/>
      <c r="H169" s="31"/>
    </row>
    <row r="170" spans="7:8" ht="15">
      <c r="G170" s="31"/>
      <c r="H170" s="31"/>
    </row>
    <row r="171" spans="7:8" ht="15">
      <c r="G171" s="31"/>
      <c r="H171" s="31"/>
    </row>
    <row r="172" spans="7:8" ht="15">
      <c r="G172" s="31"/>
      <c r="H172" s="31"/>
    </row>
    <row r="173" spans="7:8" ht="15">
      <c r="G173" s="31"/>
      <c r="H173" s="31"/>
    </row>
    <row r="174" spans="7:8" ht="15">
      <c r="G174" s="31"/>
      <c r="H174" s="31"/>
    </row>
    <row r="175" spans="7:8" ht="15">
      <c r="G175" s="31"/>
      <c r="H175" s="31"/>
    </row>
    <row r="176" spans="7:8" ht="15">
      <c r="G176" s="31"/>
      <c r="H176" s="31"/>
    </row>
    <row r="177" spans="7:8" ht="15">
      <c r="G177" s="31"/>
      <c r="H177" s="31"/>
    </row>
    <row r="178" spans="7:8" ht="15">
      <c r="G178" s="31"/>
      <c r="H178" s="31"/>
    </row>
    <row r="179" spans="7:8" ht="15">
      <c r="G179" s="31"/>
      <c r="H179" s="31"/>
    </row>
    <row r="180" spans="7:8" ht="15">
      <c r="G180" s="31"/>
      <c r="H180" s="31"/>
    </row>
    <row r="181" spans="7:8" ht="15">
      <c r="G181" s="31"/>
      <c r="H181" s="31"/>
    </row>
    <row r="182" spans="7:8" ht="15">
      <c r="G182" s="31"/>
      <c r="H182" s="31"/>
    </row>
    <row r="183" spans="7:8" ht="15">
      <c r="G183" s="31"/>
      <c r="H183" s="31"/>
    </row>
    <row r="184" spans="7:8" ht="15">
      <c r="G184" s="31"/>
      <c r="H184" s="31"/>
    </row>
    <row r="185" spans="7:8" ht="15">
      <c r="G185" s="31"/>
      <c r="H185" s="31"/>
    </row>
    <row r="186" spans="7:8" ht="15">
      <c r="G186" s="31"/>
      <c r="H186" s="31"/>
    </row>
    <row r="187" spans="7:8" ht="15">
      <c r="G187" s="31"/>
      <c r="H187" s="31"/>
    </row>
    <row r="188" spans="7:8" ht="15">
      <c r="G188" s="31"/>
      <c r="H188" s="31"/>
    </row>
    <row r="189" spans="7:8" ht="15">
      <c r="G189" s="31"/>
      <c r="H189" s="31"/>
    </row>
    <row r="190" spans="7:8" ht="15">
      <c r="G190" s="31"/>
      <c r="H190" s="31"/>
    </row>
    <row r="191" spans="7:8" ht="15">
      <c r="G191" s="31"/>
      <c r="H191" s="31"/>
    </row>
    <row r="192" spans="7:8" ht="15">
      <c r="G192" s="31"/>
      <c r="H192" s="31"/>
    </row>
    <row r="193" spans="7:8" ht="15">
      <c r="G193" s="31"/>
      <c r="H193" s="31"/>
    </row>
    <row r="194" spans="7:8" ht="15">
      <c r="G194" s="31"/>
      <c r="H194" s="31"/>
    </row>
    <row r="195" spans="7:8" ht="15">
      <c r="G195" s="31"/>
      <c r="H195" s="31"/>
    </row>
    <row r="196" spans="7:8" ht="15">
      <c r="G196" s="31"/>
      <c r="H196" s="31"/>
    </row>
    <row r="197" spans="7:8" ht="15">
      <c r="G197" s="31"/>
      <c r="H197" s="31"/>
    </row>
    <row r="198" spans="7:8" ht="15">
      <c r="G198" s="31"/>
      <c r="H198" s="31"/>
    </row>
    <row r="199" spans="7:8" ht="15">
      <c r="G199" s="31"/>
      <c r="H199" s="31"/>
    </row>
    <row r="200" spans="7:8" ht="15">
      <c r="G200" s="31"/>
      <c r="H200" s="31"/>
    </row>
    <row r="201" spans="7:8" ht="15">
      <c r="G201" s="31"/>
      <c r="H201" s="31"/>
    </row>
    <row r="202" spans="7:8" ht="15">
      <c r="G202" s="31"/>
      <c r="H202" s="31"/>
    </row>
    <row r="203" spans="7:8" ht="15">
      <c r="G203" s="31"/>
      <c r="H203" s="31"/>
    </row>
    <row r="204" spans="7:8" ht="15">
      <c r="G204" s="31"/>
      <c r="H204" s="31"/>
    </row>
    <row r="205" spans="7:8" ht="15">
      <c r="G205" s="31"/>
      <c r="H205" s="31"/>
    </row>
    <row r="206" spans="7:8" ht="15">
      <c r="G206" s="31"/>
      <c r="H206" s="31"/>
    </row>
    <row r="207" spans="7:8" ht="15">
      <c r="G207" s="31"/>
      <c r="H207" s="31"/>
    </row>
    <row r="208" spans="7:8" ht="15">
      <c r="G208" s="31"/>
      <c r="H208" s="31"/>
    </row>
    <row r="209" spans="7:8" ht="15">
      <c r="G209" s="31"/>
      <c r="H209" s="31"/>
    </row>
    <row r="210" spans="7:8" ht="15">
      <c r="G210" s="31"/>
      <c r="H210" s="31"/>
    </row>
    <row r="211" spans="7:8" ht="15">
      <c r="G211" s="31"/>
      <c r="H211" s="31"/>
    </row>
    <row r="212" spans="7:8" ht="15">
      <c r="G212" s="31"/>
      <c r="H212" s="31"/>
    </row>
    <row r="213" spans="7:8" ht="15">
      <c r="G213" s="31"/>
      <c r="H213" s="31"/>
    </row>
    <row r="214" spans="7:8" ht="15">
      <c r="G214" s="31"/>
      <c r="H214" s="31"/>
    </row>
    <row r="215" spans="7:8" ht="15">
      <c r="G215" s="31"/>
      <c r="H215" s="31"/>
    </row>
    <row r="216" spans="7:8" ht="15">
      <c r="G216" s="31"/>
      <c r="H216" s="31"/>
    </row>
    <row r="217" spans="7:8" ht="15">
      <c r="G217" s="31"/>
      <c r="H217" s="31"/>
    </row>
    <row r="218" spans="7:8" ht="15">
      <c r="G218" s="31"/>
      <c r="H218" s="31"/>
    </row>
    <row r="219" spans="7:8" ht="15">
      <c r="G219" s="31"/>
      <c r="H219" s="31"/>
    </row>
    <row r="220" spans="7:8" ht="15">
      <c r="G220" s="31"/>
      <c r="H220" s="31"/>
    </row>
    <row r="221" spans="7:8" ht="15">
      <c r="G221" s="31"/>
      <c r="H221" s="31"/>
    </row>
    <row r="222" spans="7:8" ht="15">
      <c r="G222" s="31"/>
      <c r="H222" s="31"/>
    </row>
    <row r="223" spans="7:8" ht="15">
      <c r="G223" s="31"/>
      <c r="H223" s="31"/>
    </row>
    <row r="224" spans="7:8" ht="15">
      <c r="G224" s="31"/>
      <c r="H224" s="31"/>
    </row>
    <row r="225" spans="7:8" ht="15">
      <c r="G225" s="31"/>
      <c r="H225" s="31"/>
    </row>
    <row r="226" spans="7:8" ht="15">
      <c r="G226" s="31"/>
      <c r="H226" s="31"/>
    </row>
    <row r="227" spans="7:8" ht="15">
      <c r="G227" s="31"/>
      <c r="H227" s="31"/>
    </row>
    <row r="228" spans="7:8" ht="15">
      <c r="G228" s="31"/>
      <c r="H228" s="31"/>
    </row>
    <row r="229" spans="7:8" ht="15">
      <c r="G229" s="31"/>
      <c r="H229" s="31"/>
    </row>
    <row r="230" spans="7:8" ht="15">
      <c r="G230" s="31"/>
      <c r="H230" s="31"/>
    </row>
    <row r="231" spans="7:8" ht="15">
      <c r="G231" s="31"/>
      <c r="H231" s="31"/>
    </row>
    <row r="232" spans="7:8" ht="15">
      <c r="G232" s="31"/>
      <c r="H232" s="31"/>
    </row>
    <row r="233" spans="7:8" ht="15">
      <c r="G233" s="31"/>
      <c r="H233" s="31"/>
    </row>
    <row r="234" spans="7:8" ht="15">
      <c r="G234" s="31"/>
      <c r="H234" s="31"/>
    </row>
    <row r="235" spans="7:8" ht="15">
      <c r="G235" s="31"/>
      <c r="H235" s="31"/>
    </row>
    <row r="236" spans="7:8" ht="15">
      <c r="G236" s="31"/>
      <c r="H236" s="31"/>
    </row>
    <row r="237" spans="7:8" ht="15">
      <c r="G237" s="31"/>
      <c r="H237" s="31"/>
    </row>
    <row r="238" spans="7:8" ht="15">
      <c r="G238" s="31"/>
      <c r="H238" s="31"/>
    </row>
    <row r="239" spans="7:8" ht="15">
      <c r="G239" s="31"/>
      <c r="H239" s="31"/>
    </row>
    <row r="240" spans="7:8" ht="15">
      <c r="G240" s="31"/>
      <c r="H240" s="31"/>
    </row>
    <row r="241" spans="7:8" ht="15">
      <c r="G241" s="31"/>
      <c r="H241" s="31"/>
    </row>
    <row r="242" spans="7:8" ht="15">
      <c r="G242" s="31"/>
      <c r="H242" s="31"/>
    </row>
    <row r="243" spans="7:8" ht="15">
      <c r="G243" s="31"/>
      <c r="H243" s="31"/>
    </row>
    <row r="244" spans="7:8" ht="15">
      <c r="G244" s="31"/>
      <c r="H244" s="31"/>
    </row>
    <row r="245" spans="7:8" ht="15">
      <c r="G245" s="31"/>
      <c r="H245" s="31"/>
    </row>
    <row r="246" spans="7:8" ht="15">
      <c r="G246" s="31"/>
      <c r="H246" s="31"/>
    </row>
    <row r="247" spans="7:8" ht="15">
      <c r="G247" s="31"/>
      <c r="H247" s="31"/>
    </row>
    <row r="248" spans="7:8" ht="15">
      <c r="G248" s="31"/>
      <c r="H248" s="31"/>
    </row>
    <row r="249" spans="7:8" ht="15">
      <c r="G249" s="31"/>
      <c r="H249" s="31"/>
    </row>
    <row r="250" spans="7:8" ht="15">
      <c r="G250" s="31"/>
      <c r="H250" s="31"/>
    </row>
    <row r="251" spans="7:8" ht="15">
      <c r="G251" s="31"/>
      <c r="H251" s="31"/>
    </row>
    <row r="252" spans="7:8" ht="15">
      <c r="G252" s="31"/>
      <c r="H252" s="31"/>
    </row>
    <row r="253" spans="7:8" ht="15">
      <c r="G253" s="31"/>
      <c r="H253" s="31"/>
    </row>
    <row r="254" spans="7:8" ht="15">
      <c r="G254" s="31"/>
      <c r="H254" s="31"/>
    </row>
    <row r="255" spans="7:8" ht="15">
      <c r="G255" s="31"/>
      <c r="H255" s="31"/>
    </row>
    <row r="256" spans="7:8" ht="15">
      <c r="G256" s="31"/>
      <c r="H256" s="31"/>
    </row>
    <row r="257" spans="7:8" ht="15">
      <c r="G257" s="31"/>
      <c r="H257" s="31"/>
    </row>
    <row r="258" spans="7:8" ht="15">
      <c r="G258" s="31"/>
      <c r="H258" s="31"/>
    </row>
    <row r="259" spans="7:8" ht="15">
      <c r="G259" s="31"/>
      <c r="H259" s="31"/>
    </row>
    <row r="260" spans="7:8" ht="15">
      <c r="G260" s="31"/>
      <c r="H260" s="31"/>
    </row>
    <row r="261" spans="7:8" ht="15">
      <c r="G261" s="31"/>
      <c r="H261" s="31"/>
    </row>
    <row r="262" spans="7:8" ht="15">
      <c r="G262" s="31"/>
      <c r="H262" s="31"/>
    </row>
    <row r="263" spans="7:8" ht="15">
      <c r="G263" s="31"/>
      <c r="H263" s="31"/>
    </row>
    <row r="264" spans="7:8" ht="15">
      <c r="G264" s="31"/>
      <c r="H264" s="31"/>
    </row>
    <row r="265" spans="7:8" ht="15">
      <c r="G265" s="31"/>
      <c r="H265" s="31"/>
    </row>
    <row r="266" spans="7:8" ht="15">
      <c r="G266" s="31"/>
      <c r="H266" s="31"/>
    </row>
    <row r="267" spans="7:8" ht="15">
      <c r="G267" s="31"/>
      <c r="H267" s="31"/>
    </row>
    <row r="268" spans="7:8" ht="15">
      <c r="G268" s="31"/>
      <c r="H268" s="31"/>
    </row>
    <row r="269" spans="7:8" ht="15">
      <c r="G269" s="31"/>
      <c r="H269" s="31"/>
    </row>
    <row r="270" spans="7:8" ht="15">
      <c r="G270" s="31"/>
      <c r="H270" s="31"/>
    </row>
    <row r="271" spans="7:8" ht="15">
      <c r="G271" s="31"/>
      <c r="H271" s="31"/>
    </row>
    <row r="272" spans="7:8" ht="15">
      <c r="G272" s="31"/>
      <c r="H272" s="31"/>
    </row>
    <row r="273" spans="7:8" ht="15">
      <c r="G273" s="31"/>
      <c r="H273" s="31"/>
    </row>
    <row r="274" spans="7:8" ht="15">
      <c r="G274" s="31"/>
      <c r="H274" s="31"/>
    </row>
    <row r="275" spans="7:8" ht="15">
      <c r="G275" s="31"/>
      <c r="H275" s="31"/>
    </row>
    <row r="276" spans="7:8" ht="15">
      <c r="G276" s="31"/>
      <c r="H276" s="31"/>
    </row>
    <row r="277" spans="7:8" ht="15">
      <c r="G277" s="31"/>
      <c r="H277" s="31"/>
    </row>
    <row r="278" spans="7:8" ht="15">
      <c r="G278" s="31"/>
      <c r="H278" s="31"/>
    </row>
    <row r="279" spans="7:8" ht="15">
      <c r="G279" s="31"/>
      <c r="H279" s="31"/>
    </row>
    <row r="280" spans="7:8" ht="15">
      <c r="G280" s="31"/>
      <c r="H280" s="31"/>
    </row>
    <row r="281" spans="7:8" ht="15">
      <c r="G281" s="31"/>
      <c r="H281" s="31"/>
    </row>
    <row r="282" spans="7:8" ht="15">
      <c r="G282" s="31"/>
      <c r="H282" s="31"/>
    </row>
    <row r="283" spans="7:8" ht="15">
      <c r="G283" s="31"/>
      <c r="H283" s="31"/>
    </row>
    <row r="284" spans="7:8" ht="15">
      <c r="G284" s="31"/>
      <c r="H284" s="31"/>
    </row>
    <row r="285" spans="7:8" ht="15">
      <c r="G285" s="31"/>
      <c r="H285" s="31"/>
    </row>
    <row r="286" spans="7:8" ht="15">
      <c r="G286" s="31"/>
      <c r="H286" s="31"/>
    </row>
    <row r="287" spans="7:8" ht="15">
      <c r="G287" s="31"/>
      <c r="H287" s="31"/>
    </row>
    <row r="288" spans="7:8" ht="15">
      <c r="G288" s="31"/>
      <c r="H288" s="31"/>
    </row>
    <row r="289" spans="7:8" ht="15">
      <c r="G289" s="31"/>
      <c r="H289" s="31"/>
    </row>
    <row r="290" spans="7:8" ht="15">
      <c r="G290" s="31"/>
      <c r="H290" s="31"/>
    </row>
    <row r="291" spans="7:8" ht="15">
      <c r="G291" s="31"/>
      <c r="H291" s="31"/>
    </row>
    <row r="292" spans="7:8" ht="15">
      <c r="G292" s="31"/>
      <c r="H292" s="31"/>
    </row>
    <row r="293" spans="7:8" ht="15">
      <c r="G293" s="31"/>
      <c r="H293" s="31"/>
    </row>
    <row r="294" spans="7:8" ht="15">
      <c r="G294" s="31"/>
      <c r="H294" s="31"/>
    </row>
    <row r="295" spans="7:8" ht="15">
      <c r="G295" s="31"/>
      <c r="H295" s="31"/>
    </row>
    <row r="296" spans="7:8" ht="15">
      <c r="G296" s="31"/>
      <c r="H296" s="31"/>
    </row>
    <row r="297" spans="7:8" ht="15">
      <c r="G297" s="31"/>
      <c r="H297" s="31"/>
    </row>
    <row r="298" spans="7:8" ht="15">
      <c r="G298" s="31"/>
      <c r="H298" s="31"/>
    </row>
    <row r="299" spans="7:8" ht="15">
      <c r="G299" s="31"/>
      <c r="H299" s="31"/>
    </row>
    <row r="300" spans="7:8" ht="15">
      <c r="G300" s="31"/>
      <c r="H300" s="31"/>
    </row>
    <row r="301" spans="7:8" ht="15">
      <c r="G301" s="31"/>
      <c r="H301" s="31"/>
    </row>
    <row r="302" spans="7:8" ht="15">
      <c r="G302" s="31"/>
      <c r="H302" s="31"/>
    </row>
    <row r="303" spans="7:8" ht="15">
      <c r="G303" s="31"/>
      <c r="H303" s="31"/>
    </row>
    <row r="304" spans="7:8" ht="15">
      <c r="G304" s="31"/>
      <c r="H304" s="31"/>
    </row>
    <row r="305" spans="7:8" ht="15">
      <c r="G305" s="31"/>
      <c r="H305" s="31"/>
    </row>
    <row r="306" spans="7:8" ht="15">
      <c r="G306" s="31"/>
      <c r="H306" s="31"/>
    </row>
    <row r="307" spans="7:8" ht="15">
      <c r="G307" s="31"/>
      <c r="H307" s="31"/>
    </row>
    <row r="308" spans="7:8" ht="15">
      <c r="G308" s="31"/>
      <c r="H308" s="31"/>
    </row>
    <row r="309" spans="7:8" ht="15">
      <c r="G309" s="31"/>
      <c r="H309" s="31"/>
    </row>
    <row r="310" spans="7:8" ht="15">
      <c r="G310" s="31"/>
      <c r="H310" s="31"/>
    </row>
    <row r="311" spans="7:8" ht="15">
      <c r="G311" s="31"/>
      <c r="H311" s="31"/>
    </row>
    <row r="312" spans="7:8" ht="15">
      <c r="G312" s="31"/>
      <c r="H312" s="31"/>
    </row>
    <row r="313" spans="7:8" ht="15">
      <c r="G313" s="31"/>
      <c r="H313" s="31"/>
    </row>
    <row r="314" spans="7:8" ht="15">
      <c r="G314" s="31"/>
      <c r="H314" s="31"/>
    </row>
    <row r="315" spans="7:8" ht="15">
      <c r="G315" s="31"/>
      <c r="H315" s="31"/>
    </row>
    <row r="316" spans="7:8" ht="15">
      <c r="G316" s="31"/>
      <c r="H316" s="31"/>
    </row>
    <row r="317" spans="7:8" ht="15">
      <c r="G317" s="31"/>
      <c r="H317" s="31"/>
    </row>
    <row r="318" spans="7:8" ht="15">
      <c r="G318" s="31"/>
      <c r="H318" s="31"/>
    </row>
    <row r="319" spans="7:8" ht="15">
      <c r="G319" s="31"/>
      <c r="H319" s="31"/>
    </row>
    <row r="320" spans="7:8" ht="15">
      <c r="G320" s="31"/>
      <c r="H320" s="31"/>
    </row>
    <row r="321" spans="7:8" ht="15">
      <c r="G321" s="31"/>
      <c r="H321" s="31"/>
    </row>
    <row r="322" spans="7:8" ht="15">
      <c r="G322" s="31"/>
      <c r="H322" s="31"/>
    </row>
    <row r="323" spans="7:8" ht="15">
      <c r="G323" s="31"/>
      <c r="H323" s="31"/>
    </row>
    <row r="324" spans="7:8" ht="15">
      <c r="G324" s="31"/>
      <c r="H324" s="31"/>
    </row>
    <row r="325" spans="7:8" ht="15">
      <c r="G325" s="31"/>
      <c r="H325" s="31"/>
    </row>
    <row r="326" spans="7:8" ht="15">
      <c r="G326" s="31"/>
      <c r="H326" s="31"/>
    </row>
    <row r="327" spans="7:8" ht="15">
      <c r="G327" s="31"/>
      <c r="H327" s="31"/>
    </row>
    <row r="328" spans="7:8" ht="15">
      <c r="G328" s="31"/>
      <c r="H328" s="31"/>
    </row>
    <row r="329" spans="7:8" ht="15">
      <c r="G329" s="31"/>
      <c r="H329" s="31"/>
    </row>
    <row r="330" spans="7:8" ht="15">
      <c r="G330" s="31"/>
      <c r="H330" s="31"/>
    </row>
    <row r="331" spans="7:8" ht="15">
      <c r="G331" s="31"/>
      <c r="H331" s="31"/>
    </row>
    <row r="332" spans="7:8" ht="15">
      <c r="G332" s="31"/>
      <c r="H332" s="31"/>
    </row>
    <row r="333" spans="7:8" ht="15">
      <c r="G333" s="31"/>
      <c r="H333" s="31"/>
    </row>
    <row r="334" spans="7:8" ht="15">
      <c r="G334" s="31"/>
      <c r="H334" s="31"/>
    </row>
    <row r="335" spans="7:8" ht="15">
      <c r="G335" s="31"/>
      <c r="H335" s="31"/>
    </row>
    <row r="336" spans="7:8" ht="15">
      <c r="G336" s="31"/>
      <c r="H336" s="31"/>
    </row>
    <row r="337" spans="7:8" ht="15">
      <c r="G337" s="31"/>
      <c r="H337" s="31"/>
    </row>
    <row r="338" spans="7:8" ht="15">
      <c r="G338" s="31"/>
      <c r="H338" s="31"/>
    </row>
    <row r="339" spans="7:8" ht="15">
      <c r="G339" s="31"/>
      <c r="H339" s="31"/>
    </row>
    <row r="340" spans="7:8" ht="15">
      <c r="G340" s="31"/>
      <c r="H340" s="31"/>
    </row>
    <row r="341" spans="7:8" ht="15">
      <c r="G341" s="31"/>
      <c r="H341" s="31"/>
    </row>
    <row r="342" spans="7:8" ht="15">
      <c r="G342" s="31"/>
      <c r="H342" s="31"/>
    </row>
    <row r="343" spans="7:8" ht="15">
      <c r="G343" s="31"/>
      <c r="H343" s="31"/>
    </row>
    <row r="344" spans="7:8" ht="15">
      <c r="G344" s="31"/>
      <c r="H344" s="31"/>
    </row>
    <row r="345" spans="7:8" ht="15">
      <c r="G345" s="31"/>
      <c r="H345" s="31"/>
    </row>
    <row r="346" spans="7:8" ht="15">
      <c r="G346" s="31"/>
      <c r="H346" s="31"/>
    </row>
    <row r="347" spans="7:8" ht="15">
      <c r="G347" s="31"/>
      <c r="H347" s="31"/>
    </row>
    <row r="348" spans="7:8" ht="15">
      <c r="G348" s="31"/>
      <c r="H348" s="31"/>
    </row>
    <row r="349" spans="7:8" ht="15">
      <c r="G349" s="31"/>
      <c r="H349" s="31"/>
    </row>
    <row r="350" spans="7:8" ht="15">
      <c r="G350" s="31"/>
      <c r="H350" s="31"/>
    </row>
    <row r="351" spans="7:8" ht="15">
      <c r="G351" s="31"/>
      <c r="H351" s="31"/>
    </row>
    <row r="352" spans="7:8" ht="15">
      <c r="G352" s="31"/>
      <c r="H352" s="31"/>
    </row>
    <row r="353" spans="7:8" ht="15">
      <c r="G353" s="31"/>
      <c r="H353" s="31"/>
    </row>
    <row r="354" spans="7:8" ht="15">
      <c r="G354" s="31"/>
      <c r="H354" s="31"/>
    </row>
    <row r="355" spans="7:8" ht="15">
      <c r="G355" s="31"/>
      <c r="H355" s="31"/>
    </row>
    <row r="356" spans="7:8" ht="15">
      <c r="G356" s="31"/>
      <c r="H356" s="31"/>
    </row>
    <row r="357" spans="7:8" ht="15">
      <c r="G357" s="31"/>
      <c r="H357" s="31"/>
    </row>
    <row r="358" spans="7:8" ht="15">
      <c r="G358" s="31"/>
      <c r="H358" s="31"/>
    </row>
  </sheetData>
  <sheetProtection/>
  <printOptions/>
  <pageMargins left="0.75" right="0.75" top="1" bottom="1" header="0.5" footer="0.5"/>
  <pageSetup fitToHeight="1" fitToWidth="1" horizontalDpi="600" verticalDpi="600" orientation="landscape" paperSize="8" scale="91" r:id="rId1"/>
</worksheet>
</file>

<file path=xl/worksheets/sheet14.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selection activeCell="A1" sqref="A1"/>
    </sheetView>
  </sheetViews>
  <sheetFormatPr defaultColWidth="9.140625" defaultRowHeight="12.75"/>
  <cols>
    <col min="1" max="1" width="59.421875" style="31" customWidth="1"/>
    <col min="2" max="2" width="9.57421875" style="31" customWidth="1"/>
    <col min="3" max="16384" width="9.140625" style="31" customWidth="1"/>
  </cols>
  <sheetData>
    <row r="1" ht="15">
      <c r="A1" s="90" t="s">
        <v>124</v>
      </c>
    </row>
    <row r="2" ht="15">
      <c r="A2" s="90" t="s">
        <v>496</v>
      </c>
    </row>
    <row r="3" ht="15">
      <c r="A3" s="90" t="s">
        <v>825</v>
      </c>
    </row>
    <row r="5" spans="1:3" ht="15">
      <c r="A5" s="191" t="s">
        <v>789</v>
      </c>
      <c r="B5" s="94"/>
      <c r="C5" s="94"/>
    </row>
    <row r="6" spans="1:3" ht="12.75">
      <c r="A6" s="534" t="s">
        <v>753</v>
      </c>
      <c r="B6" s="384">
        <v>3250325</v>
      </c>
      <c r="C6" s="94"/>
    </row>
    <row r="7" spans="1:3" ht="12.75">
      <c r="A7" s="534"/>
      <c r="B7" s="384"/>
      <c r="C7" s="94"/>
    </row>
    <row r="8" spans="1:3" ht="12.75">
      <c r="A8" s="534" t="s">
        <v>754</v>
      </c>
      <c r="B8" s="289">
        <v>8.6</v>
      </c>
      <c r="C8" s="534" t="s">
        <v>781</v>
      </c>
    </row>
    <row r="9" spans="1:3" ht="12.75">
      <c r="A9" s="534" t="s">
        <v>755</v>
      </c>
      <c r="B9" s="94">
        <v>8.8</v>
      </c>
      <c r="C9" s="94" t="s">
        <v>781</v>
      </c>
    </row>
    <row r="10" spans="1:4" ht="12.75">
      <c r="A10" s="534" t="s">
        <v>816</v>
      </c>
      <c r="B10" s="94">
        <v>9.3</v>
      </c>
      <c r="C10" s="94" t="s">
        <v>781</v>
      </c>
      <c r="D10" s="95"/>
    </row>
    <row r="11" spans="1:4" ht="12.75">
      <c r="A11" s="534"/>
      <c r="B11" s="94"/>
      <c r="C11" s="94"/>
      <c r="D11" s="95"/>
    </row>
    <row r="12" spans="1:3" ht="12.75">
      <c r="A12" s="534" t="s">
        <v>756</v>
      </c>
      <c r="B12" s="318">
        <v>5622153</v>
      </c>
      <c r="C12" s="94" t="s">
        <v>776</v>
      </c>
    </row>
    <row r="13" spans="1:3" ht="12.75">
      <c r="A13" s="534" t="s">
        <v>757</v>
      </c>
      <c r="B13" s="572">
        <v>1.74</v>
      </c>
      <c r="C13" s="94" t="s">
        <v>776</v>
      </c>
    </row>
    <row r="14" spans="1:3" ht="12.75">
      <c r="A14" s="534" t="s">
        <v>758</v>
      </c>
      <c r="B14" s="572">
        <v>2.1621278077321073</v>
      </c>
      <c r="C14" s="94" t="s">
        <v>776</v>
      </c>
    </row>
    <row r="15" spans="1:3" ht="12.75">
      <c r="A15" s="534"/>
      <c r="B15" s="572"/>
      <c r="C15" s="94"/>
    </row>
    <row r="16" ht="12.75">
      <c r="A16" s="534" t="s">
        <v>63</v>
      </c>
    </row>
    <row r="17" spans="1:3" ht="12.75">
      <c r="A17" s="598" t="s">
        <v>58</v>
      </c>
      <c r="B17" s="565">
        <v>0.172</v>
      </c>
      <c r="C17" s="94" t="s">
        <v>57</v>
      </c>
    </row>
    <row r="18" spans="1:3" ht="12.75">
      <c r="A18" s="598" t="s">
        <v>59</v>
      </c>
      <c r="B18" s="565">
        <v>0.10582547540638117</v>
      </c>
      <c r="C18" s="94" t="s">
        <v>57</v>
      </c>
    </row>
    <row r="19" spans="1:3" ht="12.75">
      <c r="A19" s="598" t="s">
        <v>60</v>
      </c>
      <c r="B19" s="565">
        <v>0.10144662088919368</v>
      </c>
      <c r="C19" s="94" t="s">
        <v>57</v>
      </c>
    </row>
    <row r="20" spans="1:3" ht="12.75">
      <c r="A20" s="598" t="s">
        <v>61</v>
      </c>
      <c r="B20" s="565">
        <v>0.10027420611031868</v>
      </c>
      <c r="C20" s="94" t="s">
        <v>57</v>
      </c>
    </row>
    <row r="21" spans="1:3" ht="12.75">
      <c r="A21" s="598" t="s">
        <v>62</v>
      </c>
      <c r="B21" s="565">
        <v>0.0981510949130761</v>
      </c>
      <c r="C21" s="94" t="s">
        <v>57</v>
      </c>
    </row>
    <row r="22" spans="1:3" ht="12.75">
      <c r="A22" s="598"/>
      <c r="B22" s="565"/>
      <c r="C22" s="94"/>
    </row>
    <row r="23" ht="12.75">
      <c r="A23" s="175" t="s">
        <v>798</v>
      </c>
    </row>
    <row r="24" ht="12.75">
      <c r="A24" s="101" t="s">
        <v>817</v>
      </c>
    </row>
    <row r="25" ht="12.75">
      <c r="A25" s="101" t="s">
        <v>571</v>
      </c>
    </row>
    <row r="26" ht="12.75">
      <c r="A26" s="101" t="s">
        <v>477</v>
      </c>
    </row>
    <row r="27" ht="12.75">
      <c r="A27" s="101" t="s">
        <v>478</v>
      </c>
    </row>
    <row r="28" ht="12.75">
      <c r="A28" s="101" t="s">
        <v>479</v>
      </c>
    </row>
    <row r="29" spans="1:6" ht="12.75">
      <c r="A29" s="101" t="s">
        <v>9</v>
      </c>
      <c r="B29" s="30"/>
      <c r="C29" s="30"/>
      <c r="D29" s="30"/>
      <c r="E29" s="30"/>
      <c r="F29" s="30"/>
    </row>
    <row r="30" spans="1:6" ht="12.75">
      <c r="A30" s="101"/>
      <c r="B30" s="30"/>
      <c r="C30" s="30"/>
      <c r="D30" s="30"/>
      <c r="E30" s="30"/>
      <c r="F30" s="30"/>
    </row>
    <row r="31" ht="12.75">
      <c r="A31" s="101" t="s">
        <v>534</v>
      </c>
    </row>
    <row r="32" ht="12.75">
      <c r="A32" s="101" t="s">
        <v>511</v>
      </c>
    </row>
    <row r="33" ht="12.75">
      <c r="A33" s="101" t="s">
        <v>536</v>
      </c>
    </row>
    <row r="35" ht="12.75">
      <c r="A35" s="101" t="s">
        <v>510</v>
      </c>
    </row>
    <row r="36" ht="12.75">
      <c r="A36" s="101" t="s">
        <v>64</v>
      </c>
    </row>
  </sheetData>
  <sheetProtection/>
  <printOptions/>
  <pageMargins left="0.75" right="0.75" top="1" bottom="1" header="0.5" footer="0.5"/>
  <pageSetup fitToHeight="1" fitToWidth="1" horizontalDpi="600" verticalDpi="600" orientation="landscape" paperSize="9" scale="96" r:id="rId1"/>
</worksheet>
</file>

<file path=xl/worksheets/sheet15.xml><?xml version="1.0" encoding="utf-8"?>
<worksheet xmlns="http://schemas.openxmlformats.org/spreadsheetml/2006/main" xmlns:r="http://schemas.openxmlformats.org/officeDocument/2006/relationships">
  <sheetPr>
    <pageSetUpPr fitToPage="1"/>
  </sheetPr>
  <dimension ref="A1:F48"/>
  <sheetViews>
    <sheetView zoomScalePageLayoutView="0" workbookViewId="0" topLeftCell="A1">
      <selection activeCell="A1" sqref="A1"/>
    </sheetView>
  </sheetViews>
  <sheetFormatPr defaultColWidth="9.140625" defaultRowHeight="12.75"/>
  <cols>
    <col min="1" max="1" width="31.28125" style="30" customWidth="1"/>
    <col min="2" max="5" width="20.7109375" style="30" customWidth="1"/>
    <col min="6" max="16384" width="9.140625" style="31" customWidth="1"/>
  </cols>
  <sheetData>
    <row r="1" spans="1:5" ht="15">
      <c r="A1" s="90" t="s">
        <v>124</v>
      </c>
      <c r="B1" s="34"/>
      <c r="C1" s="35"/>
      <c r="D1" s="31"/>
      <c r="E1" s="31"/>
    </row>
    <row r="2" spans="1:5" s="239" customFormat="1" ht="18">
      <c r="A2" s="90" t="s">
        <v>507</v>
      </c>
      <c r="B2" s="67"/>
      <c r="C2" s="67"/>
      <c r="D2" s="67"/>
      <c r="E2" s="67"/>
    </row>
    <row r="3" spans="1:5" s="78" customFormat="1" ht="17.25">
      <c r="A3" s="90" t="s">
        <v>725</v>
      </c>
      <c r="B3" s="29"/>
      <c r="C3" s="29"/>
      <c r="D3" s="29"/>
      <c r="E3" s="29"/>
    </row>
    <row r="4" spans="1:5" ht="15" thickBot="1">
      <c r="A4" s="77"/>
      <c r="B4" s="77"/>
      <c r="C4" s="77"/>
      <c r="D4" s="77"/>
      <c r="E4" s="240" t="s">
        <v>139</v>
      </c>
    </row>
    <row r="5" spans="1:5" s="79" customFormat="1" ht="15" customHeight="1">
      <c r="A5" s="43"/>
      <c r="B5" s="80"/>
      <c r="C5" s="80"/>
      <c r="D5" s="80"/>
      <c r="E5" s="80"/>
    </row>
    <row r="6" spans="1:5" s="79" customFormat="1" ht="15">
      <c r="A6" s="207" t="s">
        <v>459</v>
      </c>
      <c r="B6" s="238" t="s">
        <v>212</v>
      </c>
      <c r="C6" s="238" t="s">
        <v>138</v>
      </c>
      <c r="D6" s="238" t="s">
        <v>141</v>
      </c>
      <c r="E6" s="238" t="s">
        <v>226</v>
      </c>
    </row>
    <row r="7" spans="1:5" ht="12.75">
      <c r="A7" s="94" t="s">
        <v>196</v>
      </c>
      <c r="B7" s="342">
        <v>14.872</v>
      </c>
      <c r="C7" s="342">
        <v>0.463</v>
      </c>
      <c r="D7" s="342">
        <v>0.213</v>
      </c>
      <c r="E7" s="342">
        <v>15.548</v>
      </c>
    </row>
    <row r="8" spans="1:5" ht="12.75">
      <c r="A8" s="94"/>
      <c r="B8" s="342"/>
      <c r="C8" s="342"/>
      <c r="D8" s="342"/>
      <c r="E8" s="342"/>
    </row>
    <row r="9" spans="1:5" ht="12.75">
      <c r="A9" s="94" t="s">
        <v>197</v>
      </c>
      <c r="B9" s="342">
        <v>440.72188878156726</v>
      </c>
      <c r="C9" s="342">
        <v>25.46250912394344</v>
      </c>
      <c r="D9" s="342">
        <v>5.521465504720407</v>
      </c>
      <c r="E9" s="342">
        <v>471.70586341023113</v>
      </c>
    </row>
    <row r="10" spans="1:5" ht="12.75">
      <c r="A10" s="94" t="s">
        <v>198</v>
      </c>
      <c r="B10" s="342">
        <v>10.806610021660134</v>
      </c>
      <c r="C10" s="342">
        <v>0.530602930721226</v>
      </c>
      <c r="D10" s="342">
        <v>0.1527763253449528</v>
      </c>
      <c r="E10" s="342">
        <v>11.489989277726313</v>
      </c>
    </row>
    <row r="11" spans="1:5" ht="12.75">
      <c r="A11" s="94" t="s">
        <v>199</v>
      </c>
      <c r="B11" s="342">
        <v>19.263017383875134</v>
      </c>
      <c r="C11" s="342">
        <v>0.7267652263211944</v>
      </c>
      <c r="D11" s="342">
        <v>0.17537000726216412</v>
      </c>
      <c r="E11" s="342">
        <v>20.165152617458492</v>
      </c>
    </row>
    <row r="12" spans="1:5" ht="12.75">
      <c r="A12" s="94" t="s">
        <v>200</v>
      </c>
      <c r="B12" s="342">
        <v>1.470632560691875</v>
      </c>
      <c r="C12" s="343">
        <v>0.057883956078679195</v>
      </c>
      <c r="D12" s="343" t="s">
        <v>158</v>
      </c>
      <c r="E12" s="342">
        <v>1.5371236336913967</v>
      </c>
    </row>
    <row r="13" spans="1:5" ht="12.75">
      <c r="A13" s="94"/>
      <c r="B13" s="342"/>
      <c r="C13" s="342"/>
      <c r="D13" s="343"/>
      <c r="E13" s="342"/>
    </row>
    <row r="14" spans="1:5" ht="12.75">
      <c r="A14" s="94" t="s">
        <v>201</v>
      </c>
      <c r="B14" s="342">
        <v>4.605316659565593</v>
      </c>
      <c r="C14" s="342">
        <v>0.128631013508176</v>
      </c>
      <c r="D14" s="343" t="s">
        <v>158</v>
      </c>
      <c r="E14" s="342">
        <v>4.759769023836296</v>
      </c>
    </row>
    <row r="15" spans="1:5" ht="12.75">
      <c r="A15" s="94" t="s">
        <v>202</v>
      </c>
      <c r="B15" s="342">
        <v>0.9735782051310652</v>
      </c>
      <c r="C15" s="343">
        <v>0.05252433051583853</v>
      </c>
      <c r="D15" s="343" t="s">
        <v>158</v>
      </c>
      <c r="E15" s="342">
        <v>1.0390132110281676</v>
      </c>
    </row>
    <row r="16" spans="1:5" ht="12.75">
      <c r="A16" s="94" t="s">
        <v>203</v>
      </c>
      <c r="B16" s="342">
        <v>1.9331092219528028</v>
      </c>
      <c r="C16" s="343" t="s">
        <v>158</v>
      </c>
      <c r="D16" s="343" t="s">
        <v>158</v>
      </c>
      <c r="E16" s="342">
        <v>1.9856613039864015</v>
      </c>
    </row>
    <row r="17" spans="1:5" ht="12.75">
      <c r="A17" s="94" t="s">
        <v>147</v>
      </c>
      <c r="B17" s="342"/>
      <c r="C17" s="343"/>
      <c r="D17" s="343"/>
      <c r="E17" s="342"/>
    </row>
    <row r="18" spans="1:5" ht="12.75">
      <c r="A18" s="94" t="s">
        <v>204</v>
      </c>
      <c r="B18" s="342">
        <v>1.4749547724793604</v>
      </c>
      <c r="C18" s="343" t="s">
        <v>158</v>
      </c>
      <c r="D18" s="343" t="s">
        <v>158</v>
      </c>
      <c r="E18" s="342">
        <v>1.524302972682866</v>
      </c>
    </row>
    <row r="19" spans="1:5" ht="12.75">
      <c r="A19" s="94" t="s">
        <v>205</v>
      </c>
      <c r="B19" s="342">
        <v>0.5737736147886743</v>
      </c>
      <c r="C19" s="343" t="s">
        <v>158</v>
      </c>
      <c r="D19" s="343" t="s">
        <v>158</v>
      </c>
      <c r="E19" s="342">
        <v>0.5973638962702477</v>
      </c>
    </row>
    <row r="20" spans="1:5" ht="12.75">
      <c r="A20" s="94" t="s">
        <v>227</v>
      </c>
      <c r="B20" s="342">
        <v>0.5305514969138212</v>
      </c>
      <c r="C20" s="343" t="s">
        <v>158</v>
      </c>
      <c r="D20" s="343" t="s">
        <v>158</v>
      </c>
      <c r="E20" s="342">
        <v>0.5498461489400477</v>
      </c>
    </row>
    <row r="21" spans="1:5" ht="12.75">
      <c r="A21" s="94"/>
      <c r="B21" s="342"/>
      <c r="C21" s="343"/>
      <c r="D21" s="343"/>
      <c r="E21" s="342"/>
    </row>
    <row r="22" spans="1:5" ht="12.75">
      <c r="A22" s="94" t="s">
        <v>228</v>
      </c>
      <c r="B22" s="342">
        <v>1.3917521955702685</v>
      </c>
      <c r="C22" s="343" t="s">
        <v>158</v>
      </c>
      <c r="D22" s="343" t="s">
        <v>158</v>
      </c>
      <c r="E22" s="342">
        <v>1.4357328412058592</v>
      </c>
    </row>
    <row r="23" spans="1:5" ht="12.75">
      <c r="A23" s="94" t="s">
        <v>229</v>
      </c>
      <c r="B23" s="342">
        <v>0.1566801772963423</v>
      </c>
      <c r="C23" s="343" t="s">
        <v>158</v>
      </c>
      <c r="D23" s="343" t="s">
        <v>158</v>
      </c>
      <c r="E23" s="342">
        <v>0.16847135353459178</v>
      </c>
    </row>
    <row r="24" spans="1:5" ht="12.75">
      <c r="A24" s="94" t="s">
        <v>230</v>
      </c>
      <c r="B24" s="342">
        <v>0.49813490850768144</v>
      </c>
      <c r="C24" s="343" t="s">
        <v>158</v>
      </c>
      <c r="D24" s="343" t="s">
        <v>158</v>
      </c>
      <c r="E24" s="342">
        <v>0.5067103094082265</v>
      </c>
    </row>
    <row r="25" spans="1:5" ht="12.75">
      <c r="A25" s="94"/>
      <c r="B25" s="342"/>
      <c r="C25" s="342"/>
      <c r="D25" s="342"/>
      <c r="E25" s="342"/>
    </row>
    <row r="26" spans="1:5" s="79" customFormat="1" ht="12.75">
      <c r="A26" s="344" t="s">
        <v>182</v>
      </c>
      <c r="B26" s="345">
        <v>499.27200000000005</v>
      </c>
      <c r="C26" s="345">
        <v>27.602000000000007</v>
      </c>
      <c r="D26" s="345">
        <v>6.139</v>
      </c>
      <c r="E26" s="345">
        <v>533.0130000000003</v>
      </c>
    </row>
    <row r="28" ht="12.75">
      <c r="A28" s="113" t="s">
        <v>467</v>
      </c>
    </row>
    <row r="29" ht="12.75">
      <c r="A29" s="101" t="s">
        <v>520</v>
      </c>
    </row>
    <row r="30" ht="12">
      <c r="B30" s="30" t="s">
        <v>147</v>
      </c>
    </row>
    <row r="31" spans="1:5" ht="12.75">
      <c r="A31" s="101" t="s">
        <v>574</v>
      </c>
      <c r="B31" s="31"/>
      <c r="C31" s="31"/>
      <c r="D31" s="31"/>
      <c r="E31" s="31"/>
    </row>
    <row r="33" spans="1:6" ht="15">
      <c r="A33" s="101" t="s">
        <v>571</v>
      </c>
      <c r="B33" s="32"/>
      <c r="C33" s="32"/>
      <c r="D33" s="32"/>
      <c r="E33" s="32"/>
      <c r="F33" s="32"/>
    </row>
    <row r="34" spans="1:6" ht="15">
      <c r="A34" s="101" t="s">
        <v>477</v>
      </c>
      <c r="B34" s="32"/>
      <c r="C34" s="32"/>
      <c r="D34" s="32"/>
      <c r="E34" s="32"/>
      <c r="F34" s="32"/>
    </row>
    <row r="35" spans="1:6" ht="15">
      <c r="A35" s="101" t="s">
        <v>478</v>
      </c>
      <c r="B35" s="32"/>
      <c r="C35" s="32"/>
      <c r="D35" s="32"/>
      <c r="E35" s="32"/>
      <c r="F35" s="32"/>
    </row>
    <row r="36" spans="1:6" ht="15">
      <c r="A36" s="101" t="s">
        <v>479</v>
      </c>
      <c r="B36" s="32"/>
      <c r="C36" s="32"/>
      <c r="D36" s="32"/>
      <c r="E36" s="32"/>
      <c r="F36" s="32"/>
    </row>
    <row r="37" spans="1:6" ht="15">
      <c r="A37" s="101" t="s">
        <v>147</v>
      </c>
      <c r="B37" s="32"/>
      <c r="C37" s="32"/>
      <c r="D37" s="32"/>
      <c r="E37" s="32"/>
      <c r="F37" s="32"/>
    </row>
    <row r="38" spans="1:6" ht="15">
      <c r="A38" s="101" t="s">
        <v>534</v>
      </c>
      <c r="B38" s="32"/>
      <c r="C38" s="32"/>
      <c r="D38" s="32"/>
      <c r="E38" s="32"/>
      <c r="F38" s="32"/>
    </row>
    <row r="39" spans="1:6" ht="15">
      <c r="A39" s="101" t="s">
        <v>511</v>
      </c>
      <c r="B39" s="32"/>
      <c r="C39" s="32"/>
      <c r="D39" s="32"/>
      <c r="E39" s="32"/>
      <c r="F39" s="32"/>
    </row>
    <row r="40" spans="1:6" ht="15">
      <c r="A40" s="101" t="s">
        <v>536</v>
      </c>
      <c r="B40" s="32"/>
      <c r="C40" s="32"/>
      <c r="D40" s="32"/>
      <c r="E40" s="32"/>
      <c r="F40" s="32"/>
    </row>
    <row r="41" spans="1:6" ht="12.75">
      <c r="A41" s="101" t="s">
        <v>9</v>
      </c>
      <c r="F41" s="30"/>
    </row>
    <row r="43" spans="1:6" ht="12.75">
      <c r="A43" s="101" t="s">
        <v>537</v>
      </c>
      <c r="F43" s="30"/>
    </row>
    <row r="44" spans="1:6" ht="12.75">
      <c r="A44" s="101" t="s">
        <v>586</v>
      </c>
      <c r="F44" s="30"/>
    </row>
    <row r="45" spans="1:6" ht="12.75">
      <c r="A45" s="101" t="s">
        <v>538</v>
      </c>
      <c r="F45" s="30"/>
    </row>
    <row r="46" spans="1:6" ht="12.75">
      <c r="A46" s="101"/>
      <c r="F46" s="30"/>
    </row>
    <row r="47" ht="12.75">
      <c r="A47" s="101" t="s">
        <v>539</v>
      </c>
    </row>
    <row r="48" ht="12.75">
      <c r="A48" s="101" t="s">
        <v>540</v>
      </c>
    </row>
  </sheetData>
  <sheetProtection/>
  <printOptions/>
  <pageMargins left="0.75" right="0.75" top="1" bottom="1" header="0.5" footer="0.5"/>
  <pageSetup fitToHeight="1" fitToWidth="1" horizontalDpi="600" verticalDpi="600" orientation="portrait" paperSize="8" r:id="rId1"/>
</worksheet>
</file>

<file path=xl/worksheets/sheet16.xml><?xml version="1.0" encoding="utf-8"?>
<worksheet xmlns="http://schemas.openxmlformats.org/spreadsheetml/2006/main" xmlns:r="http://schemas.openxmlformats.org/officeDocument/2006/relationships">
  <sheetPr>
    <pageSetUpPr fitToPage="1"/>
  </sheetPr>
  <dimension ref="A1:F106"/>
  <sheetViews>
    <sheetView zoomScalePageLayoutView="0" workbookViewId="0" topLeftCell="A1">
      <selection activeCell="A1" sqref="A1"/>
    </sheetView>
  </sheetViews>
  <sheetFormatPr defaultColWidth="9.140625" defaultRowHeight="12.75"/>
  <cols>
    <col min="1" max="1" width="12.7109375" style="32" bestFit="1" customWidth="1"/>
    <col min="2" max="2" width="92.00390625" style="32" customWidth="1"/>
    <col min="3" max="3" width="21.7109375" style="242" customWidth="1"/>
    <col min="4" max="16384" width="9.140625" style="31" customWidth="1"/>
  </cols>
  <sheetData>
    <row r="1" spans="1:2" ht="15">
      <c r="A1" s="90" t="s">
        <v>124</v>
      </c>
      <c r="B1" s="34"/>
    </row>
    <row r="2" spans="1:5" s="239" customFormat="1" ht="18">
      <c r="A2" s="90" t="s">
        <v>507</v>
      </c>
      <c r="B2" s="67"/>
      <c r="C2" s="243"/>
      <c r="D2" s="67"/>
      <c r="E2" s="67"/>
    </row>
    <row r="3" spans="1:3" s="78" customFormat="1" ht="17.25">
      <c r="A3" s="90" t="s">
        <v>31</v>
      </c>
      <c r="B3" s="29"/>
      <c r="C3" s="244"/>
    </row>
    <row r="5" spans="2:3" ht="15">
      <c r="B5" s="192"/>
      <c r="C5" s="246" t="s">
        <v>232</v>
      </c>
    </row>
    <row r="6" spans="2:3" ht="15">
      <c r="B6" s="191" t="s">
        <v>458</v>
      </c>
      <c r="C6" s="245" t="s">
        <v>442</v>
      </c>
    </row>
    <row r="7" spans="2:3" ht="15">
      <c r="B7" s="94" t="s">
        <v>603</v>
      </c>
      <c r="C7" s="246">
        <v>1000</v>
      </c>
    </row>
    <row r="8" spans="2:3" ht="15">
      <c r="B8" s="94" t="s">
        <v>604</v>
      </c>
      <c r="C8" s="246">
        <v>500</v>
      </c>
    </row>
    <row r="9" spans="2:3" ht="15">
      <c r="B9" s="94" t="s">
        <v>605</v>
      </c>
      <c r="C9" s="246">
        <v>44888.721189</v>
      </c>
    </row>
    <row r="10" spans="2:3" ht="15">
      <c r="B10" s="94" t="s">
        <v>606</v>
      </c>
      <c r="C10" s="246">
        <v>100010</v>
      </c>
    </row>
    <row r="11" spans="2:3" ht="15">
      <c r="B11" s="94" t="s">
        <v>607</v>
      </c>
      <c r="C11" s="246">
        <v>46599.018304</v>
      </c>
    </row>
    <row r="12" spans="2:3" ht="15">
      <c r="B12" s="94" t="s">
        <v>608</v>
      </c>
      <c r="C12" s="246">
        <v>1000</v>
      </c>
    </row>
    <row r="13" spans="2:3" ht="15">
      <c r="B13" s="94" t="s">
        <v>609</v>
      </c>
      <c r="C13" s="246">
        <v>1000</v>
      </c>
    </row>
    <row r="14" spans="2:3" ht="15">
      <c r="B14" s="94" t="s">
        <v>610</v>
      </c>
      <c r="C14" s="246">
        <v>7420.058251</v>
      </c>
    </row>
    <row r="15" spans="2:3" ht="15">
      <c r="B15" s="94" t="s">
        <v>611</v>
      </c>
      <c r="C15" s="246">
        <v>100</v>
      </c>
    </row>
    <row r="16" spans="2:3" ht="15">
      <c r="B16" s="94" t="s">
        <v>612</v>
      </c>
      <c r="C16" s="246">
        <v>10000</v>
      </c>
    </row>
    <row r="17" spans="2:3" ht="15">
      <c r="B17" s="94" t="s">
        <v>613</v>
      </c>
      <c r="C17" s="246">
        <v>100</v>
      </c>
    </row>
    <row r="18" spans="2:3" ht="15">
      <c r="B18" s="94" t="s">
        <v>614</v>
      </c>
      <c r="C18" s="246">
        <v>100</v>
      </c>
    </row>
    <row r="19" spans="2:3" ht="15">
      <c r="B19" s="94" t="s">
        <v>615</v>
      </c>
      <c r="C19" s="246">
        <v>233.6</v>
      </c>
    </row>
    <row r="20" spans="2:3" ht="15">
      <c r="B20" s="94" t="s">
        <v>616</v>
      </c>
      <c r="C20" s="246">
        <v>318</v>
      </c>
    </row>
    <row r="21" spans="2:3" ht="15">
      <c r="B21" s="94" t="s">
        <v>617</v>
      </c>
      <c r="C21" s="246">
        <v>10000</v>
      </c>
    </row>
    <row r="22" spans="2:3" ht="15">
      <c r="B22" s="94" t="s">
        <v>618</v>
      </c>
      <c r="C22" s="246">
        <v>100</v>
      </c>
    </row>
    <row r="23" spans="2:3" ht="15">
      <c r="B23" s="94" t="s">
        <v>619</v>
      </c>
      <c r="C23" s="246">
        <v>200</v>
      </c>
    </row>
    <row r="24" spans="2:3" ht="15">
      <c r="B24" s="94" t="s">
        <v>620</v>
      </c>
      <c r="C24" s="246">
        <v>201.400001</v>
      </c>
    </row>
    <row r="25" spans="2:3" ht="15">
      <c r="B25" s="94" t="s">
        <v>621</v>
      </c>
      <c r="C25" s="246">
        <v>1000</v>
      </c>
    </row>
    <row r="26" spans="2:3" ht="15">
      <c r="B26" s="94" t="s">
        <v>622</v>
      </c>
      <c r="C26" s="246">
        <v>289.88788</v>
      </c>
    </row>
    <row r="27" spans="2:3" ht="15">
      <c r="B27" s="94" t="s">
        <v>623</v>
      </c>
      <c r="C27" s="246">
        <v>100</v>
      </c>
    </row>
    <row r="28" spans="2:3" ht="15">
      <c r="B28" s="94" t="s">
        <v>624</v>
      </c>
      <c r="C28" s="246">
        <v>10000</v>
      </c>
    </row>
    <row r="29" spans="2:3" ht="15">
      <c r="B29" s="94" t="s">
        <v>625</v>
      </c>
      <c r="C29" s="246">
        <v>100</v>
      </c>
    </row>
    <row r="30" spans="2:3" ht="15">
      <c r="B30" s="94" t="s">
        <v>626</v>
      </c>
      <c r="C30" s="246">
        <v>100</v>
      </c>
    </row>
    <row r="31" spans="2:3" ht="15">
      <c r="B31" s="94" t="s">
        <v>627</v>
      </c>
      <c r="C31" s="246">
        <v>100</v>
      </c>
    </row>
    <row r="32" spans="2:3" ht="15">
      <c r="B32" s="94" t="s">
        <v>628</v>
      </c>
      <c r="C32" s="246">
        <v>1000005</v>
      </c>
    </row>
    <row r="33" spans="2:3" ht="15">
      <c r="B33" s="94" t="s">
        <v>629</v>
      </c>
      <c r="C33" s="246">
        <v>100</v>
      </c>
    </row>
    <row r="34" spans="2:3" ht="15">
      <c r="B34" s="94" t="s">
        <v>630</v>
      </c>
      <c r="C34" s="246">
        <v>136244.899367</v>
      </c>
    </row>
    <row r="35" spans="2:3" ht="15">
      <c r="B35" s="94" t="s">
        <v>631</v>
      </c>
      <c r="C35" s="246">
        <v>1000</v>
      </c>
    </row>
    <row r="36" spans="2:3" ht="15">
      <c r="B36" s="94" t="s">
        <v>632</v>
      </c>
      <c r="C36" s="246">
        <v>100</v>
      </c>
    </row>
    <row r="37" spans="2:3" ht="15">
      <c r="B37" s="94" t="s">
        <v>633</v>
      </c>
      <c r="C37" s="246">
        <v>210000</v>
      </c>
    </row>
    <row r="38" spans="2:3" ht="15">
      <c r="B38" s="94" t="s">
        <v>634</v>
      </c>
      <c r="C38" s="246">
        <v>10000</v>
      </c>
    </row>
    <row r="39" spans="2:3" ht="15">
      <c r="B39" s="94" t="s">
        <v>635</v>
      </c>
      <c r="C39" s="246">
        <v>99999.999999</v>
      </c>
    </row>
    <row r="40" spans="2:3" ht="15">
      <c r="B40" s="94" t="s">
        <v>636</v>
      </c>
      <c r="C40" s="246">
        <v>328.25</v>
      </c>
    </row>
    <row r="41" spans="2:3" ht="15">
      <c r="B41" s="94" t="s">
        <v>637</v>
      </c>
      <c r="C41" s="246">
        <v>100</v>
      </c>
    </row>
    <row r="42" spans="2:3" ht="15">
      <c r="B42" s="94" t="s">
        <v>638</v>
      </c>
      <c r="C42" s="246">
        <v>1000000</v>
      </c>
    </row>
    <row r="43" spans="2:3" ht="15">
      <c r="B43" s="94" t="s">
        <v>639</v>
      </c>
      <c r="C43" s="246">
        <v>220.023405</v>
      </c>
    </row>
    <row r="44" spans="2:3" ht="15">
      <c r="B44" s="94" t="s">
        <v>640</v>
      </c>
      <c r="C44" s="246">
        <v>100</v>
      </c>
    </row>
    <row r="45" spans="2:3" ht="15">
      <c r="B45" s="94" t="s">
        <v>641</v>
      </c>
      <c r="C45" s="246">
        <v>10000</v>
      </c>
    </row>
    <row r="46" spans="2:3" ht="15">
      <c r="B46" s="94" t="s">
        <v>642</v>
      </c>
      <c r="C46" s="246">
        <v>794.5</v>
      </c>
    </row>
    <row r="47" spans="2:3" ht="15">
      <c r="B47" s="94" t="s">
        <v>643</v>
      </c>
      <c r="C47" s="246">
        <v>125</v>
      </c>
    </row>
    <row r="48" spans="2:3" ht="15">
      <c r="B48" s="94" t="s">
        <v>644</v>
      </c>
      <c r="C48" s="246">
        <v>150</v>
      </c>
    </row>
    <row r="49" spans="2:3" ht="15">
      <c r="B49" s="94" t="s">
        <v>645</v>
      </c>
      <c r="C49" s="246">
        <v>1000</v>
      </c>
    </row>
    <row r="50" spans="2:3" ht="15">
      <c r="B50" s="94" t="s">
        <v>646</v>
      </c>
      <c r="C50" s="246">
        <v>280</v>
      </c>
    </row>
    <row r="51" spans="2:3" ht="15">
      <c r="B51" s="94" t="s">
        <v>690</v>
      </c>
      <c r="C51" s="246">
        <v>2000</v>
      </c>
    </row>
    <row r="52" spans="2:3" ht="15">
      <c r="B52" s="94" t="s">
        <v>691</v>
      </c>
      <c r="C52" s="246">
        <v>62500</v>
      </c>
    </row>
    <row r="53" spans="2:3" ht="15">
      <c r="B53" s="94" t="s">
        <v>692</v>
      </c>
      <c r="C53" s="246">
        <v>100</v>
      </c>
    </row>
    <row r="54" spans="2:3" ht="15">
      <c r="B54" s="94" t="s">
        <v>693</v>
      </c>
      <c r="C54" s="246">
        <v>4000</v>
      </c>
    </row>
    <row r="55" spans="2:3" ht="15">
      <c r="B55" s="94" t="s">
        <v>694</v>
      </c>
      <c r="C55" s="246">
        <v>10000</v>
      </c>
    </row>
    <row r="56" spans="2:3" ht="15">
      <c r="B56" s="94" t="s">
        <v>695</v>
      </c>
      <c r="C56" s="246">
        <v>100</v>
      </c>
    </row>
    <row r="57" spans="2:3" ht="15">
      <c r="B57" s="94" t="s">
        <v>696</v>
      </c>
      <c r="C57" s="246">
        <v>3210.285</v>
      </c>
    </row>
    <row r="58" spans="2:3" ht="15">
      <c r="B58" s="94" t="s">
        <v>697</v>
      </c>
      <c r="C58" s="246">
        <v>200</v>
      </c>
    </row>
    <row r="59" spans="2:3" ht="15">
      <c r="B59" s="94" t="s">
        <v>698</v>
      </c>
      <c r="C59" s="246">
        <v>100</v>
      </c>
    </row>
    <row r="60" spans="2:3" ht="15">
      <c r="B60" s="94" t="s">
        <v>699</v>
      </c>
      <c r="C60" s="246">
        <v>1000</v>
      </c>
    </row>
    <row r="61" spans="2:3" ht="15">
      <c r="B61" s="94" t="s">
        <v>700</v>
      </c>
      <c r="C61" s="246">
        <v>1000000</v>
      </c>
    </row>
    <row r="62" spans="2:3" ht="15">
      <c r="B62" s="94" t="s">
        <v>701</v>
      </c>
      <c r="C62" s="246">
        <v>100</v>
      </c>
    </row>
    <row r="63" spans="2:3" ht="15">
      <c r="B63" s="94" t="s">
        <v>702</v>
      </c>
      <c r="C63" s="246">
        <v>100</v>
      </c>
    </row>
    <row r="64" spans="2:3" ht="15">
      <c r="B64" s="94" t="s">
        <v>703</v>
      </c>
      <c r="C64" s="246">
        <v>100</v>
      </c>
    </row>
    <row r="65" spans="2:3" ht="15">
      <c r="B65" s="94" t="s">
        <v>704</v>
      </c>
      <c r="C65" s="246">
        <v>100</v>
      </c>
    </row>
    <row r="66" spans="2:3" ht="15">
      <c r="B66" s="94" t="s">
        <v>705</v>
      </c>
      <c r="C66" s="246">
        <v>1000</v>
      </c>
    </row>
    <row r="67" spans="1:3" ht="15">
      <c r="A67" s="90" t="s">
        <v>231</v>
      </c>
      <c r="B67" s="94" t="s">
        <v>706</v>
      </c>
      <c r="C67" s="246">
        <v>1972.78515</v>
      </c>
    </row>
    <row r="68" spans="1:3" s="79" customFormat="1" ht="15">
      <c r="A68" s="43"/>
      <c r="B68" s="94" t="s">
        <v>707</v>
      </c>
      <c r="C68" s="246">
        <v>85330</v>
      </c>
    </row>
    <row r="69" spans="2:3" ht="15">
      <c r="B69" s="94" t="s">
        <v>708</v>
      </c>
      <c r="C69" s="246">
        <v>490</v>
      </c>
    </row>
    <row r="70" spans="2:3" ht="15">
      <c r="B70" s="94" t="s">
        <v>709</v>
      </c>
      <c r="C70" s="246">
        <v>100</v>
      </c>
    </row>
    <row r="71" spans="2:3" ht="15">
      <c r="B71" s="94" t="s">
        <v>710</v>
      </c>
      <c r="C71" s="246">
        <v>6797.01448125</v>
      </c>
    </row>
    <row r="72" spans="2:3" ht="15">
      <c r="B72" s="94" t="s">
        <v>711</v>
      </c>
      <c r="C72" s="246">
        <v>250000</v>
      </c>
    </row>
    <row r="73" spans="2:3" ht="15">
      <c r="B73" s="94" t="s">
        <v>712</v>
      </c>
      <c r="C73" s="246">
        <v>136.528</v>
      </c>
    </row>
    <row r="74" spans="2:3" ht="15">
      <c r="B74" s="94" t="s">
        <v>713</v>
      </c>
      <c r="C74" s="246">
        <v>127</v>
      </c>
    </row>
    <row r="75" spans="2:3" ht="15">
      <c r="B75" s="94" t="s">
        <v>714</v>
      </c>
      <c r="C75" s="246">
        <v>100</v>
      </c>
    </row>
    <row r="76" spans="2:3" ht="15">
      <c r="B76" s="94" t="s">
        <v>715</v>
      </c>
      <c r="C76" s="246">
        <v>9999.9999</v>
      </c>
    </row>
    <row r="77" spans="2:3" ht="15">
      <c r="B77" s="94" t="s">
        <v>716</v>
      </c>
      <c r="C77" s="246">
        <v>200</v>
      </c>
    </row>
    <row r="78" spans="2:3" ht="15">
      <c r="B78" s="94" t="s">
        <v>717</v>
      </c>
      <c r="C78" s="246">
        <v>1234.675342</v>
      </c>
    </row>
    <row r="79" spans="2:3" ht="15">
      <c r="B79" s="94" t="s">
        <v>718</v>
      </c>
      <c r="C79" s="246">
        <v>2500</v>
      </c>
    </row>
    <row r="80" spans="2:3" ht="15">
      <c r="B80" s="94" t="s">
        <v>719</v>
      </c>
      <c r="C80" s="246">
        <v>100</v>
      </c>
    </row>
    <row r="81" spans="2:3" ht="15">
      <c r="B81" s="94" t="s">
        <v>720</v>
      </c>
      <c r="C81" s="246">
        <v>221.858</v>
      </c>
    </row>
    <row r="82" spans="2:3" ht="15">
      <c r="B82" s="94" t="s">
        <v>721</v>
      </c>
      <c r="C82" s="246">
        <v>938630</v>
      </c>
    </row>
    <row r="83" spans="2:3" ht="15">
      <c r="B83" s="94" t="s">
        <v>722</v>
      </c>
      <c r="C83" s="246">
        <v>100</v>
      </c>
    </row>
    <row r="84" spans="2:3" ht="15">
      <c r="B84" s="94" t="s">
        <v>723</v>
      </c>
      <c r="C84" s="246">
        <v>199</v>
      </c>
    </row>
    <row r="85" spans="2:3" ht="15">
      <c r="B85" s="94" t="s">
        <v>724</v>
      </c>
      <c r="C85" s="246">
        <v>100</v>
      </c>
    </row>
    <row r="86" spans="2:3" ht="15">
      <c r="B86" s="241" t="s">
        <v>147</v>
      </c>
      <c r="C86" s="247">
        <v>5088957.50426925</v>
      </c>
    </row>
    <row r="87" ht="15">
      <c r="C87" s="248"/>
    </row>
    <row r="88" ht="15">
      <c r="A88" s="113" t="s">
        <v>467</v>
      </c>
    </row>
    <row r="89" ht="15">
      <c r="A89" s="94" t="s">
        <v>233</v>
      </c>
    </row>
    <row r="91" ht="15">
      <c r="A91" s="101" t="s">
        <v>571</v>
      </c>
    </row>
    <row r="92" ht="15">
      <c r="A92" s="101" t="s">
        <v>477</v>
      </c>
    </row>
    <row r="93" ht="15">
      <c r="A93" s="101" t="s">
        <v>478</v>
      </c>
    </row>
    <row r="94" ht="15">
      <c r="A94" s="101" t="s">
        <v>479</v>
      </c>
    </row>
    <row r="95" ht="15">
      <c r="A95" s="101" t="s">
        <v>147</v>
      </c>
    </row>
    <row r="96" ht="15">
      <c r="A96" s="101" t="s">
        <v>534</v>
      </c>
    </row>
    <row r="97" ht="15">
      <c r="A97" s="101" t="s">
        <v>511</v>
      </c>
    </row>
    <row r="98" ht="15">
      <c r="A98" s="101" t="s">
        <v>536</v>
      </c>
    </row>
    <row r="99" spans="1:6" ht="12.75">
      <c r="A99" s="101" t="s">
        <v>9</v>
      </c>
      <c r="B99" s="30"/>
      <c r="C99" s="30"/>
      <c r="D99" s="30"/>
      <c r="E99" s="30"/>
      <c r="F99" s="30"/>
    </row>
    <row r="101" spans="1:6" ht="12.75">
      <c r="A101" s="101" t="s">
        <v>537</v>
      </c>
      <c r="B101" s="30"/>
      <c r="C101" s="30"/>
      <c r="D101" s="30"/>
      <c r="E101" s="30"/>
      <c r="F101" s="30"/>
    </row>
    <row r="102" spans="1:6" ht="12.75">
      <c r="A102" s="101" t="s">
        <v>586</v>
      </c>
      <c r="B102" s="30"/>
      <c r="C102" s="30"/>
      <c r="D102" s="30"/>
      <c r="E102" s="30"/>
      <c r="F102" s="30"/>
    </row>
    <row r="103" spans="1:6" ht="12.75">
      <c r="A103" s="101" t="s">
        <v>538</v>
      </c>
      <c r="B103" s="30"/>
      <c r="C103" s="30"/>
      <c r="D103" s="30"/>
      <c r="E103" s="30"/>
      <c r="F103" s="30"/>
    </row>
    <row r="104" spans="1:6" ht="12.75">
      <c r="A104" s="101"/>
      <c r="B104" s="30"/>
      <c r="C104" s="30"/>
      <c r="D104" s="30"/>
      <c r="E104" s="30"/>
      <c r="F104" s="30"/>
    </row>
    <row r="105" ht="15">
      <c r="A105" s="101" t="s">
        <v>539</v>
      </c>
    </row>
    <row r="106" ht="15">
      <c r="A106" s="101" t="s">
        <v>540</v>
      </c>
    </row>
  </sheetData>
  <sheetProtection/>
  <printOptions/>
  <pageMargins left="0.75" right="0.75" top="1" bottom="1" header="0.5" footer="0.5"/>
  <pageSetup fitToHeight="1" fitToWidth="1" horizontalDpi="600" verticalDpi="600" orientation="portrait" paperSize="8" scale="68" r:id="rId2"/>
  <rowBreaks count="1" manualBreakCount="1">
    <brk id="66" max="255" man="1"/>
  </rowBreaks>
  <drawing r:id="rId1"/>
</worksheet>
</file>

<file path=xl/worksheets/sheet17.xml><?xml version="1.0" encoding="utf-8"?>
<worksheet xmlns="http://schemas.openxmlformats.org/spreadsheetml/2006/main" xmlns:r="http://schemas.openxmlformats.org/officeDocument/2006/relationships">
  <sheetPr>
    <pageSetUpPr fitToPage="1"/>
  </sheetPr>
  <dimension ref="A1:G86"/>
  <sheetViews>
    <sheetView zoomScalePageLayoutView="0" workbookViewId="0" topLeftCell="A1">
      <selection activeCell="A1" sqref="A1"/>
    </sheetView>
  </sheetViews>
  <sheetFormatPr defaultColWidth="9.140625" defaultRowHeight="12.75"/>
  <cols>
    <col min="1" max="1" width="55.00390625" style="30" customWidth="1"/>
    <col min="2" max="6" width="15.7109375" style="30" customWidth="1"/>
    <col min="7" max="7" width="9.140625" style="30" customWidth="1"/>
    <col min="8" max="16384" width="9.140625" style="31" customWidth="1"/>
  </cols>
  <sheetData>
    <row r="1" spans="1:7" ht="15">
      <c r="A1" s="90" t="s">
        <v>124</v>
      </c>
      <c r="B1" s="34"/>
      <c r="C1" s="242"/>
      <c r="D1" s="31"/>
      <c r="E1" s="31"/>
      <c r="F1" s="31"/>
      <c r="G1" s="31"/>
    </row>
    <row r="2" spans="1:7" s="78" customFormat="1" ht="17.25">
      <c r="A2" s="90" t="s">
        <v>498</v>
      </c>
      <c r="B2" s="67"/>
      <c r="C2" s="29"/>
      <c r="D2" s="29"/>
      <c r="E2" s="29"/>
      <c r="F2" s="29"/>
      <c r="G2" s="29"/>
    </row>
    <row r="3" spans="1:6" ht="15">
      <c r="A3" s="90" t="s">
        <v>745</v>
      </c>
      <c r="B3" s="53"/>
      <c r="C3" s="53"/>
      <c r="D3" s="53"/>
      <c r="E3" s="53"/>
      <c r="F3" s="53"/>
    </row>
    <row r="4" spans="1:6" ht="15">
      <c r="A4" s="45"/>
      <c r="B4" s="45"/>
      <c r="C4" s="45"/>
      <c r="D4" s="45"/>
      <c r="E4" s="45"/>
      <c r="F4" s="250" t="s">
        <v>139</v>
      </c>
    </row>
    <row r="5" spans="1:7" s="79" customFormat="1" ht="15">
      <c r="A5" s="122" t="s">
        <v>727</v>
      </c>
      <c r="B5" s="251" t="s">
        <v>140</v>
      </c>
      <c r="C5" s="251" t="s">
        <v>145</v>
      </c>
      <c r="D5" s="251" t="s">
        <v>146</v>
      </c>
      <c r="E5" s="251" t="s">
        <v>404</v>
      </c>
      <c r="F5" s="251" t="s">
        <v>466</v>
      </c>
      <c r="G5" s="62"/>
    </row>
    <row r="6" spans="1:6" ht="12.75">
      <c r="A6" s="94" t="s">
        <v>235</v>
      </c>
      <c r="B6" s="275">
        <v>468.3</v>
      </c>
      <c r="C6" s="275">
        <v>301.164</v>
      </c>
      <c r="D6" s="275">
        <v>248.409</v>
      </c>
      <c r="E6" s="275">
        <v>263.007</v>
      </c>
      <c r="F6" s="275">
        <f>130.861+160.173+0.004</f>
        <v>291.038</v>
      </c>
    </row>
    <row r="7" spans="1:6" ht="15">
      <c r="A7" s="94" t="s">
        <v>147</v>
      </c>
      <c r="B7" s="276"/>
      <c r="C7" s="276"/>
      <c r="D7" s="276"/>
      <c r="E7" s="276"/>
      <c r="F7" s="276"/>
    </row>
    <row r="8" spans="1:6" ht="29.25" customHeight="1">
      <c r="A8" s="346" t="s">
        <v>443</v>
      </c>
      <c r="B8" s="275">
        <v>20.7</v>
      </c>
      <c r="C8" s="275">
        <v>22.885</v>
      </c>
      <c r="D8" s="275">
        <v>18.851</v>
      </c>
      <c r="E8" s="275">
        <v>20.377</v>
      </c>
      <c r="F8" s="275">
        <v>20.734</v>
      </c>
    </row>
    <row r="9" spans="1:6" ht="15">
      <c r="A9" s="94"/>
      <c r="B9" s="276"/>
      <c r="C9" s="276"/>
      <c r="D9" s="276"/>
      <c r="E9" s="276"/>
      <c r="F9" s="276"/>
    </row>
    <row r="10" spans="1:6" ht="12.75">
      <c r="A10" s="94" t="s">
        <v>444</v>
      </c>
      <c r="B10" s="275">
        <v>489</v>
      </c>
      <c r="C10" s="275">
        <v>324.049</v>
      </c>
      <c r="D10" s="275">
        <v>267.227</v>
      </c>
      <c r="E10" s="275">
        <v>283.384</v>
      </c>
      <c r="F10" s="275">
        <f>SUM(F4:F8)</f>
        <v>311.772</v>
      </c>
    </row>
    <row r="11" spans="1:6" ht="15">
      <c r="A11" s="94"/>
      <c r="B11" s="276"/>
      <c r="C11" s="276"/>
      <c r="D11" s="276"/>
      <c r="E11" s="276"/>
      <c r="F11" s="276"/>
    </row>
    <row r="12" spans="1:6" ht="15">
      <c r="A12" s="94" t="s">
        <v>236</v>
      </c>
      <c r="B12" s="276"/>
      <c r="C12" s="276"/>
      <c r="D12" s="276"/>
      <c r="E12" s="276"/>
      <c r="F12" s="276"/>
    </row>
    <row r="13" spans="1:6" ht="12.75">
      <c r="A13" s="94" t="s">
        <v>445</v>
      </c>
      <c r="B13" s="275">
        <v>4.1</v>
      </c>
      <c r="C13" s="275">
        <v>4.6</v>
      </c>
      <c r="D13" s="275">
        <v>5.138</v>
      </c>
      <c r="E13" s="275">
        <v>4.46</v>
      </c>
      <c r="F13" s="275">
        <v>4.643</v>
      </c>
    </row>
    <row r="14" spans="1:6" ht="15">
      <c r="A14" s="94"/>
      <c r="B14" s="276"/>
      <c r="C14" s="276"/>
      <c r="D14" s="276"/>
      <c r="E14" s="276"/>
      <c r="F14" s="276"/>
    </row>
    <row r="15" spans="1:6" ht="12.75">
      <c r="A15" s="98" t="s">
        <v>237</v>
      </c>
      <c r="B15" s="277">
        <v>484.9</v>
      </c>
      <c r="C15" s="277">
        <v>318.357</v>
      </c>
      <c r="D15" s="277">
        <v>262.089</v>
      </c>
      <c r="E15" s="277">
        <v>278.924</v>
      </c>
      <c r="F15" s="277">
        <v>307.129</v>
      </c>
    </row>
    <row r="16" spans="1:6" ht="15">
      <c r="A16" s="281" t="s">
        <v>153</v>
      </c>
      <c r="B16" s="251" t="s">
        <v>140</v>
      </c>
      <c r="C16" s="251" t="s">
        <v>145</v>
      </c>
      <c r="D16" s="251" t="s">
        <v>146</v>
      </c>
      <c r="E16" s="251" t="s">
        <v>404</v>
      </c>
      <c r="F16" s="251" t="s">
        <v>466</v>
      </c>
    </row>
    <row r="17" spans="1:6" ht="12.75">
      <c r="A17" s="94" t="s">
        <v>235</v>
      </c>
      <c r="B17" s="275">
        <v>18.485</v>
      </c>
      <c r="C17" s="275">
        <v>17.777</v>
      </c>
      <c r="D17" s="275">
        <v>16.037</v>
      </c>
      <c r="E17" s="275">
        <v>14.785</v>
      </c>
      <c r="F17" s="275">
        <f>7.007+9.114</f>
        <v>16.121000000000002</v>
      </c>
    </row>
    <row r="18" spans="1:6" ht="15">
      <c r="A18" s="94" t="s">
        <v>147</v>
      </c>
      <c r="B18" s="276"/>
      <c r="C18" s="276"/>
      <c r="D18" s="276"/>
      <c r="E18" s="276"/>
      <c r="F18" s="276"/>
    </row>
    <row r="19" spans="1:6" ht="28.5" customHeight="1">
      <c r="A19" s="346" t="s">
        <v>443</v>
      </c>
      <c r="B19" s="275">
        <v>1.005</v>
      </c>
      <c r="C19" s="275">
        <v>1.022</v>
      </c>
      <c r="D19" s="275">
        <v>1.279</v>
      </c>
      <c r="E19" s="275">
        <v>1.552</v>
      </c>
      <c r="F19" s="275">
        <v>1.352</v>
      </c>
    </row>
    <row r="20" spans="1:6" ht="15">
      <c r="A20" s="94"/>
      <c r="B20" s="276"/>
      <c r="C20" s="276"/>
      <c r="D20" s="276"/>
      <c r="E20" s="276"/>
      <c r="F20" s="276"/>
    </row>
    <row r="21" spans="1:6" ht="12.75">
      <c r="A21" s="94" t="s">
        <v>444</v>
      </c>
      <c r="B21" s="275">
        <v>19.49</v>
      </c>
      <c r="C21" s="275">
        <v>18.799</v>
      </c>
      <c r="D21" s="275">
        <v>17.316</v>
      </c>
      <c r="E21" s="275">
        <v>16.316</v>
      </c>
      <c r="F21" s="275">
        <v>17.473000000000003</v>
      </c>
    </row>
    <row r="22" spans="1:6" ht="15">
      <c r="A22" s="94"/>
      <c r="B22" s="276"/>
      <c r="C22" s="276"/>
      <c r="D22" s="276"/>
      <c r="E22" s="276"/>
      <c r="F22" s="276"/>
    </row>
    <row r="23" spans="1:6" ht="15">
      <c r="A23" s="94" t="s">
        <v>236</v>
      </c>
      <c r="B23" s="276"/>
      <c r="C23" s="276"/>
      <c r="D23" s="276"/>
      <c r="E23" s="276"/>
      <c r="F23" s="276"/>
    </row>
    <row r="24" spans="1:6" ht="12.75">
      <c r="A24" s="94" t="s">
        <v>445</v>
      </c>
      <c r="B24" s="275">
        <v>0.164</v>
      </c>
      <c r="C24" s="275">
        <v>0.23</v>
      </c>
      <c r="D24" s="275">
        <v>0.325</v>
      </c>
      <c r="E24" s="275">
        <v>0.26</v>
      </c>
      <c r="F24" s="275">
        <v>0.299</v>
      </c>
    </row>
    <row r="25" spans="1:6" ht="15">
      <c r="A25" s="94"/>
      <c r="B25" s="276"/>
      <c r="C25" s="276"/>
      <c r="D25" s="276"/>
      <c r="E25" s="276"/>
      <c r="F25" s="276"/>
    </row>
    <row r="26" spans="1:6" ht="12.75">
      <c r="A26" s="98" t="s">
        <v>237</v>
      </c>
      <c r="B26" s="278">
        <v>19.326</v>
      </c>
      <c r="C26" s="278">
        <v>18.569</v>
      </c>
      <c r="D26" s="278">
        <v>16.991</v>
      </c>
      <c r="E26" s="278">
        <v>16.056</v>
      </c>
      <c r="F26" s="277">
        <v>17.174000000000003</v>
      </c>
    </row>
    <row r="27" spans="1:6" ht="15" hidden="1">
      <c r="A27" s="191" t="s">
        <v>126</v>
      </c>
      <c r="B27" s="276"/>
      <c r="C27" s="276"/>
      <c r="D27" s="276"/>
      <c r="E27" s="276"/>
      <c r="F27" s="276"/>
    </row>
    <row r="28" spans="1:6" ht="15" hidden="1">
      <c r="A28" s="192" t="s">
        <v>235</v>
      </c>
      <c r="B28" s="276">
        <v>300.5</v>
      </c>
      <c r="C28" s="276">
        <v>486.785</v>
      </c>
      <c r="D28" s="276">
        <v>318.941</v>
      </c>
      <c r="E28" s="276">
        <v>264.446</v>
      </c>
      <c r="F28" s="276">
        <v>277.79200000000003</v>
      </c>
    </row>
    <row r="29" spans="1:6" ht="15" hidden="1">
      <c r="A29" s="192" t="s">
        <v>147</v>
      </c>
      <c r="B29" s="276"/>
      <c r="C29" s="276"/>
      <c r="D29" s="276"/>
      <c r="E29" s="276"/>
      <c r="F29" s="276"/>
    </row>
    <row r="30" spans="1:6" ht="27.75" customHeight="1" hidden="1">
      <c r="A30" s="252" t="s">
        <v>443</v>
      </c>
      <c r="B30" s="276"/>
      <c r="C30" s="276">
        <v>21.705</v>
      </c>
      <c r="D30" s="276">
        <v>23.907</v>
      </c>
      <c r="E30" s="276">
        <v>20.13</v>
      </c>
      <c r="F30" s="276">
        <v>21.929</v>
      </c>
    </row>
    <row r="31" spans="1:6" ht="15" hidden="1">
      <c r="A31" s="94"/>
      <c r="B31" s="276"/>
      <c r="C31" s="276"/>
      <c r="D31" s="276"/>
      <c r="E31" s="276"/>
      <c r="F31" s="276"/>
    </row>
    <row r="32" spans="1:6" ht="15" hidden="1">
      <c r="A32" s="192" t="s">
        <v>444</v>
      </c>
      <c r="B32" s="276">
        <v>300.5</v>
      </c>
      <c r="C32" s="276">
        <v>508.49</v>
      </c>
      <c r="D32" s="276">
        <v>342.84799999999996</v>
      </c>
      <c r="E32" s="276">
        <v>284.543</v>
      </c>
      <c r="F32" s="276">
        <v>299.7</v>
      </c>
    </row>
    <row r="33" spans="1:6" ht="15" hidden="1">
      <c r="A33" s="94"/>
      <c r="B33" s="276"/>
      <c r="C33" s="276"/>
      <c r="D33" s="276"/>
      <c r="E33" s="276"/>
      <c r="F33" s="276"/>
    </row>
    <row r="34" spans="1:6" ht="15" hidden="1">
      <c r="A34" s="192" t="s">
        <v>236</v>
      </c>
      <c r="B34" s="276"/>
      <c r="C34" s="276"/>
      <c r="D34" s="276"/>
      <c r="E34" s="276"/>
      <c r="F34" s="276"/>
    </row>
    <row r="35" spans="1:6" ht="15" hidden="1">
      <c r="A35" s="192" t="s">
        <v>445</v>
      </c>
      <c r="B35" s="276">
        <v>2.2</v>
      </c>
      <c r="C35" s="276">
        <v>4.263999999999999</v>
      </c>
      <c r="D35" s="276">
        <v>4.8</v>
      </c>
      <c r="E35" s="276">
        <v>5.463</v>
      </c>
      <c r="F35" s="276">
        <v>4.72</v>
      </c>
    </row>
    <row r="36" spans="1:6" ht="15" hidden="1">
      <c r="A36" s="192"/>
      <c r="B36" s="276"/>
      <c r="C36" s="276"/>
      <c r="D36" s="276"/>
      <c r="E36" s="276"/>
      <c r="F36" s="276"/>
    </row>
    <row r="37" spans="1:6" ht="15" hidden="1">
      <c r="A37" s="253" t="s">
        <v>237</v>
      </c>
      <c r="B37" s="279">
        <v>298.3</v>
      </c>
      <c r="C37" s="279">
        <v>504.226</v>
      </c>
      <c r="D37" s="279">
        <v>336.92599999999993</v>
      </c>
      <c r="E37" s="279">
        <v>279.08</v>
      </c>
      <c r="F37" s="279">
        <v>294.98</v>
      </c>
    </row>
    <row r="38" spans="1:6" ht="15">
      <c r="A38" s="281" t="s">
        <v>154</v>
      </c>
      <c r="B38" s="251" t="s">
        <v>140</v>
      </c>
      <c r="C38" s="251" t="s">
        <v>145</v>
      </c>
      <c r="D38" s="251" t="s">
        <v>146</v>
      </c>
      <c r="E38" s="251" t="s">
        <v>404</v>
      </c>
      <c r="F38" s="251" t="s">
        <v>466</v>
      </c>
    </row>
    <row r="39" spans="1:6" ht="12.75">
      <c r="A39" s="94" t="s">
        <v>235</v>
      </c>
      <c r="B39" s="275">
        <v>1.147</v>
      </c>
      <c r="C39" s="275">
        <v>5.399</v>
      </c>
      <c r="D39" s="275">
        <v>2.908</v>
      </c>
      <c r="E39" s="275">
        <v>2.612</v>
      </c>
      <c r="F39" s="275">
        <f>1.169+1.494</f>
        <v>2.6630000000000003</v>
      </c>
    </row>
    <row r="40" spans="1:6" ht="15">
      <c r="A40" s="94" t="s">
        <v>147</v>
      </c>
      <c r="B40" s="276"/>
      <c r="C40" s="276"/>
      <c r="D40" s="276"/>
      <c r="E40" s="276"/>
      <c r="F40" s="276"/>
    </row>
    <row r="41" spans="1:6" ht="32.25" customHeight="1">
      <c r="A41" s="346" t="s">
        <v>443</v>
      </c>
      <c r="B41" s="275">
        <v>0.052</v>
      </c>
      <c r="C41" s="275">
        <v>0.235</v>
      </c>
      <c r="D41" s="275">
        <v>0.32</v>
      </c>
      <c r="E41" s="275">
        <v>0.283</v>
      </c>
      <c r="F41" s="275">
        <v>0.263</v>
      </c>
    </row>
    <row r="42" spans="1:6" ht="15">
      <c r="A42" s="94"/>
      <c r="B42" s="276"/>
      <c r="C42" s="276"/>
      <c r="D42" s="276"/>
      <c r="E42" s="276"/>
      <c r="F42" s="276"/>
    </row>
    <row r="43" spans="1:6" ht="12.75">
      <c r="A43" s="94" t="s">
        <v>444</v>
      </c>
      <c r="B43" s="275">
        <v>1.199</v>
      </c>
      <c r="C43" s="275">
        <v>5.634</v>
      </c>
      <c r="D43" s="275">
        <v>3.228</v>
      </c>
      <c r="E43" s="275">
        <v>2.895</v>
      </c>
      <c r="F43" s="275">
        <v>2.926</v>
      </c>
    </row>
    <row r="44" spans="1:6" ht="15">
      <c r="A44" s="94"/>
      <c r="B44" s="276"/>
      <c r="C44" s="276"/>
      <c r="D44" s="276"/>
      <c r="E44" s="276"/>
      <c r="F44" s="276"/>
    </row>
    <row r="45" spans="1:6" ht="15">
      <c r="A45" s="94" t="s">
        <v>236</v>
      </c>
      <c r="B45" s="276"/>
      <c r="C45" s="276"/>
      <c r="D45" s="276"/>
      <c r="E45" s="276"/>
      <c r="F45" s="276"/>
    </row>
    <row r="46" spans="1:6" ht="12.75">
      <c r="A46" s="94" t="s">
        <v>445</v>
      </c>
      <c r="B46" s="280">
        <v>0.033</v>
      </c>
      <c r="C46" s="275">
        <v>0.074</v>
      </c>
      <c r="D46" s="275">
        <v>0.231</v>
      </c>
      <c r="E46" s="275">
        <v>0.146</v>
      </c>
      <c r="F46" s="275">
        <v>0.103</v>
      </c>
    </row>
    <row r="47" spans="1:6" ht="15">
      <c r="A47" s="94"/>
      <c r="B47" s="276"/>
      <c r="C47" s="276"/>
      <c r="D47" s="276"/>
      <c r="E47" s="276"/>
      <c r="F47" s="276"/>
    </row>
    <row r="48" spans="1:6" ht="12.75">
      <c r="A48" s="98" t="s">
        <v>237</v>
      </c>
      <c r="B48" s="278">
        <v>1.166</v>
      </c>
      <c r="C48" s="278">
        <v>5.56</v>
      </c>
      <c r="D48" s="278">
        <v>2.997</v>
      </c>
      <c r="E48" s="278">
        <v>2.749</v>
      </c>
      <c r="F48" s="277">
        <f>F42-F46</f>
        <v>-0.103</v>
      </c>
    </row>
    <row r="49" spans="1:6" ht="15">
      <c r="A49" s="281" t="s">
        <v>155</v>
      </c>
      <c r="B49" s="251" t="s">
        <v>140</v>
      </c>
      <c r="C49" s="251" t="s">
        <v>145</v>
      </c>
      <c r="D49" s="251" t="s">
        <v>146</v>
      </c>
      <c r="E49" s="251" t="s">
        <v>404</v>
      </c>
      <c r="F49" s="251" t="s">
        <v>466</v>
      </c>
    </row>
    <row r="50" spans="1:6" ht="12.75">
      <c r="A50" s="94" t="s">
        <v>235</v>
      </c>
      <c r="B50" s="275">
        <v>487.932</v>
      </c>
      <c r="C50" s="275">
        <v>324.34</v>
      </c>
      <c r="D50" s="275">
        <v>267.354</v>
      </c>
      <c r="E50" s="275">
        <v>280.40400000000005</v>
      </c>
      <c r="F50" s="275">
        <v>309.822</v>
      </c>
    </row>
    <row r="51" spans="1:6" ht="12.75">
      <c r="A51" s="94" t="s">
        <v>147</v>
      </c>
      <c r="B51" s="275"/>
      <c r="C51" s="275"/>
      <c r="D51" s="275"/>
      <c r="E51" s="275"/>
      <c r="F51" s="275"/>
    </row>
    <row r="52" spans="1:6" ht="32.25" customHeight="1">
      <c r="A52" s="346" t="s">
        <v>443</v>
      </c>
      <c r="B52" s="275">
        <v>21.756999999999998</v>
      </c>
      <c r="C52" s="275">
        <v>24.142</v>
      </c>
      <c r="D52" s="275">
        <v>20.45</v>
      </c>
      <c r="E52" s="275">
        <v>22.212</v>
      </c>
      <c r="F52" s="275">
        <v>22.349000000000004</v>
      </c>
    </row>
    <row r="53" spans="1:6" ht="15">
      <c r="A53" s="94"/>
      <c r="B53" s="276"/>
      <c r="C53" s="276"/>
      <c r="D53" s="276"/>
      <c r="E53" s="276"/>
      <c r="F53" s="276"/>
    </row>
    <row r="54" spans="1:6" ht="12.75">
      <c r="A54" s="94" t="s">
        <v>444</v>
      </c>
      <c r="B54" s="275">
        <v>509.689</v>
      </c>
      <c r="C54" s="275">
        <v>348.48199999999997</v>
      </c>
      <c r="D54" s="275">
        <v>287.771</v>
      </c>
      <c r="E54" s="275">
        <v>302.595</v>
      </c>
      <c r="F54" s="275">
        <v>332.171</v>
      </c>
    </row>
    <row r="55" spans="1:6" ht="15">
      <c r="A55" s="94"/>
      <c r="B55" s="276"/>
      <c r="C55" s="276"/>
      <c r="D55" s="276"/>
      <c r="E55" s="276"/>
      <c r="F55" s="276"/>
    </row>
    <row r="56" spans="1:6" ht="15">
      <c r="A56" s="94" t="s">
        <v>236</v>
      </c>
      <c r="B56" s="276"/>
      <c r="C56" s="276"/>
      <c r="D56" s="276"/>
      <c r="E56" s="276"/>
      <c r="F56" s="276"/>
    </row>
    <row r="57" spans="1:6" ht="12.75">
      <c r="A57" s="94" t="s">
        <v>445</v>
      </c>
      <c r="B57" s="275">
        <v>4.297</v>
      </c>
      <c r="C57" s="275">
        <v>4.9</v>
      </c>
      <c r="D57" s="275">
        <v>5.694</v>
      </c>
      <c r="E57" s="275">
        <v>4.866</v>
      </c>
      <c r="F57" s="275">
        <v>5.045</v>
      </c>
    </row>
    <row r="58" spans="1:6" ht="15">
      <c r="A58" s="94"/>
      <c r="B58" s="276"/>
      <c r="C58" s="276"/>
      <c r="D58" s="276"/>
      <c r="E58" s="276"/>
      <c r="F58" s="276"/>
    </row>
    <row r="59" spans="1:6" ht="12.75">
      <c r="A59" s="98" t="s">
        <v>237</v>
      </c>
      <c r="B59" s="278">
        <v>505.392</v>
      </c>
      <c r="C59" s="278">
        <v>342.48599999999993</v>
      </c>
      <c r="D59" s="278">
        <v>282.077</v>
      </c>
      <c r="E59" s="278">
        <v>297.729</v>
      </c>
      <c r="F59" s="278">
        <v>327.126</v>
      </c>
    </row>
    <row r="61" ht="12.75">
      <c r="A61" s="113" t="s">
        <v>467</v>
      </c>
    </row>
    <row r="62" ht="12.75">
      <c r="A62" s="101" t="s">
        <v>574</v>
      </c>
    </row>
    <row r="64" ht="12.75">
      <c r="A64" s="101" t="s">
        <v>571</v>
      </c>
    </row>
    <row r="65" ht="12.75">
      <c r="A65" s="101" t="s">
        <v>477</v>
      </c>
    </row>
    <row r="66" ht="12.75">
      <c r="A66" s="101" t="s">
        <v>478</v>
      </c>
    </row>
    <row r="67" ht="12.75">
      <c r="A67" s="101" t="s">
        <v>479</v>
      </c>
    </row>
    <row r="68" ht="12.75">
      <c r="A68" s="101" t="s">
        <v>147</v>
      </c>
    </row>
    <row r="69" ht="12.75">
      <c r="A69" s="101" t="s">
        <v>534</v>
      </c>
    </row>
    <row r="70" ht="12.75">
      <c r="A70" s="101" t="s">
        <v>511</v>
      </c>
    </row>
    <row r="71" spans="1:7" ht="12.75">
      <c r="A71" s="101" t="s">
        <v>536</v>
      </c>
      <c r="B71" s="254"/>
      <c r="C71" s="254"/>
      <c r="D71" s="254"/>
      <c r="E71" s="254"/>
      <c r="F71" s="254"/>
      <c r="G71" s="254"/>
    </row>
    <row r="72" spans="1:7" ht="12.75">
      <c r="A72" s="101" t="s">
        <v>9</v>
      </c>
      <c r="G72" s="31"/>
    </row>
    <row r="73" spans="1:7" ht="12.75">
      <c r="A73" s="101"/>
      <c r="B73" s="254"/>
      <c r="C73" s="254"/>
      <c r="D73" s="254"/>
      <c r="E73" s="254"/>
      <c r="F73" s="254"/>
      <c r="G73" s="254"/>
    </row>
    <row r="74" spans="1:7" ht="12.75">
      <c r="A74" s="101" t="s">
        <v>537</v>
      </c>
      <c r="G74" s="31"/>
    </row>
    <row r="75" spans="1:7" ht="12.75">
      <c r="A75" s="101" t="s">
        <v>586</v>
      </c>
      <c r="G75" s="31"/>
    </row>
    <row r="76" spans="1:7" ht="12.75">
      <c r="A76" s="101" t="s">
        <v>538</v>
      </c>
      <c r="G76" s="31"/>
    </row>
    <row r="77" spans="1:7" ht="12.75">
      <c r="A77" s="101"/>
      <c r="G77" s="31"/>
    </row>
    <row r="78" spans="1:7" ht="12.75">
      <c r="A78" s="101" t="s">
        <v>548</v>
      </c>
      <c r="B78" s="254"/>
      <c r="C78" s="254"/>
      <c r="D78" s="254"/>
      <c r="E78" s="254"/>
      <c r="F78" s="254"/>
      <c r="G78" s="254"/>
    </row>
    <row r="79" ht="12.75">
      <c r="A79" s="101" t="s">
        <v>29</v>
      </c>
    </row>
    <row r="81" ht="12">
      <c r="A81" s="30" t="s">
        <v>30</v>
      </c>
    </row>
    <row r="83" ht="12.75">
      <c r="A83" s="101" t="s">
        <v>541</v>
      </c>
    </row>
    <row r="84" ht="12.75">
      <c r="A84" s="101" t="s">
        <v>542</v>
      </c>
    </row>
    <row r="85" ht="12.75">
      <c r="A85" s="101" t="s">
        <v>543</v>
      </c>
    </row>
    <row r="86" ht="12.75">
      <c r="A86" s="101" t="s">
        <v>547</v>
      </c>
    </row>
  </sheetData>
  <sheetProtection/>
  <printOptions/>
  <pageMargins left="0.75" right="0.75" top="1" bottom="1" header="0.5" footer="0.5"/>
  <pageSetup fitToHeight="1" fitToWidth="1" horizontalDpi="600" verticalDpi="600" orientation="portrait" paperSize="8" scale="87" r:id="rId1"/>
</worksheet>
</file>

<file path=xl/worksheets/sheet18.xml><?xml version="1.0" encoding="utf-8"?>
<worksheet xmlns="http://schemas.openxmlformats.org/spreadsheetml/2006/main" xmlns:r="http://schemas.openxmlformats.org/officeDocument/2006/relationships">
  <sheetPr>
    <pageSetUpPr fitToPage="1"/>
  </sheetPr>
  <dimension ref="A1:M149"/>
  <sheetViews>
    <sheetView zoomScalePageLayoutView="0" workbookViewId="0" topLeftCell="A1">
      <selection activeCell="A1" sqref="A1"/>
    </sheetView>
  </sheetViews>
  <sheetFormatPr defaultColWidth="9.140625" defaultRowHeight="12.75"/>
  <cols>
    <col min="1" max="1" width="58.28125" style="30" customWidth="1"/>
    <col min="2" max="5" width="15.7109375" style="30" customWidth="1"/>
    <col min="6" max="6" width="13.7109375" style="30" customWidth="1"/>
    <col min="7" max="16384" width="9.140625" style="31" customWidth="1"/>
  </cols>
  <sheetData>
    <row r="1" spans="1:6" ht="15">
      <c r="A1" s="90" t="s">
        <v>124</v>
      </c>
      <c r="B1" s="34"/>
      <c r="C1" s="242"/>
      <c r="D1" s="31"/>
      <c r="E1" s="31"/>
      <c r="F1" s="31"/>
    </row>
    <row r="2" spans="1:6" s="78" customFormat="1" ht="17.25">
      <c r="A2" s="90" t="s">
        <v>498</v>
      </c>
      <c r="B2" s="249"/>
      <c r="C2" s="212"/>
      <c r="D2" s="212"/>
      <c r="E2" s="212"/>
      <c r="F2" s="256"/>
    </row>
    <row r="3" spans="1:7" ht="15">
      <c r="A3" s="90" t="s">
        <v>32</v>
      </c>
      <c r="B3" s="257"/>
      <c r="C3" s="257"/>
      <c r="D3" s="257"/>
      <c r="E3" s="257"/>
      <c r="F3" s="257"/>
      <c r="G3" s="255"/>
    </row>
    <row r="4" spans="1:6" ht="15">
      <c r="A4" s="34"/>
      <c r="B4" s="34"/>
      <c r="C4" s="34"/>
      <c r="D4" s="34"/>
      <c r="E4" s="34"/>
      <c r="F4" s="40"/>
    </row>
    <row r="5" spans="1:6" s="79" customFormat="1" ht="15">
      <c r="A5" s="190" t="s">
        <v>727</v>
      </c>
      <c r="B5" s="270" t="s">
        <v>140</v>
      </c>
      <c r="C5" s="270" t="s">
        <v>145</v>
      </c>
      <c r="D5" s="121" t="s">
        <v>146</v>
      </c>
      <c r="E5" s="121" t="s">
        <v>404</v>
      </c>
      <c r="F5" s="271" t="s">
        <v>466</v>
      </c>
    </row>
    <row r="6" spans="1:6" ht="12.75">
      <c r="A6" s="266" t="s">
        <v>238</v>
      </c>
      <c r="B6" s="285">
        <v>5973</v>
      </c>
      <c r="C6" s="285">
        <v>4204</v>
      </c>
      <c r="D6" s="285">
        <v>4771</v>
      </c>
      <c r="E6" s="285">
        <v>3932</v>
      </c>
      <c r="F6" s="285">
        <v>3558</v>
      </c>
    </row>
    <row r="7" spans="1:6" ht="12.75">
      <c r="A7" s="266"/>
      <c r="B7" s="285"/>
      <c r="C7" s="285"/>
      <c r="D7" s="285"/>
      <c r="E7" s="285"/>
      <c r="F7" s="285"/>
    </row>
    <row r="8" spans="1:6" ht="12.75">
      <c r="A8" s="266" t="s">
        <v>446</v>
      </c>
      <c r="B8" s="285">
        <v>12632</v>
      </c>
      <c r="C8" s="285">
        <v>11547</v>
      </c>
      <c r="D8" s="285">
        <v>11933</v>
      </c>
      <c r="E8" s="285">
        <v>11354</v>
      </c>
      <c r="F8" s="285">
        <v>11419</v>
      </c>
    </row>
    <row r="9" spans="1:6" ht="12.75">
      <c r="A9" s="266"/>
      <c r="B9" s="285"/>
      <c r="C9" s="285"/>
      <c r="D9" s="285"/>
      <c r="E9" s="285"/>
      <c r="F9" s="285"/>
    </row>
    <row r="10" spans="1:6" ht="12.75" customHeight="1">
      <c r="A10" s="268" t="s">
        <v>521</v>
      </c>
      <c r="B10" s="285">
        <v>1583</v>
      </c>
      <c r="C10" s="285">
        <v>1343</v>
      </c>
      <c r="D10" s="285">
        <v>1043</v>
      </c>
      <c r="E10" s="285">
        <v>1028</v>
      </c>
      <c r="F10" s="285">
        <v>891</v>
      </c>
    </row>
    <row r="11" spans="1:6" ht="12.75">
      <c r="A11" s="266"/>
      <c r="B11" s="285"/>
      <c r="C11" s="285"/>
      <c r="D11" s="285"/>
      <c r="E11" s="285"/>
      <c r="F11" s="285"/>
    </row>
    <row r="12" spans="1:6" ht="12.75">
      <c r="A12" s="266" t="s">
        <v>240</v>
      </c>
      <c r="B12" s="285">
        <f>SUM(B6:B10)</f>
        <v>20188</v>
      </c>
      <c r="C12" s="285">
        <f>SUM(C6:C10)</f>
        <v>17094</v>
      </c>
      <c r="D12" s="285">
        <f>SUM(D6:D10)</f>
        <v>17747</v>
      </c>
      <c r="E12" s="285">
        <f>SUM(E6:E10)</f>
        <v>16314</v>
      </c>
      <c r="F12" s="285">
        <f>SUM(F6:F10)</f>
        <v>15868</v>
      </c>
    </row>
    <row r="13" spans="1:6" ht="12.75">
      <c r="A13" s="266"/>
      <c r="B13" s="285"/>
      <c r="C13" s="285"/>
      <c r="D13" s="285"/>
      <c r="E13" s="285"/>
      <c r="F13" s="285"/>
    </row>
    <row r="14" spans="1:6" ht="12.75">
      <c r="A14" s="266" t="s">
        <v>447</v>
      </c>
      <c r="B14" s="285">
        <v>3282</v>
      </c>
      <c r="C14" s="285">
        <v>3290</v>
      </c>
      <c r="D14" s="285">
        <v>3634</v>
      </c>
      <c r="E14" s="285">
        <v>4695</v>
      </c>
      <c r="F14" s="285">
        <v>5781</v>
      </c>
    </row>
    <row r="15" spans="1:6" ht="12.75">
      <c r="A15" s="266"/>
      <c r="B15" s="285"/>
      <c r="C15" s="285"/>
      <c r="D15" s="285"/>
      <c r="E15" s="285"/>
      <c r="F15" s="285"/>
    </row>
    <row r="16" spans="1:6" ht="12.75">
      <c r="A16" s="266" t="s">
        <v>241</v>
      </c>
      <c r="B16" s="285">
        <f>SUM(B12:B14)</f>
        <v>23470</v>
      </c>
      <c r="C16" s="285">
        <f>SUM(C12:C14)</f>
        <v>20384</v>
      </c>
      <c r="D16" s="285">
        <f>SUM(D12:D14)</f>
        <v>21381</v>
      </c>
      <c r="E16" s="285">
        <f>SUM(E12:E14)</f>
        <v>21009</v>
      </c>
      <c r="F16" s="285">
        <f>SUM(F12:F14)</f>
        <v>21649</v>
      </c>
    </row>
    <row r="17" spans="1:6" ht="12.75">
      <c r="A17" s="266"/>
      <c r="B17" s="285"/>
      <c r="C17" s="285"/>
      <c r="D17" s="285"/>
      <c r="E17" s="285"/>
      <c r="F17" s="285"/>
    </row>
    <row r="18" spans="1:6" ht="12.75">
      <c r="A18" s="266" t="s">
        <v>242</v>
      </c>
      <c r="B18" s="285">
        <v>1489</v>
      </c>
      <c r="C18" s="285">
        <v>1254</v>
      </c>
      <c r="D18" s="285">
        <v>1345</v>
      </c>
      <c r="E18" s="285">
        <v>1122</v>
      </c>
      <c r="F18" s="285">
        <v>864</v>
      </c>
    </row>
    <row r="19" spans="1:6" ht="12.75">
      <c r="A19" s="266"/>
      <c r="B19" s="285"/>
      <c r="C19" s="285"/>
      <c r="D19" s="285"/>
      <c r="E19" s="285"/>
      <c r="F19" s="285"/>
    </row>
    <row r="20" spans="1:6" ht="12.75">
      <c r="A20" s="266" t="s">
        <v>449</v>
      </c>
      <c r="B20" s="286">
        <v>3608</v>
      </c>
      <c r="C20" s="286">
        <v>2827</v>
      </c>
      <c r="D20" s="285">
        <v>2803</v>
      </c>
      <c r="E20" s="285">
        <v>2310</v>
      </c>
      <c r="F20" s="285">
        <v>2353</v>
      </c>
    </row>
    <row r="21" spans="1:6" ht="12.75">
      <c r="A21" s="266"/>
      <c r="B21" s="285"/>
      <c r="C21" s="285"/>
      <c r="D21" s="285"/>
      <c r="E21" s="285"/>
      <c r="F21" s="285"/>
    </row>
    <row r="22" spans="1:6" ht="12.75">
      <c r="A22" s="266" t="s">
        <v>448</v>
      </c>
      <c r="B22" s="285">
        <v>772</v>
      </c>
      <c r="C22" s="285">
        <v>742</v>
      </c>
      <c r="D22" s="285">
        <v>756</v>
      </c>
      <c r="E22" s="285">
        <v>806</v>
      </c>
      <c r="F22" s="285">
        <v>575</v>
      </c>
    </row>
    <row r="23" spans="1:6" ht="15">
      <c r="A23" s="219"/>
      <c r="B23" s="282"/>
      <c r="C23" s="282"/>
      <c r="D23" s="282"/>
      <c r="E23" s="282"/>
      <c r="F23" s="283"/>
    </row>
    <row r="24" spans="1:6" ht="15">
      <c r="A24" s="189"/>
      <c r="B24" s="273"/>
      <c r="C24" s="273"/>
      <c r="D24" s="273"/>
      <c r="E24" s="273"/>
      <c r="F24" s="273"/>
    </row>
    <row r="25" spans="1:6" ht="15">
      <c r="A25" s="272" t="s">
        <v>153</v>
      </c>
      <c r="B25" s="274" t="s">
        <v>140</v>
      </c>
      <c r="C25" s="274" t="s">
        <v>145</v>
      </c>
      <c r="D25" s="271" t="s">
        <v>146</v>
      </c>
      <c r="E25" s="271" t="s">
        <v>404</v>
      </c>
      <c r="F25" s="271" t="s">
        <v>466</v>
      </c>
    </row>
    <row r="26" spans="1:6" ht="12.75">
      <c r="A26" s="266" t="s">
        <v>238</v>
      </c>
      <c r="B26" s="285">
        <v>567</v>
      </c>
      <c r="C26" s="285">
        <v>736</v>
      </c>
      <c r="D26" s="285">
        <v>1017</v>
      </c>
      <c r="E26" s="285">
        <v>659</v>
      </c>
      <c r="F26" s="285">
        <v>571</v>
      </c>
    </row>
    <row r="27" spans="1:6" ht="12.75">
      <c r="A27" s="266"/>
      <c r="B27" s="285"/>
      <c r="C27" s="285"/>
      <c r="D27" s="285"/>
      <c r="E27" s="285"/>
      <c r="F27" s="285"/>
    </row>
    <row r="28" spans="1:6" ht="12.75">
      <c r="A28" s="266" t="s">
        <v>446</v>
      </c>
      <c r="B28" s="285">
        <v>200</v>
      </c>
      <c r="C28" s="285">
        <v>259</v>
      </c>
      <c r="D28" s="285">
        <v>277</v>
      </c>
      <c r="E28" s="285">
        <v>233</v>
      </c>
      <c r="F28" s="285">
        <v>257</v>
      </c>
    </row>
    <row r="29" spans="1:6" ht="12.75">
      <c r="A29" s="266"/>
      <c r="B29" s="285"/>
      <c r="C29" s="285"/>
      <c r="D29" s="285"/>
      <c r="E29" s="285"/>
      <c r="F29" s="285"/>
    </row>
    <row r="30" spans="1:6" ht="12.75">
      <c r="A30" s="268" t="s">
        <v>521</v>
      </c>
      <c r="B30" s="285">
        <v>40</v>
      </c>
      <c r="C30" s="285">
        <v>41</v>
      </c>
      <c r="D30" s="285">
        <v>37</v>
      </c>
      <c r="E30" s="285">
        <v>26</v>
      </c>
      <c r="F30" s="285">
        <v>27</v>
      </c>
    </row>
    <row r="31" spans="1:6" ht="12.75">
      <c r="A31" s="266"/>
      <c r="B31" s="285"/>
      <c r="C31" s="285"/>
      <c r="D31" s="285"/>
      <c r="E31" s="285"/>
      <c r="F31" s="285"/>
    </row>
    <row r="32" spans="1:6" ht="12.75">
      <c r="A32" s="266" t="s">
        <v>240</v>
      </c>
      <c r="B32" s="285">
        <f>SUM(B26:B30)</f>
        <v>807</v>
      </c>
      <c r="C32" s="285">
        <f>SUM(C26:C30)</f>
        <v>1036</v>
      </c>
      <c r="D32" s="285">
        <f>SUM(D26:D30)</f>
        <v>1331</v>
      </c>
      <c r="E32" s="285">
        <f>SUM(E26:E30)</f>
        <v>918</v>
      </c>
      <c r="F32" s="285">
        <f>SUM(F26:F30)</f>
        <v>855</v>
      </c>
    </row>
    <row r="33" spans="1:6" ht="12.75">
      <c r="A33" s="266"/>
      <c r="B33" s="285"/>
      <c r="C33" s="285"/>
      <c r="D33" s="285"/>
      <c r="E33" s="285"/>
      <c r="F33" s="285"/>
    </row>
    <row r="34" spans="1:6" ht="12.75">
      <c r="A34" s="266" t="s">
        <v>447</v>
      </c>
      <c r="B34" s="285">
        <v>229</v>
      </c>
      <c r="C34" s="285">
        <v>236</v>
      </c>
      <c r="D34" s="285">
        <v>256</v>
      </c>
      <c r="E34" s="285">
        <v>281</v>
      </c>
      <c r="F34" s="285">
        <v>365</v>
      </c>
    </row>
    <row r="35" spans="1:6" ht="12.75">
      <c r="A35" s="266"/>
      <c r="B35" s="285"/>
      <c r="C35" s="285"/>
      <c r="D35" s="285"/>
      <c r="E35" s="285"/>
      <c r="F35" s="285"/>
    </row>
    <row r="36" spans="1:6" ht="12.75">
      <c r="A36" s="266" t="s">
        <v>241</v>
      </c>
      <c r="B36" s="285">
        <f>SUM(B32:B34)</f>
        <v>1036</v>
      </c>
      <c r="C36" s="285">
        <f>SUM(C32:C34)</f>
        <v>1272</v>
      </c>
      <c r="D36" s="285">
        <f>SUM(D32:D34)</f>
        <v>1587</v>
      </c>
      <c r="E36" s="285">
        <f>SUM(E32:E34)</f>
        <v>1199</v>
      </c>
      <c r="F36" s="285">
        <f>SUM(F32:F34)</f>
        <v>1220</v>
      </c>
    </row>
    <row r="37" spans="1:6" ht="12.75">
      <c r="A37" s="266"/>
      <c r="B37" s="285"/>
      <c r="C37" s="285"/>
      <c r="D37" s="285"/>
      <c r="E37" s="285"/>
      <c r="F37" s="285"/>
    </row>
    <row r="38" spans="1:6" ht="12.75">
      <c r="A38" s="266" t="s">
        <v>242</v>
      </c>
      <c r="B38" s="285">
        <v>37</v>
      </c>
      <c r="C38" s="285">
        <v>58</v>
      </c>
      <c r="D38" s="285">
        <v>34</v>
      </c>
      <c r="E38" s="285">
        <v>58</v>
      </c>
      <c r="F38" s="285">
        <v>17</v>
      </c>
    </row>
    <row r="39" spans="1:6" ht="12.75">
      <c r="A39" s="266"/>
      <c r="B39" s="285"/>
      <c r="C39" s="285"/>
      <c r="D39" s="285"/>
      <c r="E39" s="285"/>
      <c r="F39" s="285"/>
    </row>
    <row r="40" spans="1:6" ht="12.75">
      <c r="A40" s="266" t="s">
        <v>449</v>
      </c>
      <c r="B40" s="286">
        <v>271</v>
      </c>
      <c r="C40" s="286">
        <v>205</v>
      </c>
      <c r="D40" s="285">
        <v>220</v>
      </c>
      <c r="E40" s="285">
        <v>175</v>
      </c>
      <c r="F40" s="285">
        <v>135</v>
      </c>
    </row>
    <row r="41" spans="1:6" ht="12.75">
      <c r="A41" s="266"/>
      <c r="B41" s="285"/>
      <c r="C41" s="285"/>
      <c r="D41" s="285"/>
      <c r="E41" s="285"/>
      <c r="F41" s="285"/>
    </row>
    <row r="42" spans="1:6" ht="12.75">
      <c r="A42" s="266" t="s">
        <v>448</v>
      </c>
      <c r="B42" s="285">
        <v>9</v>
      </c>
      <c r="C42" s="285">
        <v>8</v>
      </c>
      <c r="D42" s="285">
        <v>11</v>
      </c>
      <c r="E42" s="285">
        <v>31</v>
      </c>
      <c r="F42" s="285">
        <v>22</v>
      </c>
    </row>
    <row r="43" spans="1:6" ht="15">
      <c r="A43" s="218"/>
      <c r="B43" s="285"/>
      <c r="C43" s="285"/>
      <c r="D43" s="285"/>
      <c r="E43" s="285"/>
      <c r="F43" s="285"/>
    </row>
    <row r="44" spans="1:6" ht="15">
      <c r="A44" s="259" t="s">
        <v>243</v>
      </c>
      <c r="B44" s="285"/>
      <c r="C44" s="285">
        <v>2</v>
      </c>
      <c r="D44" s="285">
        <v>0</v>
      </c>
      <c r="E44" s="285">
        <v>0</v>
      </c>
      <c r="F44" s="285">
        <v>1</v>
      </c>
    </row>
    <row r="45" spans="1:6" ht="15">
      <c r="A45" s="221"/>
      <c r="B45" s="261"/>
      <c r="C45" s="261"/>
      <c r="D45" s="261"/>
      <c r="E45" s="261"/>
      <c r="F45" s="261"/>
    </row>
    <row r="46" spans="1:6" ht="15" hidden="1">
      <c r="A46" s="262" t="s">
        <v>126</v>
      </c>
      <c r="B46" s="263"/>
      <c r="C46" s="263"/>
      <c r="D46" s="263"/>
      <c r="E46" s="263"/>
      <c r="F46" s="258"/>
    </row>
    <row r="47" spans="1:6" ht="15" hidden="1">
      <c r="A47" s="220"/>
      <c r="B47" s="258"/>
      <c r="C47" s="258"/>
      <c r="D47" s="258"/>
      <c r="E47" s="258"/>
      <c r="F47" s="258"/>
    </row>
    <row r="48" spans="1:6" ht="15" hidden="1">
      <c r="A48" s="218" t="s">
        <v>238</v>
      </c>
      <c r="B48" s="258">
        <f>SUM(B6+B26)</f>
        <v>6540</v>
      </c>
      <c r="C48" s="258">
        <f>SUM(C6+C26)</f>
        <v>4940</v>
      </c>
      <c r="D48" s="258">
        <f>SUM(D6+D26)</f>
        <v>5788</v>
      </c>
      <c r="E48" s="258">
        <f>SUM(E6+E26)</f>
        <v>4591</v>
      </c>
      <c r="F48" s="258">
        <f>SUM(F6+F26)</f>
        <v>4129</v>
      </c>
    </row>
    <row r="49" spans="1:6" ht="15" hidden="1">
      <c r="A49" s="218"/>
      <c r="B49" s="258"/>
      <c r="C49" s="258"/>
      <c r="D49" s="258"/>
      <c r="E49" s="258"/>
      <c r="F49" s="258"/>
    </row>
    <row r="50" spans="1:6" ht="15" hidden="1">
      <c r="A50" s="218" t="s">
        <v>446</v>
      </c>
      <c r="B50" s="258">
        <f>SUM(B8+B28)</f>
        <v>12832</v>
      </c>
      <c r="C50" s="258">
        <f>SUM(C8+C28)</f>
        <v>11806</v>
      </c>
      <c r="D50" s="258">
        <f>SUM(D8+D28)</f>
        <v>12210</v>
      </c>
      <c r="E50" s="258">
        <f>SUM(E8+E28)</f>
        <v>11587</v>
      </c>
      <c r="F50" s="258">
        <f>SUM(F8+F28)</f>
        <v>11676</v>
      </c>
    </row>
    <row r="51" spans="1:6" ht="15" hidden="1">
      <c r="A51" s="218"/>
      <c r="B51" s="258"/>
      <c r="C51" s="258"/>
      <c r="D51" s="258"/>
      <c r="E51" s="258"/>
      <c r="F51" s="258"/>
    </row>
    <row r="52" spans="1:6" ht="15" hidden="1">
      <c r="A52" s="259" t="s">
        <v>239</v>
      </c>
      <c r="B52" s="258">
        <f>SUM(B10+B30)</f>
        <v>1623</v>
      </c>
      <c r="C52" s="258">
        <f>SUM(C10+C30)</f>
        <v>1384</v>
      </c>
      <c r="D52" s="258">
        <f>SUM(D10+D30)</f>
        <v>1080</v>
      </c>
      <c r="E52" s="258">
        <f>SUM(E10+E30)</f>
        <v>1054</v>
      </c>
      <c r="F52" s="258">
        <f>SUM(F10+F30)</f>
        <v>918</v>
      </c>
    </row>
    <row r="53" spans="1:6" ht="15" hidden="1">
      <c r="A53" s="218"/>
      <c r="B53" s="258"/>
      <c r="C53" s="258"/>
      <c r="D53" s="258"/>
      <c r="E53" s="258"/>
      <c r="F53" s="258"/>
    </row>
    <row r="54" spans="1:6" ht="15" hidden="1">
      <c r="A54" s="218" t="s">
        <v>240</v>
      </c>
      <c r="B54" s="258">
        <f>SUM(B12+B32)</f>
        <v>20995</v>
      </c>
      <c r="C54" s="258">
        <f>SUM(C12+C32)</f>
        <v>18130</v>
      </c>
      <c r="D54" s="258">
        <f>SUM(D12+D32)</f>
        <v>19078</v>
      </c>
      <c r="E54" s="258">
        <f>SUM(E12+E32)</f>
        <v>17232</v>
      </c>
      <c r="F54" s="258">
        <f>SUM(F12+F32)</f>
        <v>16723</v>
      </c>
    </row>
    <row r="55" spans="1:6" ht="15" hidden="1">
      <c r="A55" s="218"/>
      <c r="B55" s="258"/>
      <c r="C55" s="258"/>
      <c r="D55" s="258"/>
      <c r="E55" s="258"/>
      <c r="F55" s="258"/>
    </row>
    <row r="56" spans="1:6" ht="15" hidden="1">
      <c r="A56" s="218" t="s">
        <v>447</v>
      </c>
      <c r="B56" s="258">
        <f>SUM(B14+B34)</f>
        <v>3511</v>
      </c>
      <c r="C56" s="258">
        <f>SUM(C14+C34)</f>
        <v>3526</v>
      </c>
      <c r="D56" s="258">
        <f>SUM(D14+D34)</f>
        <v>3890</v>
      </c>
      <c r="E56" s="258">
        <f>SUM(E14+E34)</f>
        <v>4976</v>
      </c>
      <c r="F56" s="258">
        <f>SUM(F14+F34)</f>
        <v>6146</v>
      </c>
    </row>
    <row r="57" spans="1:6" ht="15" hidden="1">
      <c r="A57" s="218"/>
      <c r="B57" s="258"/>
      <c r="C57" s="258"/>
      <c r="D57" s="258"/>
      <c r="E57" s="258"/>
      <c r="F57" s="258"/>
    </row>
    <row r="58" spans="1:6" ht="15" hidden="1">
      <c r="A58" s="218" t="s">
        <v>241</v>
      </c>
      <c r="B58" s="258">
        <f>SUM(B16+B36)</f>
        <v>24506</v>
      </c>
      <c r="C58" s="258">
        <f>SUM(C16+C36)</f>
        <v>21656</v>
      </c>
      <c r="D58" s="258">
        <f>SUM(D16+D36)</f>
        <v>22968</v>
      </c>
      <c r="E58" s="258">
        <f>SUM(E16+E36)</f>
        <v>22208</v>
      </c>
      <c r="F58" s="258">
        <f>SUM(F16+F36)</f>
        <v>22869</v>
      </c>
    </row>
    <row r="59" spans="1:6" ht="15" hidden="1">
      <c r="A59" s="218"/>
      <c r="B59" s="258"/>
      <c r="C59" s="258"/>
      <c r="D59" s="258"/>
      <c r="E59" s="258"/>
      <c r="F59" s="258"/>
    </row>
    <row r="60" spans="1:6" ht="15" hidden="1">
      <c r="A60" s="218" t="s">
        <v>242</v>
      </c>
      <c r="B60" s="258">
        <f>SUM(B18+B38)</f>
        <v>1526</v>
      </c>
      <c r="C60" s="258">
        <f>SUM(C18+C38)</f>
        <v>1312</v>
      </c>
      <c r="D60" s="258">
        <f>SUM(D18+D38)</f>
        <v>1379</v>
      </c>
      <c r="E60" s="258">
        <f>SUM(E18+E38)</f>
        <v>1180</v>
      </c>
      <c r="F60" s="258">
        <f>SUM(F18+F38)</f>
        <v>881</v>
      </c>
    </row>
    <row r="61" spans="1:6" ht="15" hidden="1">
      <c r="A61" s="218"/>
      <c r="B61" s="258"/>
      <c r="C61" s="258"/>
      <c r="D61" s="258"/>
      <c r="E61" s="258"/>
      <c r="F61" s="258"/>
    </row>
    <row r="62" spans="1:6" ht="15" hidden="1">
      <c r="A62" s="218" t="s">
        <v>449</v>
      </c>
      <c r="B62" s="258">
        <f>SUM(B20+B40)</f>
        <v>3879</v>
      </c>
      <c r="C62" s="258">
        <f>SUM(C20+C40)</f>
        <v>3032</v>
      </c>
      <c r="D62" s="258">
        <f>SUM(D20+D40)</f>
        <v>3023</v>
      </c>
      <c r="E62" s="258">
        <f>SUM(E20+E40)</f>
        <v>2485</v>
      </c>
      <c r="F62" s="258">
        <f>SUM(F20+F40)</f>
        <v>2488</v>
      </c>
    </row>
    <row r="63" spans="1:6" ht="15" hidden="1">
      <c r="A63" s="218"/>
      <c r="B63" s="258"/>
      <c r="C63" s="258"/>
      <c r="D63" s="258"/>
      <c r="E63" s="258"/>
      <c r="F63" s="258"/>
    </row>
    <row r="64" spans="1:6" ht="15" hidden="1">
      <c r="A64" s="218" t="s">
        <v>448</v>
      </c>
      <c r="B64" s="258">
        <f>SUM(B22+B42)</f>
        <v>781</v>
      </c>
      <c r="C64" s="258">
        <f>SUM(C22+C42)</f>
        <v>750</v>
      </c>
      <c r="D64" s="258">
        <f>SUM(D22+D42)</f>
        <v>767</v>
      </c>
      <c r="E64" s="258">
        <f>SUM(E22+E42)</f>
        <v>837</v>
      </c>
      <c r="F64" s="258">
        <f>SUM(F22+F42)</f>
        <v>597</v>
      </c>
    </row>
    <row r="65" spans="1:6" ht="15" hidden="1">
      <c r="A65" s="218"/>
      <c r="B65" s="258"/>
      <c r="C65" s="258"/>
      <c r="D65" s="258"/>
      <c r="E65" s="258"/>
      <c r="F65" s="258"/>
    </row>
    <row r="66" spans="1:6" ht="15" hidden="1">
      <c r="A66" s="259" t="s">
        <v>243</v>
      </c>
      <c r="B66" s="258"/>
      <c r="C66" s="258"/>
      <c r="D66" s="258"/>
      <c r="E66" s="258">
        <f>E44</f>
        <v>0</v>
      </c>
      <c r="F66" s="258">
        <f>F44</f>
        <v>1</v>
      </c>
    </row>
    <row r="67" spans="1:6" ht="15" hidden="1">
      <c r="A67" s="219"/>
      <c r="B67" s="260"/>
      <c r="C67" s="260"/>
      <c r="D67" s="260"/>
      <c r="E67" s="260"/>
      <c r="F67" s="261"/>
    </row>
    <row r="68" spans="1:6" ht="15">
      <c r="A68" s="218"/>
      <c r="B68" s="218"/>
      <c r="C68" s="218"/>
      <c r="D68" s="218"/>
      <c r="E68" s="218"/>
      <c r="F68" s="264"/>
    </row>
    <row r="69" spans="1:6" ht="15">
      <c r="A69" s="284" t="s">
        <v>154</v>
      </c>
      <c r="B69" s="270" t="s">
        <v>140</v>
      </c>
      <c r="C69" s="270" t="s">
        <v>145</v>
      </c>
      <c r="D69" s="121" t="s">
        <v>146</v>
      </c>
      <c r="E69" s="121" t="s">
        <v>404</v>
      </c>
      <c r="F69" s="271" t="s">
        <v>466</v>
      </c>
    </row>
    <row r="70" spans="1:6" ht="12.75">
      <c r="A70" s="266" t="s">
        <v>238</v>
      </c>
      <c r="B70" s="267">
        <v>85</v>
      </c>
      <c r="C70" s="267">
        <v>217</v>
      </c>
      <c r="D70" s="267">
        <v>151</v>
      </c>
      <c r="E70" s="267">
        <v>205</v>
      </c>
      <c r="F70" s="267">
        <v>192</v>
      </c>
    </row>
    <row r="71" spans="1:6" ht="12.75">
      <c r="A71" s="266"/>
      <c r="B71" s="267"/>
      <c r="C71" s="267"/>
      <c r="D71" s="267"/>
      <c r="E71" s="267"/>
      <c r="F71" s="267"/>
    </row>
    <row r="72" spans="1:6" ht="12.75">
      <c r="A72" s="266" t="s">
        <v>446</v>
      </c>
      <c r="B72" s="267">
        <v>64</v>
      </c>
      <c r="C72" s="267">
        <v>103</v>
      </c>
      <c r="D72" s="267">
        <v>127</v>
      </c>
      <c r="E72" s="267">
        <v>127</v>
      </c>
      <c r="F72" s="267">
        <v>101</v>
      </c>
    </row>
    <row r="73" spans="1:6" ht="12.75">
      <c r="A73" s="266"/>
      <c r="B73" s="267"/>
      <c r="C73" s="267"/>
      <c r="D73" s="267"/>
      <c r="E73" s="267"/>
      <c r="F73" s="267"/>
    </row>
    <row r="74" spans="1:6" ht="12.75">
      <c r="A74" s="268" t="s">
        <v>521</v>
      </c>
      <c r="B74" s="267">
        <v>6</v>
      </c>
      <c r="C74" s="267">
        <v>12</v>
      </c>
      <c r="D74" s="267">
        <v>15</v>
      </c>
      <c r="E74" s="267">
        <v>17</v>
      </c>
      <c r="F74" s="267">
        <v>25</v>
      </c>
    </row>
    <row r="75" spans="1:6" ht="12.75">
      <c r="A75" s="266"/>
      <c r="B75" s="267"/>
      <c r="C75" s="267"/>
      <c r="D75" s="267"/>
      <c r="E75" s="267"/>
      <c r="F75" s="267"/>
    </row>
    <row r="76" spans="1:6" ht="12.75">
      <c r="A76" s="266" t="s">
        <v>240</v>
      </c>
      <c r="B76" s="267">
        <v>155</v>
      </c>
      <c r="C76" s="267">
        <v>332</v>
      </c>
      <c r="D76" s="267">
        <v>293</v>
      </c>
      <c r="E76" s="267">
        <v>349</v>
      </c>
      <c r="F76" s="267">
        <v>318</v>
      </c>
    </row>
    <row r="77" spans="1:6" ht="12.75">
      <c r="A77" s="266"/>
      <c r="B77" s="267"/>
      <c r="C77" s="267"/>
      <c r="D77" s="267"/>
      <c r="E77" s="267"/>
      <c r="F77" s="267"/>
    </row>
    <row r="78" spans="1:6" ht="12.75">
      <c r="A78" s="266" t="s">
        <v>447</v>
      </c>
      <c r="B78" s="267">
        <v>72</v>
      </c>
      <c r="C78" s="267">
        <v>141</v>
      </c>
      <c r="D78" s="267">
        <v>153</v>
      </c>
      <c r="E78" s="267">
        <v>158</v>
      </c>
      <c r="F78" s="267">
        <v>48</v>
      </c>
    </row>
    <row r="79" spans="1:6" ht="12.75">
      <c r="A79" s="266"/>
      <c r="B79" s="267"/>
      <c r="C79" s="267"/>
      <c r="D79" s="267"/>
      <c r="E79" s="267"/>
      <c r="F79" s="267"/>
    </row>
    <row r="80" spans="1:6" ht="12.75">
      <c r="A80" s="266" t="s">
        <v>241</v>
      </c>
      <c r="B80" s="267">
        <v>227</v>
      </c>
      <c r="C80" s="267">
        <v>473</v>
      </c>
      <c r="D80" s="267">
        <v>446</v>
      </c>
      <c r="E80" s="267">
        <v>507</v>
      </c>
      <c r="F80" s="267">
        <v>366</v>
      </c>
    </row>
    <row r="81" spans="1:6" ht="12.75">
      <c r="A81" s="266"/>
      <c r="B81" s="267"/>
      <c r="C81" s="267"/>
      <c r="D81" s="267"/>
      <c r="E81" s="267"/>
      <c r="F81" s="267"/>
    </row>
    <row r="82" spans="1:6" ht="12.75">
      <c r="A82" s="266" t="s">
        <v>242</v>
      </c>
      <c r="B82" s="267">
        <v>39</v>
      </c>
      <c r="C82" s="267">
        <v>187</v>
      </c>
      <c r="D82" s="267">
        <v>230</v>
      </c>
      <c r="E82" s="267">
        <v>247</v>
      </c>
      <c r="F82" s="267">
        <v>208</v>
      </c>
    </row>
    <row r="83" spans="1:6" ht="12.75">
      <c r="A83" s="266"/>
      <c r="B83" s="267"/>
      <c r="C83" s="267"/>
      <c r="D83" s="267"/>
      <c r="E83" s="267"/>
      <c r="F83" s="267"/>
    </row>
    <row r="84" spans="1:6" ht="12.75">
      <c r="A84" s="266" t="s">
        <v>449</v>
      </c>
      <c r="B84" s="269">
        <v>112</v>
      </c>
      <c r="C84" s="269">
        <v>79</v>
      </c>
      <c r="D84" s="269">
        <v>97</v>
      </c>
      <c r="E84" s="269">
        <v>72</v>
      </c>
      <c r="F84" s="267">
        <v>60</v>
      </c>
    </row>
    <row r="85" spans="1:6" ht="12.75">
      <c r="A85" s="266"/>
      <c r="B85" s="267"/>
      <c r="C85" s="267"/>
      <c r="D85" s="267"/>
      <c r="E85" s="267"/>
      <c r="F85" s="267"/>
    </row>
    <row r="86" spans="1:6" ht="12.75">
      <c r="A86" s="266" t="s">
        <v>448</v>
      </c>
      <c r="B86" s="267">
        <v>25</v>
      </c>
      <c r="C86" s="267">
        <v>44</v>
      </c>
      <c r="D86" s="267">
        <v>28</v>
      </c>
      <c r="E86" s="267">
        <v>42</v>
      </c>
      <c r="F86" s="267">
        <v>33</v>
      </c>
    </row>
    <row r="87" spans="1:6" ht="15">
      <c r="A87" s="218"/>
      <c r="B87" s="261"/>
      <c r="C87" s="261"/>
      <c r="D87" s="261"/>
      <c r="E87" s="261"/>
      <c r="F87" s="265"/>
    </row>
    <row r="88" spans="1:6" ht="15">
      <c r="A88" s="284" t="s">
        <v>155</v>
      </c>
      <c r="B88" s="270" t="s">
        <v>140</v>
      </c>
      <c r="C88" s="270" t="s">
        <v>145</v>
      </c>
      <c r="D88" s="121" t="s">
        <v>146</v>
      </c>
      <c r="E88" s="121" t="s">
        <v>404</v>
      </c>
      <c r="F88" s="271" t="s">
        <v>466</v>
      </c>
    </row>
    <row r="89" spans="1:6" ht="12.75">
      <c r="A89" s="266" t="s">
        <v>238</v>
      </c>
      <c r="B89" s="267">
        <v>6625</v>
      </c>
      <c r="C89" s="267">
        <v>5157</v>
      </c>
      <c r="D89" s="267">
        <v>5939</v>
      </c>
      <c r="E89" s="267">
        <v>4796</v>
      </c>
      <c r="F89" s="267">
        <v>4321</v>
      </c>
    </row>
    <row r="90" spans="1:6" ht="12.75">
      <c r="A90" s="266"/>
      <c r="B90" s="267"/>
      <c r="C90" s="267"/>
      <c r="D90" s="267"/>
      <c r="E90" s="267"/>
      <c r="F90" s="267"/>
    </row>
    <row r="91" spans="1:6" ht="12.75">
      <c r="A91" s="266" t="s">
        <v>446</v>
      </c>
      <c r="B91" s="267">
        <v>12896</v>
      </c>
      <c r="C91" s="267">
        <v>11909</v>
      </c>
      <c r="D91" s="267">
        <v>12337</v>
      </c>
      <c r="E91" s="267">
        <v>11714</v>
      </c>
      <c r="F91" s="267">
        <v>11777</v>
      </c>
    </row>
    <row r="92" spans="1:6" ht="12.75">
      <c r="A92" s="266"/>
      <c r="B92" s="267"/>
      <c r="C92" s="267"/>
      <c r="D92" s="267"/>
      <c r="E92" s="267"/>
      <c r="F92" s="267"/>
    </row>
    <row r="93" spans="1:6" ht="12.75">
      <c r="A93" s="268" t="s">
        <v>521</v>
      </c>
      <c r="B93" s="267">
        <v>1629</v>
      </c>
      <c r="C93" s="267">
        <v>1396</v>
      </c>
      <c r="D93" s="267">
        <v>1095</v>
      </c>
      <c r="E93" s="267">
        <v>1071</v>
      </c>
      <c r="F93" s="267">
        <v>943</v>
      </c>
    </row>
    <row r="94" spans="1:6" ht="12.75">
      <c r="A94" s="266"/>
      <c r="B94" s="267"/>
      <c r="C94" s="267"/>
      <c r="D94" s="267"/>
      <c r="E94" s="267"/>
      <c r="F94" s="267"/>
    </row>
    <row r="95" spans="1:6" ht="12.75">
      <c r="A95" s="266" t="s">
        <v>240</v>
      </c>
      <c r="B95" s="267">
        <v>21150</v>
      </c>
      <c r="C95" s="267">
        <v>18462</v>
      </c>
      <c r="D95" s="267">
        <v>19371</v>
      </c>
      <c r="E95" s="267">
        <v>17581</v>
      </c>
      <c r="F95" s="267">
        <v>17041</v>
      </c>
    </row>
    <row r="96" spans="1:6" ht="12.75">
      <c r="A96" s="266"/>
      <c r="B96" s="267"/>
      <c r="C96" s="267"/>
      <c r="D96" s="267"/>
      <c r="E96" s="267"/>
      <c r="F96" s="267"/>
    </row>
    <row r="97" spans="1:6" ht="12.75">
      <c r="A97" s="266" t="s">
        <v>447</v>
      </c>
      <c r="B97" s="267">
        <v>3583</v>
      </c>
      <c r="C97" s="267">
        <v>3667</v>
      </c>
      <c r="D97" s="267">
        <v>4043</v>
      </c>
      <c r="E97" s="267">
        <v>5134</v>
      </c>
      <c r="F97" s="267">
        <v>6194</v>
      </c>
    </row>
    <row r="98" spans="1:6" ht="12.75">
      <c r="A98" s="266"/>
      <c r="B98" s="267"/>
      <c r="C98" s="267"/>
      <c r="D98" s="267"/>
      <c r="E98" s="267"/>
      <c r="F98" s="267"/>
    </row>
    <row r="99" spans="1:6" ht="12.75">
      <c r="A99" s="266" t="s">
        <v>241</v>
      </c>
      <c r="B99" s="267">
        <v>24733</v>
      </c>
      <c r="C99" s="267">
        <v>22129</v>
      </c>
      <c r="D99" s="267">
        <v>23414</v>
      </c>
      <c r="E99" s="267">
        <v>22715</v>
      </c>
      <c r="F99" s="267">
        <v>23235</v>
      </c>
    </row>
    <row r="100" spans="1:6" ht="12.75">
      <c r="A100" s="266"/>
      <c r="B100" s="267"/>
      <c r="C100" s="267"/>
      <c r="D100" s="267"/>
      <c r="E100" s="267"/>
      <c r="F100" s="267"/>
    </row>
    <row r="101" spans="1:6" ht="12.75">
      <c r="A101" s="266" t="s">
        <v>242</v>
      </c>
      <c r="B101" s="267">
        <v>1565</v>
      </c>
      <c r="C101" s="267">
        <v>1499</v>
      </c>
      <c r="D101" s="267">
        <v>1609</v>
      </c>
      <c r="E101" s="267">
        <v>1427</v>
      </c>
      <c r="F101" s="267">
        <v>1089</v>
      </c>
    </row>
    <row r="102" spans="1:6" ht="12.75">
      <c r="A102" s="266"/>
      <c r="B102" s="267"/>
      <c r="C102" s="267"/>
      <c r="D102" s="267"/>
      <c r="E102" s="267"/>
      <c r="F102" s="267"/>
    </row>
    <row r="103" spans="1:6" ht="12.75">
      <c r="A103" s="266" t="s">
        <v>449</v>
      </c>
      <c r="B103" s="269">
        <v>3991</v>
      </c>
      <c r="C103" s="269">
        <v>3111</v>
      </c>
      <c r="D103" s="269">
        <v>3120</v>
      </c>
      <c r="E103" s="269">
        <v>2557</v>
      </c>
      <c r="F103" s="267">
        <v>2548</v>
      </c>
    </row>
    <row r="104" spans="1:6" ht="12.75">
      <c r="A104" s="266"/>
      <c r="B104" s="267"/>
      <c r="C104" s="267"/>
      <c r="D104" s="267"/>
      <c r="E104" s="267"/>
      <c r="F104" s="267"/>
    </row>
    <row r="105" spans="1:6" ht="12.75">
      <c r="A105" s="266" t="s">
        <v>448</v>
      </c>
      <c r="B105" s="267">
        <v>806</v>
      </c>
      <c r="C105" s="267">
        <v>794</v>
      </c>
      <c r="D105" s="267">
        <v>795</v>
      </c>
      <c r="E105" s="267">
        <v>879</v>
      </c>
      <c r="F105" s="267">
        <v>630</v>
      </c>
    </row>
    <row r="106" spans="1:6" ht="15">
      <c r="A106" s="218"/>
      <c r="B106" s="258"/>
      <c r="C106" s="258"/>
      <c r="D106" s="258"/>
      <c r="E106" s="258"/>
      <c r="F106" s="258"/>
    </row>
    <row r="107" spans="1:6" ht="12.75">
      <c r="A107" s="268" t="s">
        <v>243</v>
      </c>
      <c r="B107" s="267">
        <v>0</v>
      </c>
      <c r="C107" s="267">
        <v>2</v>
      </c>
      <c r="D107" s="267">
        <v>0</v>
      </c>
      <c r="E107" s="267">
        <v>0</v>
      </c>
      <c r="F107" s="267">
        <v>1</v>
      </c>
    </row>
    <row r="108" spans="1:6" ht="15">
      <c r="A108" s="259"/>
      <c r="B108" s="258"/>
      <c r="C108" s="258"/>
      <c r="D108" s="258"/>
      <c r="E108" s="258"/>
      <c r="F108" s="258"/>
    </row>
    <row r="109" spans="1:6" ht="15">
      <c r="A109" s="113" t="s">
        <v>467</v>
      </c>
      <c r="B109" s="258"/>
      <c r="C109" s="258"/>
      <c r="D109" s="258"/>
      <c r="E109" s="258"/>
      <c r="F109" s="258"/>
    </row>
    <row r="110" spans="1:6" ht="15.75" customHeight="1">
      <c r="A110" s="101" t="s">
        <v>33</v>
      </c>
      <c r="B110" s="101"/>
      <c r="C110" s="101"/>
      <c r="D110" s="101"/>
      <c r="E110" s="101"/>
      <c r="F110" s="101"/>
    </row>
    <row r="111" spans="1:6" ht="15.75" customHeight="1">
      <c r="A111" s="30" t="s">
        <v>30</v>
      </c>
      <c r="B111" s="101"/>
      <c r="C111" s="101"/>
      <c r="D111" s="101"/>
      <c r="E111" s="101"/>
      <c r="F111" s="101"/>
    </row>
    <row r="112" spans="1:6" ht="15">
      <c r="A112" s="189"/>
      <c r="B112" s="273"/>
      <c r="C112" s="273"/>
      <c r="D112" s="273"/>
      <c r="E112" s="273"/>
      <c r="F112" s="273"/>
    </row>
    <row r="113" spans="1:13" ht="12.75" customHeight="1">
      <c r="A113" s="101" t="s">
        <v>574</v>
      </c>
      <c r="B113" s="31"/>
      <c r="C113" s="31"/>
      <c r="D113" s="31"/>
      <c r="E113" s="31"/>
      <c r="F113" s="31"/>
      <c r="G113" s="51"/>
      <c r="H113" s="51"/>
      <c r="I113" s="51"/>
      <c r="J113" s="51"/>
      <c r="K113" s="51"/>
      <c r="L113" s="51"/>
      <c r="M113" s="51"/>
    </row>
    <row r="114" spans="2:6" ht="12.75">
      <c r="B114" s="94"/>
      <c r="C114" s="94"/>
      <c r="D114" s="94"/>
      <c r="E114" s="94"/>
      <c r="F114" s="94"/>
    </row>
    <row r="115" spans="1:6" ht="12.75">
      <c r="A115" s="101" t="s">
        <v>571</v>
      </c>
      <c r="B115" s="94"/>
      <c r="C115" s="94"/>
      <c r="D115" s="94"/>
      <c r="E115" s="94"/>
      <c r="F115" s="94"/>
    </row>
    <row r="116" spans="1:6" ht="12.75">
      <c r="A116" s="101" t="s">
        <v>477</v>
      </c>
      <c r="B116" s="94"/>
      <c r="C116" s="94"/>
      <c r="D116" s="94"/>
      <c r="E116" s="94"/>
      <c r="F116" s="94"/>
    </row>
    <row r="117" spans="1:6" ht="12.75">
      <c r="A117" s="101" t="s">
        <v>478</v>
      </c>
      <c r="B117" s="94"/>
      <c r="C117" s="94"/>
      <c r="D117" s="94"/>
      <c r="E117" s="94"/>
      <c r="F117" s="94"/>
    </row>
    <row r="118" spans="1:6" ht="12.75">
      <c r="A118" s="101" t="s">
        <v>479</v>
      </c>
      <c r="B118" s="94"/>
      <c r="C118" s="94"/>
      <c r="D118" s="94"/>
      <c r="E118" s="94"/>
      <c r="F118" s="94"/>
    </row>
    <row r="119" spans="1:6" ht="12.75">
      <c r="A119" s="101" t="s">
        <v>147</v>
      </c>
      <c r="B119" s="94"/>
      <c r="C119" s="94"/>
      <c r="D119" s="94"/>
      <c r="E119" s="94"/>
      <c r="F119" s="94"/>
    </row>
    <row r="120" spans="1:6" ht="12.75">
      <c r="A120" s="101" t="s">
        <v>534</v>
      </c>
      <c r="B120" s="94"/>
      <c r="C120" s="94"/>
      <c r="D120" s="94"/>
      <c r="E120" s="94"/>
      <c r="F120" s="94"/>
    </row>
    <row r="121" spans="1:6" ht="12.75">
      <c r="A121" s="101" t="s">
        <v>511</v>
      </c>
      <c r="B121" s="94"/>
      <c r="C121" s="94"/>
      <c r="D121" s="94"/>
      <c r="E121" s="94"/>
      <c r="F121" s="94"/>
    </row>
    <row r="122" spans="1:6" ht="12.75">
      <c r="A122" s="101" t="s">
        <v>536</v>
      </c>
      <c r="B122" s="94"/>
      <c r="C122" s="94"/>
      <c r="D122" s="94"/>
      <c r="E122" s="94"/>
      <c r="F122" s="94"/>
    </row>
    <row r="123" ht="12.75">
      <c r="A123" s="101" t="s">
        <v>9</v>
      </c>
    </row>
    <row r="124" spans="1:6" ht="12.75">
      <c r="A124" s="94"/>
      <c r="B124" s="94"/>
      <c r="C124" s="94"/>
      <c r="D124" s="94"/>
      <c r="E124" s="94"/>
      <c r="F124" s="94"/>
    </row>
    <row r="125" ht="12.75">
      <c r="A125" s="101" t="s">
        <v>537</v>
      </c>
    </row>
    <row r="126" ht="12.75">
      <c r="A126" s="101" t="s">
        <v>586</v>
      </c>
    </row>
    <row r="127" ht="12.75">
      <c r="A127" s="101" t="s">
        <v>538</v>
      </c>
    </row>
    <row r="128" spans="1:6" ht="12.75">
      <c r="A128" s="94"/>
      <c r="B128" s="94"/>
      <c r="C128" s="94"/>
      <c r="D128" s="94"/>
      <c r="E128" s="94"/>
      <c r="F128" s="94"/>
    </row>
    <row r="129" spans="1:6" ht="12.75">
      <c r="A129" s="94"/>
      <c r="B129" s="94"/>
      <c r="C129" s="94"/>
      <c r="D129" s="94"/>
      <c r="E129" s="94"/>
      <c r="F129" s="94"/>
    </row>
    <row r="130" spans="1:6" ht="12.75">
      <c r="A130" s="94"/>
      <c r="B130" s="94"/>
      <c r="C130" s="94"/>
      <c r="D130" s="94"/>
      <c r="E130" s="94"/>
      <c r="F130" s="94"/>
    </row>
    <row r="131" spans="1:6" ht="12.75">
      <c r="A131" s="94"/>
      <c r="B131" s="94"/>
      <c r="C131" s="94"/>
      <c r="D131" s="94"/>
      <c r="E131" s="94"/>
      <c r="F131" s="94"/>
    </row>
    <row r="132" spans="1:6" ht="12.75">
      <c r="A132" s="94"/>
      <c r="B132" s="94"/>
      <c r="C132" s="94"/>
      <c r="D132" s="94"/>
      <c r="E132" s="94"/>
      <c r="F132" s="94"/>
    </row>
    <row r="133" spans="1:6" ht="12.75">
      <c r="A133" s="94"/>
      <c r="B133" s="94"/>
      <c r="C133" s="94"/>
      <c r="D133" s="94"/>
      <c r="E133" s="94"/>
      <c r="F133" s="94"/>
    </row>
    <row r="134" spans="1:6" ht="12.75">
      <c r="A134" s="94"/>
      <c r="B134" s="94"/>
      <c r="C134" s="94"/>
      <c r="D134" s="94"/>
      <c r="E134" s="94"/>
      <c r="F134" s="94"/>
    </row>
    <row r="135" spans="1:6" ht="12.75">
      <c r="A135" s="94"/>
      <c r="B135" s="94"/>
      <c r="C135" s="94"/>
      <c r="D135" s="94"/>
      <c r="E135" s="94"/>
      <c r="F135" s="94"/>
    </row>
    <row r="136" spans="1:6" ht="12.75">
      <c r="A136" s="94"/>
      <c r="B136" s="94"/>
      <c r="C136" s="94"/>
      <c r="D136" s="94"/>
      <c r="E136" s="94"/>
      <c r="F136" s="94"/>
    </row>
    <row r="137" spans="1:6" ht="12.75">
      <c r="A137" s="94"/>
      <c r="B137" s="94"/>
      <c r="C137" s="94"/>
      <c r="D137" s="94"/>
      <c r="E137" s="94"/>
      <c r="F137" s="94"/>
    </row>
    <row r="138" spans="1:6" ht="12.75">
      <c r="A138" s="94"/>
      <c r="B138" s="94"/>
      <c r="C138" s="94"/>
      <c r="D138" s="94"/>
      <c r="E138" s="94"/>
      <c r="F138" s="94"/>
    </row>
    <row r="139" spans="1:6" ht="12.75">
      <c r="A139" s="94"/>
      <c r="B139" s="94"/>
      <c r="C139" s="94"/>
      <c r="D139" s="94"/>
      <c r="E139" s="94"/>
      <c r="F139" s="94"/>
    </row>
    <row r="140" spans="1:6" ht="12.75">
      <c r="A140" s="94"/>
      <c r="B140" s="94"/>
      <c r="C140" s="94"/>
      <c r="D140" s="94"/>
      <c r="E140" s="94"/>
      <c r="F140" s="94"/>
    </row>
    <row r="141" spans="1:6" ht="12.75">
      <c r="A141" s="94"/>
      <c r="B141" s="94"/>
      <c r="C141" s="94"/>
      <c r="D141" s="94"/>
      <c r="E141" s="94"/>
      <c r="F141" s="94"/>
    </row>
    <row r="142" spans="1:6" ht="12.75">
      <c r="A142" s="94"/>
      <c r="B142" s="94"/>
      <c r="C142" s="94"/>
      <c r="D142" s="94"/>
      <c r="E142" s="94"/>
      <c r="F142" s="94"/>
    </row>
    <row r="143" spans="1:6" ht="12.75">
      <c r="A143" s="94"/>
      <c r="B143" s="94"/>
      <c r="C143" s="94"/>
      <c r="D143" s="94"/>
      <c r="E143" s="94"/>
      <c r="F143" s="94"/>
    </row>
    <row r="144" spans="1:6" ht="12.75">
      <c r="A144" s="94"/>
      <c r="B144" s="94"/>
      <c r="C144" s="94"/>
      <c r="D144" s="94"/>
      <c r="E144" s="94"/>
      <c r="F144" s="94"/>
    </row>
    <row r="145" spans="1:6" ht="12.75">
      <c r="A145" s="94"/>
      <c r="B145" s="94"/>
      <c r="C145" s="94"/>
      <c r="D145" s="94"/>
      <c r="E145" s="94"/>
      <c r="F145" s="94"/>
    </row>
    <row r="146" spans="1:6" ht="12.75">
      <c r="A146" s="94"/>
      <c r="B146" s="94"/>
      <c r="C146" s="94"/>
      <c r="D146" s="94"/>
      <c r="E146" s="94"/>
      <c r="F146" s="94"/>
    </row>
    <row r="147" spans="1:6" ht="12.75">
      <c r="A147" s="94"/>
      <c r="B147" s="94"/>
      <c r="C147" s="94"/>
      <c r="D147" s="94"/>
      <c r="E147" s="94"/>
      <c r="F147" s="94"/>
    </row>
    <row r="148" spans="1:6" ht="12.75">
      <c r="A148" s="94"/>
      <c r="B148" s="94"/>
      <c r="C148" s="94"/>
      <c r="D148" s="94"/>
      <c r="E148" s="94"/>
      <c r="F148" s="94"/>
    </row>
    <row r="149" spans="1:6" ht="12.75">
      <c r="A149" s="94"/>
      <c r="B149" s="94"/>
      <c r="C149" s="94"/>
      <c r="D149" s="94"/>
      <c r="E149" s="94"/>
      <c r="F149" s="94"/>
    </row>
  </sheetData>
  <sheetProtection/>
  <printOptions/>
  <pageMargins left="0.75" right="0.75" top="1" bottom="1" header="0.5" footer="0.5"/>
  <pageSetup fitToHeight="1" fitToWidth="1" horizontalDpi="600" verticalDpi="600" orientation="portrait" paperSize="8" scale="72" r:id="rId1"/>
  <rowBreaks count="1" manualBreakCount="1">
    <brk id="67" max="7" man="1"/>
  </rowBreaks>
</worksheet>
</file>

<file path=xl/worksheets/sheet19.xml><?xml version="1.0" encoding="utf-8"?>
<worksheet xmlns="http://schemas.openxmlformats.org/spreadsheetml/2006/main" xmlns:r="http://schemas.openxmlformats.org/officeDocument/2006/relationships">
  <sheetPr>
    <pageSetUpPr fitToPage="1"/>
  </sheetPr>
  <dimension ref="A1:H46"/>
  <sheetViews>
    <sheetView zoomScalePageLayoutView="0" workbookViewId="0" topLeftCell="A1">
      <selection activeCell="A1" sqref="A1"/>
    </sheetView>
  </sheetViews>
  <sheetFormatPr defaultColWidth="9.140625" defaultRowHeight="12.75"/>
  <cols>
    <col min="1" max="1" width="57.00390625" style="31" customWidth="1"/>
    <col min="2" max="7" width="15.7109375" style="31" customWidth="1"/>
    <col min="8" max="16384" width="9.140625" style="31" customWidth="1"/>
  </cols>
  <sheetData>
    <row r="1" spans="1:3" ht="15">
      <c r="A1" s="90" t="s">
        <v>124</v>
      </c>
      <c r="B1" s="34"/>
      <c r="C1" s="242"/>
    </row>
    <row r="2" ht="15">
      <c r="A2" s="90" t="s">
        <v>498</v>
      </c>
    </row>
    <row r="3" spans="1:8" s="78" customFormat="1" ht="17.25">
      <c r="A3" s="90" t="s">
        <v>497</v>
      </c>
      <c r="B3" s="249"/>
      <c r="C3" s="212"/>
      <c r="D3" s="212"/>
      <c r="E3" s="212"/>
      <c r="F3" s="212"/>
      <c r="G3" s="29"/>
      <c r="H3" s="29"/>
    </row>
    <row r="4" ht="12.75">
      <c r="G4" s="351" t="s">
        <v>781</v>
      </c>
    </row>
    <row r="5" spans="1:7" ht="12.75">
      <c r="A5" s="522" t="s">
        <v>841</v>
      </c>
      <c r="B5" s="523" t="s">
        <v>140</v>
      </c>
      <c r="C5" s="523" t="s">
        <v>779</v>
      </c>
      <c r="D5" s="523" t="s">
        <v>146</v>
      </c>
      <c r="E5" s="523" t="s">
        <v>404</v>
      </c>
      <c r="F5" s="523" t="s">
        <v>466</v>
      </c>
      <c r="G5" s="524" t="s">
        <v>780</v>
      </c>
    </row>
    <row r="6" spans="1:7" ht="12.75">
      <c r="A6" s="504" t="s">
        <v>847</v>
      </c>
      <c r="B6" s="504"/>
      <c r="C6" s="504"/>
      <c r="D6" s="504"/>
      <c r="E6" s="504"/>
      <c r="F6" s="504"/>
      <c r="G6" s="525">
        <v>1.0575342465753426</v>
      </c>
    </row>
    <row r="7" spans="1:7" ht="12.75">
      <c r="A7" s="509" t="s">
        <v>768</v>
      </c>
      <c r="B7" s="518">
        <v>13.613698630136986</v>
      </c>
      <c r="C7" s="518"/>
      <c r="D7" s="518">
        <v>9.262295081967213</v>
      </c>
      <c r="E7" s="518"/>
      <c r="F7" s="519">
        <v>22.024657534246575</v>
      </c>
      <c r="G7" s="526">
        <v>13.553424657534247</v>
      </c>
    </row>
    <row r="8" spans="1:7" ht="12.75">
      <c r="A8" s="509" t="s">
        <v>769</v>
      </c>
      <c r="B8" s="518"/>
      <c r="C8" s="518"/>
      <c r="D8" s="518">
        <v>16.366120218579233</v>
      </c>
      <c r="E8" s="518">
        <v>14.232876712328768</v>
      </c>
      <c r="F8" s="519"/>
      <c r="G8" s="525">
        <v>8.293150684931506</v>
      </c>
    </row>
    <row r="9" spans="1:7" ht="12.75">
      <c r="A9" s="509" t="s">
        <v>770</v>
      </c>
      <c r="B9" s="518">
        <v>2.4273972602739726</v>
      </c>
      <c r="C9" s="518">
        <v>1.736986301369863</v>
      </c>
      <c r="D9" s="518"/>
      <c r="E9" s="518">
        <v>1.8575342465753424</v>
      </c>
      <c r="F9" s="519">
        <v>5.16986301369863</v>
      </c>
      <c r="G9" s="525">
        <v>3.3698630136986303</v>
      </c>
    </row>
    <row r="10" spans="1:7" ht="12.75">
      <c r="A10" s="509" t="s">
        <v>771</v>
      </c>
      <c r="B10" s="518"/>
      <c r="C10" s="518"/>
      <c r="D10" s="518"/>
      <c r="E10" s="518"/>
      <c r="F10" s="519"/>
      <c r="G10" s="525">
        <v>11.235616438356164</v>
      </c>
    </row>
    <row r="11" spans="1:7" ht="12.75">
      <c r="A11" s="509" t="s">
        <v>391</v>
      </c>
      <c r="B11" s="518">
        <v>3.164383561643836</v>
      </c>
      <c r="C11" s="518">
        <v>3.1397260273972605</v>
      </c>
      <c r="D11" s="518">
        <v>3.3224043715846996</v>
      </c>
      <c r="E11" s="518">
        <v>3.5205479452054793</v>
      </c>
      <c r="F11" s="519">
        <v>3.6986301369863015</v>
      </c>
      <c r="G11" s="525">
        <v>3.221917808219178</v>
      </c>
    </row>
    <row r="12" spans="1:7" ht="12.75">
      <c r="A12" s="509" t="s">
        <v>846</v>
      </c>
      <c r="B12" s="518">
        <v>14.443835616438356</v>
      </c>
      <c r="C12" s="518"/>
      <c r="D12" s="518"/>
      <c r="E12" s="518"/>
      <c r="F12" s="519"/>
      <c r="G12" s="525">
        <v>1.284931506849315</v>
      </c>
    </row>
    <row r="13" spans="1:7" ht="12.75">
      <c r="A13" s="509" t="s">
        <v>772</v>
      </c>
      <c r="B13" s="518"/>
      <c r="C13" s="518"/>
      <c r="D13" s="518"/>
      <c r="E13" s="518"/>
      <c r="F13" s="519"/>
      <c r="G13" s="525">
        <v>3.276712328767123</v>
      </c>
    </row>
    <row r="14" spans="1:7" ht="12.75">
      <c r="A14" s="509" t="s">
        <v>845</v>
      </c>
      <c r="B14" s="518">
        <v>79.31506849315069</v>
      </c>
      <c r="C14" s="518"/>
      <c r="D14" s="518">
        <v>67.26775956284153</v>
      </c>
      <c r="E14" s="518"/>
      <c r="F14" s="519"/>
      <c r="G14" s="525">
        <v>34.49589041095891</v>
      </c>
    </row>
    <row r="15" spans="1:7" ht="12.75">
      <c r="A15" s="509" t="s">
        <v>773</v>
      </c>
      <c r="B15" s="518"/>
      <c r="C15" s="518"/>
      <c r="D15" s="518"/>
      <c r="E15" s="518"/>
      <c r="F15" s="519"/>
      <c r="G15" s="525">
        <v>49.93150684931507</v>
      </c>
    </row>
    <row r="16" spans="1:7" ht="12.75">
      <c r="A16" s="509" t="s">
        <v>512</v>
      </c>
      <c r="B16" s="518">
        <v>4.928767123287671</v>
      </c>
      <c r="C16" s="518">
        <v>11.265753424657534</v>
      </c>
      <c r="D16" s="518">
        <v>14.975409836065573</v>
      </c>
      <c r="E16" s="518"/>
      <c r="F16" s="519"/>
      <c r="G16" s="525">
        <v>5.4</v>
      </c>
    </row>
    <row r="17" spans="1:7" ht="12.75">
      <c r="A17" s="509" t="s">
        <v>843</v>
      </c>
      <c r="B17" s="518">
        <v>5.273972602739726</v>
      </c>
      <c r="C17" s="518">
        <v>5.8273972602739725</v>
      </c>
      <c r="D17" s="518">
        <v>5.871584699453552</v>
      </c>
      <c r="E17" s="518">
        <v>5.693150684931507</v>
      </c>
      <c r="F17" s="519">
        <v>5.506849315068493</v>
      </c>
      <c r="G17" s="525">
        <v>6.35068493150685</v>
      </c>
    </row>
    <row r="18" spans="1:7" ht="12.75">
      <c r="A18" s="509" t="s">
        <v>774</v>
      </c>
      <c r="B18" s="518">
        <v>5.7753424657534245</v>
      </c>
      <c r="C18" s="518">
        <v>6.208219178082191</v>
      </c>
      <c r="D18" s="518">
        <v>5.882513661202186</v>
      </c>
      <c r="E18" s="518">
        <v>5.1808219178082195</v>
      </c>
      <c r="F18" s="519">
        <v>4.3123287671232875</v>
      </c>
      <c r="G18" s="525">
        <v>6.7315068493150685</v>
      </c>
    </row>
    <row r="19" spans="1:7" ht="12.75">
      <c r="A19" s="509" t="s">
        <v>775</v>
      </c>
      <c r="B19" s="518">
        <v>5.610958904109589</v>
      </c>
      <c r="C19" s="518">
        <v>5.882191780821918</v>
      </c>
      <c r="D19" s="518">
        <v>5.852459016393443</v>
      </c>
      <c r="E19" s="518">
        <v>5.726027397260274</v>
      </c>
      <c r="F19" s="519">
        <v>6.2</v>
      </c>
      <c r="G19" s="525">
        <v>5.589041095890411</v>
      </c>
    </row>
    <row r="20" spans="1:7" ht="12.75">
      <c r="A20" s="509" t="s">
        <v>777</v>
      </c>
      <c r="B20" s="518"/>
      <c r="C20" s="518">
        <v>118.97534246575343</v>
      </c>
      <c r="D20" s="518">
        <v>94.88251366120218</v>
      </c>
      <c r="E20" s="518"/>
      <c r="F20" s="519"/>
      <c r="G20" s="525">
        <v>36.443835616438356</v>
      </c>
    </row>
    <row r="21" spans="1:7" ht="12.75">
      <c r="A21" s="509" t="s">
        <v>842</v>
      </c>
      <c r="B21" s="518">
        <v>12.465753424657533</v>
      </c>
      <c r="C21" s="518">
        <v>13.493150684931507</v>
      </c>
      <c r="D21" s="518">
        <v>6.521857923497268</v>
      </c>
      <c r="E21" s="518">
        <v>5.098630136986301</v>
      </c>
      <c r="F21" s="519">
        <v>10.698630136986301</v>
      </c>
      <c r="G21" s="525">
        <v>14.084931506849315</v>
      </c>
    </row>
    <row r="22" spans="1:7" ht="12.75">
      <c r="A22" s="509" t="s">
        <v>778</v>
      </c>
      <c r="B22" s="518">
        <v>8.161643835616438</v>
      </c>
      <c r="C22" s="518">
        <v>17.361643835616437</v>
      </c>
      <c r="D22" s="518">
        <v>37.84426229508197</v>
      </c>
      <c r="E22" s="518">
        <v>8.956164383561644</v>
      </c>
      <c r="F22" s="519">
        <v>18.317808219178083</v>
      </c>
      <c r="G22" s="525">
        <v>20.350684931506848</v>
      </c>
    </row>
    <row r="23" spans="1:7" ht="12.75">
      <c r="A23" s="509" t="s">
        <v>844</v>
      </c>
      <c r="B23" s="518">
        <v>8.854794520547944</v>
      </c>
      <c r="C23" s="518">
        <v>10.821917808219178</v>
      </c>
      <c r="D23" s="518">
        <v>10.997267759562842</v>
      </c>
      <c r="E23" s="518">
        <v>10.676712328767124</v>
      </c>
      <c r="F23" s="519">
        <v>10.657534246575343</v>
      </c>
      <c r="G23" s="525">
        <v>8.43013698630137</v>
      </c>
    </row>
    <row r="24" spans="1:7" ht="12.75">
      <c r="A24" s="504" t="s">
        <v>849</v>
      </c>
      <c r="B24" s="519">
        <v>27.589041095890412</v>
      </c>
      <c r="C24" s="519"/>
      <c r="D24" s="519"/>
      <c r="E24" s="519"/>
      <c r="F24" s="519"/>
      <c r="G24" s="525">
        <v>20.654794520547945</v>
      </c>
    </row>
    <row r="25" spans="1:7" ht="12.75">
      <c r="A25" s="520" t="s">
        <v>782</v>
      </c>
      <c r="B25" s="521">
        <v>5.271232876712329</v>
      </c>
      <c r="C25" s="521">
        <v>5.821917808219178</v>
      </c>
      <c r="D25" s="521">
        <v>5.8497267759562845</v>
      </c>
      <c r="E25" s="521">
        <v>5.652054794520548</v>
      </c>
      <c r="F25" s="521">
        <v>5.471232876712329</v>
      </c>
      <c r="G25" s="527"/>
    </row>
    <row r="27" ht="12.75">
      <c r="A27" s="113" t="s">
        <v>467</v>
      </c>
    </row>
    <row r="28" ht="12.75">
      <c r="A28" s="101" t="s">
        <v>574</v>
      </c>
    </row>
    <row r="29" ht="12.75">
      <c r="A29" s="101" t="s">
        <v>826</v>
      </c>
    </row>
    <row r="30" ht="12">
      <c r="A30" s="30"/>
    </row>
    <row r="31" ht="12.75">
      <c r="A31" s="101" t="s">
        <v>48</v>
      </c>
    </row>
    <row r="32" ht="12.75">
      <c r="A32" s="101" t="s">
        <v>477</v>
      </c>
    </row>
    <row r="33" ht="12.75">
      <c r="A33" s="101" t="s">
        <v>478</v>
      </c>
    </row>
    <row r="34" ht="12.75">
      <c r="A34" s="101" t="s">
        <v>479</v>
      </c>
    </row>
    <row r="35" ht="12.75">
      <c r="A35" s="101" t="s">
        <v>147</v>
      </c>
    </row>
    <row r="36" ht="12.75">
      <c r="A36" s="101" t="s">
        <v>534</v>
      </c>
    </row>
    <row r="37" ht="12.75">
      <c r="A37" s="101" t="s">
        <v>511</v>
      </c>
    </row>
    <row r="38" ht="12.75">
      <c r="A38" s="101" t="s">
        <v>536</v>
      </c>
    </row>
    <row r="39" ht="12.75">
      <c r="A39" s="101" t="s">
        <v>9</v>
      </c>
    </row>
    <row r="40" ht="12.75">
      <c r="A40" s="101"/>
    </row>
    <row r="41" ht="12.75">
      <c r="A41" s="101" t="s">
        <v>537</v>
      </c>
    </row>
    <row r="42" ht="12.75">
      <c r="A42" s="101" t="s">
        <v>586</v>
      </c>
    </row>
    <row r="43" ht="12.75">
      <c r="A43" s="101" t="s">
        <v>538</v>
      </c>
    </row>
    <row r="44" ht="12.75">
      <c r="A44" s="101"/>
    </row>
    <row r="45" ht="12.75">
      <c r="A45" s="101" t="s">
        <v>548</v>
      </c>
    </row>
    <row r="46" ht="12.75">
      <c r="A46" s="101" t="s">
        <v>29</v>
      </c>
    </row>
  </sheetData>
  <sheetProtection/>
  <printOptions/>
  <pageMargins left="0.75" right="0.75" top="1" bottom="1" header="0.5" footer="0.5"/>
  <pageSetup fitToHeight="1" fitToWidth="1"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U108"/>
  <sheetViews>
    <sheetView zoomScalePageLayoutView="0" workbookViewId="0" topLeftCell="A1">
      <pane xSplit="2" ySplit="2" topLeftCell="C3" activePane="bottomRight" state="frozen"/>
      <selection pane="topLeft" activeCell="D29" sqref="D29"/>
      <selection pane="topRight" activeCell="D29" sqref="D29"/>
      <selection pane="bottomLeft" activeCell="D29" sqref="D29"/>
      <selection pane="bottomRight" activeCell="H30" sqref="H30"/>
    </sheetView>
  </sheetViews>
  <sheetFormatPr defaultColWidth="9.140625" defaultRowHeight="12.75"/>
  <cols>
    <col min="1" max="1" width="41.140625" style="0" bestFit="1" customWidth="1"/>
    <col min="2" max="2" width="9.57421875" style="21" bestFit="1" customWidth="1"/>
    <col min="3" max="3" width="10.421875" style="20" customWidth="1"/>
    <col min="4" max="10" width="9.140625" style="20" customWidth="1"/>
  </cols>
  <sheetData>
    <row r="1" spans="2:13" ht="12">
      <c r="B1" s="21" t="s">
        <v>125</v>
      </c>
      <c r="C1" s="20" t="s">
        <v>148</v>
      </c>
      <c r="D1" s="20" t="s">
        <v>156</v>
      </c>
      <c r="E1" s="20" t="s">
        <v>398</v>
      </c>
      <c r="F1" s="20" t="s">
        <v>180</v>
      </c>
      <c r="G1" s="20" t="s">
        <v>195</v>
      </c>
      <c r="H1" s="20" t="s">
        <v>210</v>
      </c>
      <c r="I1" s="20" t="s">
        <v>217</v>
      </c>
      <c r="J1" s="20" t="s">
        <v>225</v>
      </c>
      <c r="K1" s="20" t="s">
        <v>231</v>
      </c>
      <c r="L1" s="20" t="s">
        <v>234</v>
      </c>
      <c r="M1" s="20" t="s">
        <v>399</v>
      </c>
    </row>
    <row r="2" spans="1:21" ht="15">
      <c r="A2" s="14" t="s">
        <v>135</v>
      </c>
      <c r="B2" s="23" t="s">
        <v>466</v>
      </c>
      <c r="C2" s="22" t="str">
        <f>B2</f>
        <v>2013-14</v>
      </c>
      <c r="D2" s="22" t="str">
        <f aca="true" t="shared" si="0" ref="D2:L2">C2</f>
        <v>2013-14</v>
      </c>
      <c r="E2" s="22" t="str">
        <f t="shared" si="0"/>
        <v>2013-14</v>
      </c>
      <c r="F2" s="22" t="str">
        <f t="shared" si="0"/>
        <v>2013-14</v>
      </c>
      <c r="G2" s="22" t="str">
        <f t="shared" si="0"/>
        <v>2013-14</v>
      </c>
      <c r="H2" s="22" t="str">
        <f t="shared" si="0"/>
        <v>2013-14</v>
      </c>
      <c r="I2" s="22" t="str">
        <f t="shared" si="0"/>
        <v>2013-14</v>
      </c>
      <c r="J2" s="22" t="str">
        <f t="shared" si="0"/>
        <v>2013-14</v>
      </c>
      <c r="K2" s="22" t="str">
        <f t="shared" si="0"/>
        <v>2013-14</v>
      </c>
      <c r="L2" s="22" t="str">
        <f t="shared" si="0"/>
        <v>2013-14</v>
      </c>
      <c r="M2" s="22" t="str">
        <f>B2</f>
        <v>2013-14</v>
      </c>
      <c r="N2" s="22"/>
      <c r="O2" s="22"/>
      <c r="P2" s="22"/>
      <c r="Q2" s="22"/>
      <c r="R2" s="22"/>
      <c r="S2" s="22"/>
      <c r="T2" s="22"/>
      <c r="U2" s="22"/>
    </row>
    <row r="3" spans="1:13" ht="15">
      <c r="A3" s="15" t="s">
        <v>127</v>
      </c>
      <c r="B3" s="21">
        <f>'Table A1'!F7</f>
        <v>2835.866</v>
      </c>
      <c r="K3" s="20"/>
      <c r="L3" s="20"/>
      <c r="M3" s="20"/>
    </row>
    <row r="4" spans="1:13" ht="15">
      <c r="A4" s="15"/>
      <c r="K4" s="20"/>
      <c r="L4" s="20"/>
      <c r="M4" s="20"/>
    </row>
    <row r="5" spans="1:13" ht="15">
      <c r="A5" s="15" t="s">
        <v>128</v>
      </c>
      <c r="B5" s="21">
        <f>'Table A1'!F9</f>
        <v>499.272</v>
      </c>
      <c r="C5" s="20">
        <f>('Table A2'!F7+('Table A2'!F57*1000))/1000</f>
        <v>499.272</v>
      </c>
      <c r="J5" s="20">
        <f>'Table B1'!B26</f>
        <v>499.27200000000005</v>
      </c>
      <c r="K5" s="20"/>
      <c r="L5" s="20"/>
      <c r="M5" s="20">
        <f>'Table F1'!F7/1000</f>
        <v>499.271</v>
      </c>
    </row>
    <row r="6" spans="1:13" ht="15">
      <c r="A6" s="15" t="s">
        <v>129</v>
      </c>
      <c r="B6" s="21">
        <f>'Table A1'!F10</f>
        <v>311.737</v>
      </c>
      <c r="C6" s="20">
        <f>('Table A2'!F8+('Table A2'!F58*1000))/1000</f>
        <v>311.737</v>
      </c>
      <c r="K6" s="20"/>
      <c r="L6" s="20">
        <f>'Table C1'!F10</f>
        <v>311.772</v>
      </c>
      <c r="M6" s="20"/>
    </row>
    <row r="7" spans="1:13" ht="15">
      <c r="A7" s="15" t="s">
        <v>130</v>
      </c>
      <c r="B7" s="21">
        <f>'Table A1'!F11</f>
        <v>4.644</v>
      </c>
      <c r="K7" s="20"/>
      <c r="L7" s="20">
        <f>'Table C1'!F13</f>
        <v>4.643</v>
      </c>
      <c r="M7" s="20"/>
    </row>
    <row r="8" spans="1:13" ht="15">
      <c r="A8" s="15" t="s">
        <v>131</v>
      </c>
      <c r="B8" s="21">
        <f>'Table A1'!F12</f>
        <v>3027.852</v>
      </c>
      <c r="G8" s="20">
        <f>'Table A6'!B27</f>
        <v>3027.853</v>
      </c>
      <c r="K8" s="20"/>
      <c r="L8" s="20"/>
      <c r="M8" s="20"/>
    </row>
    <row r="9" spans="1:13" ht="15">
      <c r="A9" s="15"/>
      <c r="K9" s="20"/>
      <c r="L9" s="20"/>
      <c r="M9" s="20"/>
    </row>
    <row r="10" spans="1:13" ht="15">
      <c r="A10" s="17" t="s">
        <v>136</v>
      </c>
      <c r="B10" s="21">
        <f>'Table A1'!F14</f>
        <v>0.06769924954140988</v>
      </c>
      <c r="K10" s="20"/>
      <c r="L10" s="20"/>
      <c r="M10" s="20"/>
    </row>
    <row r="11" spans="1:13" ht="15">
      <c r="A11" s="15"/>
      <c r="K11" s="20"/>
      <c r="L11" s="20"/>
      <c r="M11" s="20"/>
    </row>
    <row r="12" spans="1:13" ht="15">
      <c r="A12" s="15" t="s">
        <v>132</v>
      </c>
      <c r="B12" s="21">
        <f>'Table A1'!F16</f>
        <v>77.101</v>
      </c>
      <c r="K12" s="20"/>
      <c r="L12" s="20"/>
      <c r="M12" s="20"/>
    </row>
    <row r="13" spans="1:13" ht="15">
      <c r="A13" s="15" t="s">
        <v>133</v>
      </c>
      <c r="B13" s="21">
        <f>'Table A1'!F17</f>
        <v>185.068</v>
      </c>
      <c r="K13" s="20"/>
      <c r="L13" s="20"/>
      <c r="M13" s="20"/>
    </row>
    <row r="14" spans="1:13" ht="15">
      <c r="A14" s="15"/>
      <c r="B14" s="21">
        <f>SUM(B12:B13)</f>
        <v>262.169</v>
      </c>
      <c r="C14" s="20">
        <f>('Table A2'!F10+('Table A2'!F60*1000))/1000</f>
        <v>262.169</v>
      </c>
      <c r="K14" s="20"/>
      <c r="L14" s="20"/>
      <c r="M14" s="20"/>
    </row>
    <row r="15" spans="1:13" ht="15">
      <c r="A15" s="15" t="s">
        <v>134</v>
      </c>
      <c r="B15" s="21">
        <f>'Table A1'!F18</f>
        <v>2765.6829999999995</v>
      </c>
      <c r="C15" s="20">
        <f>('Table A2'!F13+('Table A2'!F63*1000))/1000</f>
        <v>2765.683</v>
      </c>
      <c r="H15" s="20">
        <f>'Table A7'!F8</f>
        <v>2758.133</v>
      </c>
      <c r="K15" s="20"/>
      <c r="L15" s="20"/>
      <c r="M15" s="20"/>
    </row>
    <row r="16" spans="1:13" ht="15">
      <c r="A16" s="18" t="s">
        <v>137</v>
      </c>
      <c r="B16" s="21">
        <f>'Table A1'!F19</f>
        <v>0.06851611457536466</v>
      </c>
      <c r="K16" s="20"/>
      <c r="L16" s="20"/>
      <c r="M16" s="20"/>
    </row>
    <row r="17" spans="1:13" ht="15">
      <c r="A17" s="14" t="s">
        <v>138</v>
      </c>
      <c r="K17" s="20"/>
      <c r="L17" s="20"/>
      <c r="M17" s="20"/>
    </row>
    <row r="18" spans="1:13" ht="15">
      <c r="A18" s="15" t="s">
        <v>127</v>
      </c>
      <c r="B18" s="21">
        <f>'Table A1'!F21</f>
        <v>166.506</v>
      </c>
      <c r="K18" s="20"/>
      <c r="L18" s="20"/>
      <c r="M18" s="20"/>
    </row>
    <row r="19" spans="1:13" ht="15">
      <c r="A19" s="15"/>
      <c r="K19" s="20"/>
      <c r="L19" s="20"/>
      <c r="M19" s="12"/>
    </row>
    <row r="20" spans="1:13" ht="15">
      <c r="A20" s="15" t="s">
        <v>128</v>
      </c>
      <c r="B20" s="21">
        <f>'Table A1'!F23</f>
        <v>27.602</v>
      </c>
      <c r="C20" s="20">
        <f>('Table A2'!F18+('Table A2'!F68*1000))/1000</f>
        <v>27.602</v>
      </c>
      <c r="J20" s="20">
        <f>'Table B1'!C26</f>
        <v>27.602000000000007</v>
      </c>
      <c r="K20" s="20"/>
      <c r="L20" s="20"/>
      <c r="M20" s="20">
        <f>'Table F1'!F16/1000</f>
        <v>27.602</v>
      </c>
    </row>
    <row r="21" spans="1:13" ht="15">
      <c r="A21" s="15" t="s">
        <v>129</v>
      </c>
      <c r="B21" s="21">
        <f>'Table A1'!F24</f>
        <v>17.47</v>
      </c>
      <c r="C21" s="20">
        <f>('Table A2'!F19+('Table A2'!F69*1000))/1000</f>
        <v>17.47</v>
      </c>
      <c r="K21" s="20"/>
      <c r="L21" s="25">
        <f>'Table C1'!F21</f>
        <v>17.473000000000003</v>
      </c>
      <c r="M21" s="20"/>
    </row>
    <row r="22" spans="1:13" ht="15">
      <c r="A22" s="15" t="s">
        <v>130</v>
      </c>
      <c r="B22" s="21">
        <f>'Table A1'!F25</f>
        <v>0.299</v>
      </c>
      <c r="K22" s="20"/>
      <c r="L22" s="20">
        <f>'Table C1'!F24</f>
        <v>0.299</v>
      </c>
      <c r="M22" s="20"/>
    </row>
    <row r="23" spans="1:13" ht="15">
      <c r="A23" s="15" t="s">
        <v>131</v>
      </c>
      <c r="B23" s="21">
        <f>'Table A1'!F26</f>
        <v>176.819</v>
      </c>
      <c r="G23" s="20">
        <f>'Table A6'!D27</f>
        <v>176.82</v>
      </c>
      <c r="K23" s="20"/>
      <c r="L23" s="20"/>
      <c r="M23" s="20"/>
    </row>
    <row r="24" spans="1:13" ht="15">
      <c r="A24" s="15"/>
      <c r="K24" s="20"/>
      <c r="L24" s="20"/>
      <c r="M24" s="20"/>
    </row>
    <row r="25" spans="1:13" ht="15">
      <c r="A25" s="17" t="s">
        <v>136</v>
      </c>
      <c r="B25" s="21">
        <f>'Table A1'!F28</f>
        <v>0.061937707950464174</v>
      </c>
      <c r="K25" s="20"/>
      <c r="L25" s="20"/>
      <c r="M25" s="20"/>
    </row>
    <row r="26" spans="1:13" ht="15">
      <c r="A26" s="15"/>
      <c r="K26" s="20"/>
      <c r="L26" s="20"/>
      <c r="M26" s="20"/>
    </row>
    <row r="27" spans="1:13" ht="15">
      <c r="A27" s="15" t="s">
        <v>132</v>
      </c>
      <c r="B27" s="21">
        <f>'Table A1'!F30</f>
        <v>3.904</v>
      </c>
      <c r="K27" s="20"/>
      <c r="L27" s="20"/>
      <c r="M27" s="20"/>
    </row>
    <row r="28" spans="1:13" ht="15">
      <c r="A28" s="15" t="s">
        <v>133</v>
      </c>
      <c r="B28" s="21">
        <f>'Table A1'!F31</f>
        <v>12.133</v>
      </c>
      <c r="K28" s="20"/>
      <c r="L28" s="20"/>
      <c r="M28" s="20"/>
    </row>
    <row r="29" spans="1:13" ht="15">
      <c r="A29" s="15"/>
      <c r="B29" s="21">
        <f>SUM(B27:B28)</f>
        <v>16.037</v>
      </c>
      <c r="C29" s="20">
        <f>('Table A2'!F21+('Table A2'!F71*1000))/1000</f>
        <v>16.037</v>
      </c>
      <c r="K29" s="20"/>
      <c r="L29" s="20"/>
      <c r="M29" s="20"/>
    </row>
    <row r="30" spans="1:13" ht="15">
      <c r="A30" s="15" t="s">
        <v>134</v>
      </c>
      <c r="B30" s="21">
        <f>'Table A1'!F32</f>
        <v>160.78199999999998</v>
      </c>
      <c r="C30" s="20">
        <f>('Table A2'!F24+('Table A2'!F74*1000))/1000</f>
        <v>160.782</v>
      </c>
      <c r="H30" s="20">
        <f>'Table A7'!F17</f>
        <v>160.362</v>
      </c>
      <c r="K30" s="20"/>
      <c r="L30" s="20"/>
      <c r="M30" s="20"/>
    </row>
    <row r="31" spans="1:13" ht="15">
      <c r="A31" s="18" t="s">
        <v>137</v>
      </c>
      <c r="B31" s="21">
        <f>'Table A1'!F33</f>
        <v>0.06303554427165954</v>
      </c>
      <c r="K31" s="20"/>
      <c r="L31" s="20"/>
      <c r="M31" s="20"/>
    </row>
    <row r="32" spans="1:13" ht="15" hidden="1">
      <c r="A32" s="14" t="s">
        <v>126</v>
      </c>
      <c r="K32" s="20"/>
      <c r="L32" s="20"/>
      <c r="M32" s="20"/>
    </row>
    <row r="33" spans="1:13" ht="15" hidden="1">
      <c r="A33" s="15" t="s">
        <v>127</v>
      </c>
      <c r="B33" s="21">
        <f>'Table A1'!F35</f>
        <v>0</v>
      </c>
      <c r="K33" s="20"/>
      <c r="L33" s="20"/>
      <c r="M33" s="20"/>
    </row>
    <row r="34" spans="1:13" ht="15" hidden="1">
      <c r="A34" s="15"/>
      <c r="K34" s="20"/>
      <c r="L34" s="20"/>
      <c r="M34" s="20"/>
    </row>
    <row r="35" spans="1:13" ht="15" hidden="1">
      <c r="A35" s="15" t="s">
        <v>128</v>
      </c>
      <c r="B35" s="21">
        <f>'Table A1'!F37</f>
        <v>0</v>
      </c>
      <c r="J35" s="20" t="e">
        <f>'Table B1'!#REF!</f>
        <v>#REF!</v>
      </c>
      <c r="K35" s="20"/>
      <c r="L35" s="20"/>
      <c r="M35" s="12"/>
    </row>
    <row r="36" spans="1:13" ht="15" hidden="1">
      <c r="A36" s="15" t="s">
        <v>129</v>
      </c>
      <c r="B36" s="21">
        <f>'Table A1'!F38</f>
        <v>0</v>
      </c>
      <c r="K36" s="20"/>
      <c r="L36" s="20">
        <f>'Table C1'!F32</f>
        <v>299.7</v>
      </c>
      <c r="M36" s="20"/>
    </row>
    <row r="37" spans="1:13" ht="15" hidden="1">
      <c r="A37" s="15" t="s">
        <v>130</v>
      </c>
      <c r="B37" s="21">
        <f>'Table A1'!F39</f>
        <v>4.9430000000000005</v>
      </c>
      <c r="K37" s="20"/>
      <c r="L37" s="20">
        <f>'Table C1'!F35</f>
        <v>4.72</v>
      </c>
      <c r="M37" s="20"/>
    </row>
    <row r="38" spans="1:13" ht="15" hidden="1">
      <c r="A38" s="15"/>
      <c r="K38" s="20"/>
      <c r="L38" s="20"/>
      <c r="M38" s="20"/>
    </row>
    <row r="39" spans="1:13" ht="15" hidden="1">
      <c r="A39" s="15" t="s">
        <v>131</v>
      </c>
      <c r="B39" s="21">
        <f>'Table A1'!F41</f>
        <v>3204.671</v>
      </c>
      <c r="G39" s="20">
        <f>'Table A6'!F27</f>
        <v>3204.673</v>
      </c>
      <c r="K39" s="20"/>
      <c r="L39" s="20"/>
      <c r="M39" s="20"/>
    </row>
    <row r="40" spans="1:13" ht="15" hidden="1">
      <c r="A40" s="19"/>
      <c r="K40" s="20"/>
      <c r="L40" s="20"/>
      <c r="M40" s="20"/>
    </row>
    <row r="41" spans="1:13" ht="15" hidden="1">
      <c r="A41" s="15" t="s">
        <v>132</v>
      </c>
      <c r="B41" s="21">
        <f>'Table A1'!F43</f>
        <v>0</v>
      </c>
      <c r="K41" s="20"/>
      <c r="L41" s="20"/>
      <c r="M41" s="20"/>
    </row>
    <row r="42" spans="1:13" ht="15" hidden="1">
      <c r="A42" s="15" t="s">
        <v>133</v>
      </c>
      <c r="B42" s="21">
        <f>'Table A1'!F44</f>
        <v>0</v>
      </c>
      <c r="K42" s="20"/>
      <c r="L42" s="20"/>
      <c r="M42" s="20"/>
    </row>
    <row r="43" spans="1:13" ht="15" hidden="1">
      <c r="A43" s="15"/>
      <c r="B43" s="21">
        <f>SUM(B41:B42)</f>
        <v>0</v>
      </c>
      <c r="K43" s="20"/>
      <c r="L43" s="20"/>
      <c r="M43" s="20"/>
    </row>
    <row r="44" spans="1:13" ht="15" hidden="1">
      <c r="A44" s="16" t="s">
        <v>134</v>
      </c>
      <c r="B44" s="21">
        <f>'Table A1'!F45</f>
        <v>3204.671</v>
      </c>
      <c r="H44" s="20">
        <f>'Table A7'!F27</f>
        <v>0</v>
      </c>
      <c r="K44" s="20"/>
      <c r="L44" s="20"/>
      <c r="M44" s="20"/>
    </row>
    <row r="45" spans="1:13" ht="15">
      <c r="A45" s="14" t="s">
        <v>141</v>
      </c>
      <c r="K45" s="20"/>
      <c r="L45" s="20"/>
      <c r="M45" s="20"/>
    </row>
    <row r="46" spans="1:13" ht="15">
      <c r="A46" s="15" t="s">
        <v>127</v>
      </c>
      <c r="B46" s="21">
        <f>'Table A1'!F47</f>
        <v>42.338</v>
      </c>
      <c r="K46" s="20"/>
      <c r="L46" s="20"/>
      <c r="M46" s="20"/>
    </row>
    <row r="47" spans="1:13" ht="15">
      <c r="A47" s="15"/>
      <c r="K47" s="20"/>
      <c r="L47" s="20"/>
      <c r="M47" s="20"/>
    </row>
    <row r="48" spans="1:13" ht="15">
      <c r="A48" s="15" t="s">
        <v>128</v>
      </c>
      <c r="B48" s="21">
        <f>'Table A1'!F49</f>
        <v>6.139</v>
      </c>
      <c r="C48" s="20">
        <f>('Table A2'!F29+('Table A2'!F79*1000))/1000</f>
        <v>6.139</v>
      </c>
      <c r="J48" s="20">
        <f>'Table B1'!D26</f>
        <v>6.139</v>
      </c>
      <c r="K48" s="20"/>
      <c r="L48" s="20"/>
      <c r="M48" s="20">
        <f>'Table F1'!F33/1000</f>
        <v>6.138</v>
      </c>
    </row>
    <row r="49" spans="1:12" ht="15">
      <c r="A49" s="15" t="s">
        <v>129</v>
      </c>
      <c r="B49" s="21">
        <f>'Table A1'!F50</f>
        <v>2.926</v>
      </c>
      <c r="C49" s="20">
        <f>('Table A2'!F30+('Table A2'!F80*1000))/1000</f>
        <v>2.926</v>
      </c>
      <c r="K49" s="20"/>
      <c r="L49" s="20">
        <f>'Table C1'!F43</f>
        <v>2.926</v>
      </c>
    </row>
    <row r="50" spans="1:13" ht="15">
      <c r="A50" s="15" t="s">
        <v>130</v>
      </c>
      <c r="B50" s="21">
        <f>'Table A1'!F51</f>
        <v>0.103</v>
      </c>
      <c r="K50" s="20"/>
      <c r="L50" s="20">
        <f>'Table C1'!F46</f>
        <v>0.103</v>
      </c>
      <c r="M50" s="20"/>
    </row>
    <row r="51" spans="1:13" ht="15">
      <c r="A51" s="15" t="s">
        <v>131</v>
      </c>
      <c r="B51" s="21">
        <f>'Table A1'!F52</f>
        <v>45.654</v>
      </c>
      <c r="G51" s="20">
        <f>'Table A6'!H27</f>
        <v>45.652000000000015</v>
      </c>
      <c r="K51" s="20"/>
      <c r="L51" s="20"/>
      <c r="M51" s="20"/>
    </row>
    <row r="52" spans="1:13" ht="15">
      <c r="A52" s="15"/>
      <c r="K52" s="20"/>
      <c r="L52" s="20"/>
      <c r="M52" s="20"/>
    </row>
    <row r="53" spans="1:13" ht="15">
      <c r="A53" s="17" t="s">
        <v>136</v>
      </c>
      <c r="B53" s="21">
        <f>'Table A1'!F54</f>
        <v>0.07832207473191938</v>
      </c>
      <c r="K53" s="20"/>
      <c r="L53" s="20"/>
      <c r="M53" s="20"/>
    </row>
    <row r="54" spans="1:13" ht="15">
      <c r="A54" s="15"/>
      <c r="K54" s="20"/>
      <c r="L54" s="20"/>
      <c r="M54" s="20"/>
    </row>
    <row r="55" spans="1:13" ht="15">
      <c r="A55" s="15" t="s">
        <v>132</v>
      </c>
      <c r="B55" s="21">
        <f>'Table A1'!F56</f>
        <v>1.687</v>
      </c>
      <c r="K55" s="20"/>
      <c r="L55" s="20"/>
      <c r="M55" s="20"/>
    </row>
    <row r="56" spans="1:13" ht="15">
      <c r="A56" s="15" t="s">
        <v>133</v>
      </c>
      <c r="B56" s="21">
        <f>'Table A1'!F57</f>
        <v>2.333</v>
      </c>
      <c r="K56" s="20"/>
      <c r="L56" s="20"/>
      <c r="M56" s="20"/>
    </row>
    <row r="57" spans="1:13" ht="15">
      <c r="A57" s="15"/>
      <c r="B57" s="21">
        <f>B55+B56</f>
        <v>4.0200000000000005</v>
      </c>
      <c r="C57" s="20">
        <f>('Table A2'!F32+('Table A2'!F82*1000))/1000</f>
        <v>4.02</v>
      </c>
      <c r="K57" s="20"/>
      <c r="L57" s="20"/>
      <c r="M57" s="20"/>
    </row>
    <row r="58" spans="1:13" ht="15">
      <c r="A58" s="15" t="s">
        <v>134</v>
      </c>
      <c r="B58" s="21">
        <f>'Table A1'!F58</f>
        <v>41.634</v>
      </c>
      <c r="C58" s="20">
        <f>('Table A2'!F35+('Table A2'!F85*1000))/1000</f>
        <v>41.634</v>
      </c>
      <c r="H58" s="20">
        <f>'Table A7'!F35</f>
        <v>41.206</v>
      </c>
      <c r="K58" s="20"/>
      <c r="L58" s="20"/>
      <c r="M58" s="20"/>
    </row>
    <row r="59" spans="1:13" ht="15">
      <c r="A59" s="18" t="s">
        <v>137</v>
      </c>
      <c r="B59" s="21">
        <f>'Table A1'!F59</f>
        <v>0.07365000773634539</v>
      </c>
      <c r="K59" s="20"/>
      <c r="L59" s="20"/>
      <c r="M59" s="20"/>
    </row>
    <row r="60" spans="1:13" ht="15">
      <c r="A60" s="14" t="s">
        <v>142</v>
      </c>
      <c r="K60" s="20"/>
      <c r="L60" s="20"/>
      <c r="M60" s="20"/>
    </row>
    <row r="61" spans="1:13" ht="15">
      <c r="A61" s="15" t="s">
        <v>127</v>
      </c>
      <c r="B61" s="21">
        <f>'Table A1'!F61</f>
        <v>3044.71</v>
      </c>
      <c r="K61" s="20"/>
      <c r="L61" s="20"/>
      <c r="M61" s="20"/>
    </row>
    <row r="62" spans="1:13" ht="15">
      <c r="A62" s="15"/>
      <c r="K62" s="20"/>
      <c r="L62" s="20"/>
      <c r="M62" s="20"/>
    </row>
    <row r="63" spans="1:13" ht="15">
      <c r="A63" s="15" t="s">
        <v>128</v>
      </c>
      <c r="B63" s="21">
        <f>'Table A1'!F63</f>
        <v>533.013</v>
      </c>
      <c r="C63" s="20">
        <f>('Table A2'!F40+('Table A2'!F90*1000))/1000</f>
        <v>532.533</v>
      </c>
      <c r="J63" s="20">
        <f>'Table B1'!E26</f>
        <v>533.0130000000003</v>
      </c>
      <c r="K63" s="20"/>
      <c r="L63" s="20"/>
      <c r="M63" s="12">
        <f>'Table F1'!F42/1000</f>
        <v>533.011</v>
      </c>
    </row>
    <row r="64" spans="1:13" ht="15">
      <c r="A64" s="15" t="s">
        <v>129</v>
      </c>
      <c r="B64" s="21">
        <f>'Table A1'!F64</f>
        <v>332.133</v>
      </c>
      <c r="C64" s="20">
        <f>('Table A2'!F41+('Table A2'!F91*1000))/1000</f>
        <v>332.007</v>
      </c>
      <c r="K64" s="20"/>
      <c r="L64" s="20">
        <f>'Table C1'!F54</f>
        <v>332.171</v>
      </c>
      <c r="M64" s="20"/>
    </row>
    <row r="65" spans="1:13" ht="15">
      <c r="A65" s="15" t="s">
        <v>130</v>
      </c>
      <c r="B65" s="21">
        <f>'Table A1'!F65</f>
        <v>5.046</v>
      </c>
      <c r="K65" s="20"/>
      <c r="L65" s="20">
        <f>'Table C1'!F57</f>
        <v>5.045</v>
      </c>
      <c r="M65" s="20"/>
    </row>
    <row r="66" spans="1:13" ht="15">
      <c r="A66" s="15"/>
      <c r="K66" s="20"/>
      <c r="L66" s="20"/>
      <c r="M66" s="20"/>
    </row>
    <row r="67" spans="1:13" ht="15">
      <c r="A67" s="15" t="s">
        <v>131</v>
      </c>
      <c r="B67" s="21">
        <f>'Table A1'!F67</f>
        <v>3250.325</v>
      </c>
      <c r="D67" s="20">
        <f>'Table A3'!F42</f>
        <v>3250.5479999999993</v>
      </c>
      <c r="E67" s="20">
        <f>'Table A4'!B19</f>
        <v>3250.3</v>
      </c>
      <c r="F67" s="20">
        <f>'Table A5'!H24</f>
        <v>3250.3249999999994</v>
      </c>
      <c r="G67" s="20">
        <f>'Table A6'!J27</f>
        <v>3250.3250000000003</v>
      </c>
      <c r="K67" s="20"/>
      <c r="L67" s="20"/>
      <c r="M67" s="20"/>
    </row>
    <row r="68" spans="1:13" ht="15">
      <c r="A68" s="19"/>
      <c r="K68" s="20"/>
      <c r="L68" s="20"/>
      <c r="M68" s="20"/>
    </row>
    <row r="69" spans="1:13" ht="15">
      <c r="A69" s="15" t="s">
        <v>132</v>
      </c>
      <c r="B69" s="21">
        <f>'Table A1'!F71</f>
        <v>82.692</v>
      </c>
      <c r="K69" s="20"/>
      <c r="L69" s="20"/>
      <c r="M69" s="20"/>
    </row>
    <row r="70" spans="1:13" ht="15">
      <c r="A70" s="15" t="s">
        <v>133</v>
      </c>
      <c r="B70" s="21">
        <f>'Table A1'!F72</f>
        <v>199.534</v>
      </c>
      <c r="K70" s="20"/>
      <c r="L70" s="20"/>
      <c r="M70" s="20"/>
    </row>
    <row r="71" spans="1:13" ht="15">
      <c r="A71" s="15"/>
      <c r="B71" s="21">
        <f>B69+B70</f>
        <v>282.226</v>
      </c>
      <c r="C71" s="20">
        <f>('Table A2'!F43+('Table A2'!F93*1000))/1000</f>
        <v>281.119</v>
      </c>
      <c r="E71" s="20">
        <f>'Table A4'!E19</f>
        <v>282.2</v>
      </c>
      <c r="K71" s="20"/>
      <c r="L71" s="20"/>
      <c r="M71" s="20"/>
    </row>
    <row r="72" spans="1:13" ht="15">
      <c r="A72" s="16" t="s">
        <v>134</v>
      </c>
      <c r="B72" s="21">
        <f>'Table A1'!F73</f>
        <v>2968.099</v>
      </c>
      <c r="C72" s="20">
        <f>('Table A2'!F46+('Table A2'!F96*1000))/1000</f>
        <v>2961.386</v>
      </c>
      <c r="D72" s="20">
        <f>'Table A3'!J42</f>
        <v>2969.0480000000002</v>
      </c>
      <c r="E72" s="20">
        <f>'Table A4'!H19</f>
        <v>2968.1</v>
      </c>
      <c r="H72" s="20">
        <f>'Table A7'!F44</f>
        <v>2959.701</v>
      </c>
      <c r="K72" s="20"/>
      <c r="L72" s="20"/>
      <c r="M72" s="20"/>
    </row>
    <row r="74" spans="1:8" ht="15">
      <c r="A74" s="27" t="s">
        <v>432</v>
      </c>
      <c r="H74" s="26" t="s">
        <v>430</v>
      </c>
    </row>
    <row r="75" spans="1:2" ht="15">
      <c r="A75" s="4" t="s">
        <v>212</v>
      </c>
      <c r="B75" s="21">
        <f>B3+B5-B6+B7-B12-B13</f>
        <v>2765.8759999999993</v>
      </c>
    </row>
    <row r="76" spans="1:2" ht="15">
      <c r="A76" s="3" t="s">
        <v>138</v>
      </c>
      <c r="B76" s="21">
        <f>B18+B20-B21+B22-B27-B28</f>
        <v>160.9</v>
      </c>
    </row>
    <row r="77" spans="1:2" ht="15">
      <c r="A77" s="4" t="s">
        <v>126</v>
      </c>
      <c r="B77" s="21">
        <f>B33+B35-B36+B37-B41-B42</f>
        <v>4.9430000000000005</v>
      </c>
    </row>
    <row r="78" spans="1:2" ht="15">
      <c r="A78" s="4" t="s">
        <v>141</v>
      </c>
      <c r="B78" s="21">
        <f>B46+B48-B49+B50-B55-B56</f>
        <v>41.63400000000001</v>
      </c>
    </row>
    <row r="79" spans="1:2" ht="15">
      <c r="A79" s="4" t="s">
        <v>142</v>
      </c>
      <c r="B79" s="21">
        <f>B61+B63-B64+B65-B69-B70</f>
        <v>2968.41</v>
      </c>
    </row>
    <row r="80" ht="15">
      <c r="A80" s="4"/>
    </row>
    <row r="81" spans="1:2" ht="15">
      <c r="A81" s="4" t="s">
        <v>433</v>
      </c>
      <c r="B81" s="4" t="s">
        <v>435</v>
      </c>
    </row>
    <row r="82" spans="1:2" ht="15">
      <c r="A82" s="4" t="s">
        <v>434</v>
      </c>
      <c r="B82" s="21">
        <f>B5+B20+B48</f>
        <v>533.013</v>
      </c>
    </row>
    <row r="83" spans="1:2" ht="15">
      <c r="A83" s="4" t="s">
        <v>436</v>
      </c>
      <c r="B83" s="21">
        <f>B6+B21+B49</f>
        <v>332.133</v>
      </c>
    </row>
    <row r="84" spans="1:2" ht="15">
      <c r="A84" s="4" t="s">
        <v>437</v>
      </c>
      <c r="B84" s="21">
        <f>B7+B22+B50</f>
        <v>5.046</v>
      </c>
    </row>
    <row r="85" spans="1:2" ht="15">
      <c r="A85" s="4" t="s">
        <v>438</v>
      </c>
      <c r="B85" s="21">
        <f>B12+B27+B55</f>
        <v>82.692</v>
      </c>
    </row>
    <row r="86" spans="1:2" ht="15">
      <c r="A86" s="4" t="s">
        <v>439</v>
      </c>
      <c r="B86" s="21">
        <f>B13+B28+B56</f>
        <v>199.53400000000002</v>
      </c>
    </row>
    <row r="87" ht="12.75">
      <c r="A87" s="13"/>
    </row>
    <row r="88" ht="12.75">
      <c r="A88" s="13"/>
    </row>
    <row r="89" ht="12.75">
      <c r="A89" s="13"/>
    </row>
    <row r="90" ht="12.75">
      <c r="A90" s="13"/>
    </row>
    <row r="91" ht="12.75">
      <c r="A91" s="13"/>
    </row>
    <row r="92" ht="12.75">
      <c r="A92" s="13"/>
    </row>
    <row r="93" ht="12.75">
      <c r="A93" s="13"/>
    </row>
    <row r="94" ht="12.75">
      <c r="A94" s="13"/>
    </row>
    <row r="95" ht="12.75">
      <c r="A95" s="13"/>
    </row>
    <row r="96" ht="12.75">
      <c r="A96" s="13"/>
    </row>
    <row r="97" ht="12.75">
      <c r="A97" s="13"/>
    </row>
    <row r="98" ht="12.75">
      <c r="A98" s="13"/>
    </row>
    <row r="99" ht="12.75">
      <c r="A99" s="13"/>
    </row>
    <row r="100" ht="12.75">
      <c r="A100" s="13"/>
    </row>
    <row r="101" ht="12.75">
      <c r="A101" s="13"/>
    </row>
    <row r="102" ht="12.75">
      <c r="A102" s="13"/>
    </row>
    <row r="103" ht="12.75">
      <c r="A103" s="13"/>
    </row>
    <row r="104" ht="12.75">
      <c r="A104" s="13"/>
    </row>
    <row r="105" ht="12.75">
      <c r="A105" s="13"/>
    </row>
    <row r="106" ht="12.75">
      <c r="A106" s="13"/>
    </row>
    <row r="107" ht="12.75">
      <c r="A107" s="13"/>
    </row>
    <row r="108" ht="12.75">
      <c r="A108" s="13"/>
    </row>
  </sheetData>
  <sheetProtection/>
  <conditionalFormatting sqref="H73 F59:G72 H59:H71 I59:M72 F3:L56 M3:M47 M50:M56">
    <cfRule type="cellIs" priority="1" dxfId="1" operator="notEqual" stopIfTrue="1">
      <formula>$B3</formula>
    </cfRule>
  </conditionalFormatting>
  <conditionalFormatting sqref="H72">
    <cfRule type="cellIs" priority="2" dxfId="1" operator="notEqual" stopIfTrue="1">
      <formula>$B67</formula>
    </cfRule>
  </conditionalFormatting>
  <conditionalFormatting sqref="F57:M57 M48">
    <cfRule type="cellIs" priority="3" dxfId="1" operator="notEqual" stopIfTrue="1">
      <formula>$B49</formula>
    </cfRule>
  </conditionalFormatting>
  <conditionalFormatting sqref="B82">
    <cfRule type="cellIs" priority="4" dxfId="1" operator="notEqual" stopIfTrue="1">
      <formula>$B$63</formula>
    </cfRule>
  </conditionalFormatting>
  <conditionalFormatting sqref="B83">
    <cfRule type="cellIs" priority="5" dxfId="1" operator="notEqual" stopIfTrue="1">
      <formula>$B$64</formula>
    </cfRule>
  </conditionalFormatting>
  <conditionalFormatting sqref="B84">
    <cfRule type="cellIs" priority="6" dxfId="1" operator="notEqual" stopIfTrue="1">
      <formula>$B$65</formula>
    </cfRule>
  </conditionalFormatting>
  <conditionalFormatting sqref="B85">
    <cfRule type="cellIs" priority="7" dxfId="1" operator="notEqual" stopIfTrue="1">
      <formula>$B$69</formula>
    </cfRule>
  </conditionalFormatting>
  <conditionalFormatting sqref="B86">
    <cfRule type="cellIs" priority="8" dxfId="1" operator="notEqual" stopIfTrue="1">
      <formula>$B$70</formula>
    </cfRule>
  </conditionalFormatting>
  <conditionalFormatting sqref="F58:M58">
    <cfRule type="cellIs" priority="9" dxfId="1" operator="notEqual" stopIfTrue="1">
      <formula>#REF!</formula>
    </cfRule>
  </conditionalFormatting>
  <conditionalFormatting sqref="B75">
    <cfRule type="cellIs" priority="10" dxfId="1" operator="notEqual" stopIfTrue="1">
      <formula>$B$15</formula>
    </cfRule>
  </conditionalFormatting>
  <conditionalFormatting sqref="B76">
    <cfRule type="cellIs" priority="11" dxfId="1" operator="notEqual" stopIfTrue="1">
      <formula>$B$30</formula>
    </cfRule>
  </conditionalFormatting>
  <conditionalFormatting sqref="B77">
    <cfRule type="cellIs" priority="12" dxfId="1" operator="notEqual" stopIfTrue="1">
      <formula>$B$44</formula>
    </cfRule>
  </conditionalFormatting>
  <conditionalFormatting sqref="B78">
    <cfRule type="cellIs" priority="13" dxfId="1" operator="notEqual" stopIfTrue="1">
      <formula>#REF!</formula>
    </cfRule>
  </conditionalFormatting>
  <conditionalFormatting sqref="B79 D72:E72">
    <cfRule type="cellIs" priority="14" dxfId="1" operator="notEqual" stopIfTrue="1">
      <formula>$B$72</formula>
    </cfRule>
  </conditionalFormatting>
  <printOptions/>
  <pageMargins left="0.75" right="0.75" top="1" bottom="1" header="0.5" footer="0.5"/>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BP24"/>
  <sheetViews>
    <sheetView zoomScaleSheetLayoutView="75" zoomScalePageLayoutView="0" workbookViewId="0" topLeftCell="A1">
      <selection activeCell="A1" sqref="A1"/>
    </sheetView>
  </sheetViews>
  <sheetFormatPr defaultColWidth="9.140625" defaultRowHeight="12.75"/>
  <cols>
    <col min="1" max="1" width="5.8515625" style="30" customWidth="1"/>
    <col min="2" max="2" width="114.8515625" style="30" customWidth="1"/>
    <col min="3" max="7" width="9.7109375" style="30" customWidth="1"/>
    <col min="8" max="68" width="9.140625" style="31" customWidth="1"/>
  </cols>
  <sheetData>
    <row r="1" spans="1:3" s="31" customFormat="1" ht="15">
      <c r="A1" s="90" t="s">
        <v>124</v>
      </c>
      <c r="B1" s="34"/>
      <c r="C1" s="242"/>
    </row>
    <row r="2" spans="1:68" s="24" customFormat="1" ht="17.25">
      <c r="A2" s="90" t="s">
        <v>499</v>
      </c>
      <c r="B2" s="67"/>
      <c r="C2" s="29"/>
      <c r="D2" s="29"/>
      <c r="E2" s="29"/>
      <c r="F2" s="29"/>
      <c r="G2" s="29"/>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row>
    <row r="3" spans="1:68" s="24" customFormat="1" ht="17.25">
      <c r="A3" s="90" t="s">
        <v>759</v>
      </c>
      <c r="B3" s="67"/>
      <c r="C3" s="29"/>
      <c r="D3" s="29"/>
      <c r="E3" s="29"/>
      <c r="F3" s="29"/>
      <c r="G3" s="29"/>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row>
    <row r="4" spans="1:7" ht="12.75" thickBot="1">
      <c r="A4" s="54"/>
      <c r="B4" s="54"/>
      <c r="C4" s="54"/>
      <c r="D4" s="57"/>
      <c r="E4" s="57"/>
      <c r="F4" s="57"/>
      <c r="G4" s="57"/>
    </row>
    <row r="5" spans="1:68" s="2" customFormat="1" ht="15">
      <c r="A5" s="122" t="s">
        <v>396</v>
      </c>
      <c r="B5" s="122" t="s">
        <v>397</v>
      </c>
      <c r="C5" s="350" t="s">
        <v>140</v>
      </c>
      <c r="D5" s="350" t="s">
        <v>145</v>
      </c>
      <c r="E5" s="350" t="s">
        <v>146</v>
      </c>
      <c r="F5" s="350" t="s">
        <v>404</v>
      </c>
      <c r="G5" s="350" t="s">
        <v>466</v>
      </c>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row>
    <row r="6" spans="1:7" ht="12.75">
      <c r="A6" s="118" t="s">
        <v>244</v>
      </c>
      <c r="B6" s="99"/>
      <c r="C6" s="94"/>
      <c r="D6" s="94"/>
      <c r="E6" s="94"/>
      <c r="F6" s="94"/>
      <c r="G6" s="94"/>
    </row>
    <row r="7" spans="1:68" s="1" customFormat="1" ht="15">
      <c r="A7" s="93" t="s">
        <v>245</v>
      </c>
      <c r="B7" s="94" t="s">
        <v>450</v>
      </c>
      <c r="C7" s="355">
        <v>1152</v>
      </c>
      <c r="D7" s="355">
        <v>1162</v>
      </c>
      <c r="E7" s="355">
        <v>1147</v>
      </c>
      <c r="F7" s="355">
        <v>727</v>
      </c>
      <c r="G7" s="355">
        <v>917</v>
      </c>
      <c r="H7" s="354"/>
      <c r="I7" s="354"/>
      <c r="J7" s="354"/>
      <c r="K7" s="354"/>
      <c r="L7" s="354"/>
      <c r="M7" s="354"/>
      <c r="N7" s="354"/>
      <c r="O7" s="354"/>
      <c r="P7" s="354"/>
      <c r="Q7" s="354"/>
      <c r="R7" s="354"/>
      <c r="S7" s="354"/>
      <c r="T7" s="354"/>
      <c r="U7" s="354"/>
      <c r="V7" s="354"/>
      <c r="W7" s="354"/>
      <c r="X7" s="354"/>
      <c r="Y7" s="354"/>
      <c r="Z7" s="354"/>
      <c r="AA7" s="354"/>
      <c r="AB7" s="354"/>
      <c r="AC7" s="354"/>
      <c r="AD7" s="354"/>
      <c r="AE7" s="354"/>
      <c r="AF7" s="354"/>
      <c r="AG7" s="354"/>
      <c r="AH7" s="354"/>
      <c r="AI7" s="354"/>
      <c r="AJ7" s="354"/>
      <c r="AK7" s="354"/>
      <c r="AL7" s="354"/>
      <c r="AM7" s="354"/>
      <c r="AN7" s="354"/>
      <c r="AO7" s="354"/>
      <c r="AP7" s="354"/>
      <c r="AQ7" s="354"/>
      <c r="AR7" s="354"/>
      <c r="AS7" s="354"/>
      <c r="AT7" s="354"/>
      <c r="AU7" s="354"/>
      <c r="AV7" s="354"/>
      <c r="AW7" s="354"/>
      <c r="AX7" s="354"/>
      <c r="AY7" s="354"/>
      <c r="AZ7" s="354"/>
      <c r="BA7" s="354"/>
      <c r="BB7" s="354"/>
      <c r="BC7" s="354"/>
      <c r="BD7" s="354"/>
      <c r="BE7" s="354"/>
      <c r="BF7" s="354"/>
      <c r="BG7" s="354"/>
      <c r="BH7" s="354"/>
      <c r="BI7" s="354"/>
      <c r="BJ7" s="354"/>
      <c r="BK7" s="354"/>
      <c r="BL7" s="354"/>
      <c r="BM7" s="354"/>
      <c r="BN7" s="354"/>
      <c r="BO7" s="354"/>
      <c r="BP7" s="354"/>
    </row>
    <row r="8" spans="1:7" ht="12.75">
      <c r="A8" s="98"/>
      <c r="B8" s="98"/>
      <c r="C8" s="356"/>
      <c r="D8" s="357"/>
      <c r="E8" s="357"/>
      <c r="F8" s="357"/>
      <c r="G8" s="357"/>
    </row>
    <row r="9" spans="1:7" ht="12.75">
      <c r="A9" s="93" t="s">
        <v>246</v>
      </c>
      <c r="B9" s="94"/>
      <c r="C9" s="315"/>
      <c r="D9" s="315"/>
      <c r="E9" s="315"/>
      <c r="F9" s="315"/>
      <c r="G9" s="315"/>
    </row>
    <row r="10" spans="1:7" ht="13.5" customHeight="1">
      <c r="A10" s="348" t="s">
        <v>247</v>
      </c>
      <c r="B10" s="349" t="s">
        <v>522</v>
      </c>
      <c r="C10" s="358">
        <v>196</v>
      </c>
      <c r="D10" s="358">
        <v>214</v>
      </c>
      <c r="E10" s="358">
        <v>223</v>
      </c>
      <c r="F10" s="358">
        <v>219</v>
      </c>
      <c r="G10" s="358">
        <v>240</v>
      </c>
    </row>
    <row r="11" spans="1:7" ht="12.75">
      <c r="A11" s="348" t="s">
        <v>245</v>
      </c>
      <c r="B11" s="349" t="s">
        <v>451</v>
      </c>
      <c r="C11" s="358">
        <v>185</v>
      </c>
      <c r="D11" s="358">
        <v>227</v>
      </c>
      <c r="E11" s="358">
        <v>221</v>
      </c>
      <c r="F11" s="358">
        <v>92</v>
      </c>
      <c r="G11" s="358">
        <v>137</v>
      </c>
    </row>
    <row r="12" spans="1:7" ht="12.75">
      <c r="A12" s="93" t="s">
        <v>248</v>
      </c>
      <c r="B12" s="349" t="s">
        <v>452</v>
      </c>
      <c r="C12" s="358">
        <v>10</v>
      </c>
      <c r="D12" s="358">
        <v>12</v>
      </c>
      <c r="E12" s="358">
        <v>6</v>
      </c>
      <c r="F12" s="358">
        <v>1</v>
      </c>
      <c r="G12" s="358">
        <v>0</v>
      </c>
    </row>
    <row r="13" spans="1:7" ht="12.75">
      <c r="A13" s="118" t="s">
        <v>249</v>
      </c>
      <c r="B13" s="99" t="s">
        <v>250</v>
      </c>
      <c r="C13" s="359">
        <v>0</v>
      </c>
      <c r="D13" s="359">
        <v>0</v>
      </c>
      <c r="E13" s="359">
        <v>0</v>
      </c>
      <c r="F13" s="359">
        <v>0</v>
      </c>
      <c r="G13" s="359">
        <v>0</v>
      </c>
    </row>
    <row r="14" spans="1:7" ht="12.75">
      <c r="A14" s="98"/>
      <c r="B14" s="98"/>
      <c r="C14" s="226"/>
      <c r="D14" s="226"/>
      <c r="E14" s="226"/>
      <c r="F14" s="226"/>
      <c r="G14" s="226"/>
    </row>
    <row r="15" spans="1:68" s="2" customFormat="1" ht="15">
      <c r="A15" s="344" t="s">
        <v>182</v>
      </c>
      <c r="B15" s="344"/>
      <c r="C15" s="360">
        <v>1543</v>
      </c>
      <c r="D15" s="360">
        <v>1615</v>
      </c>
      <c r="E15" s="360">
        <v>1597</v>
      </c>
      <c r="F15" s="360">
        <v>1039</v>
      </c>
      <c r="G15" s="360">
        <v>1294</v>
      </c>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row>
    <row r="16" spans="1:68" s="2" customFormat="1" ht="15">
      <c r="A16" s="118"/>
      <c r="B16" s="118"/>
      <c r="C16" s="352"/>
      <c r="D16" s="352"/>
      <c r="E16" s="352"/>
      <c r="F16" s="352"/>
      <c r="G16" s="352"/>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row>
    <row r="17" spans="1:68" s="1" customFormat="1" ht="15">
      <c r="A17" s="353" t="s">
        <v>251</v>
      </c>
      <c r="B17" s="53"/>
      <c r="C17" s="32"/>
      <c r="D17" s="32"/>
      <c r="E17" s="32"/>
      <c r="F17" s="32"/>
      <c r="G17" s="32"/>
      <c r="H17" s="354"/>
      <c r="I17" s="354"/>
      <c r="J17" s="354"/>
      <c r="K17" s="354"/>
      <c r="L17" s="354"/>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354"/>
      <c r="AK17" s="354"/>
      <c r="AL17" s="354"/>
      <c r="AM17" s="354"/>
      <c r="AN17" s="354"/>
      <c r="AO17" s="354"/>
      <c r="AP17" s="354"/>
      <c r="AQ17" s="354"/>
      <c r="AR17" s="354"/>
      <c r="AS17" s="354"/>
      <c r="AT17" s="354"/>
      <c r="AU17" s="354"/>
      <c r="AV17" s="354"/>
      <c r="AW17" s="354"/>
      <c r="AX17" s="354"/>
      <c r="AY17" s="354"/>
      <c r="AZ17" s="354"/>
      <c r="BA17" s="354"/>
      <c r="BB17" s="354"/>
      <c r="BC17" s="354"/>
      <c r="BD17" s="354"/>
      <c r="BE17" s="354"/>
      <c r="BF17" s="354"/>
      <c r="BG17" s="354"/>
      <c r="BH17" s="354"/>
      <c r="BI17" s="354"/>
      <c r="BJ17" s="354"/>
      <c r="BK17" s="354"/>
      <c r="BL17" s="354"/>
      <c r="BM17" s="354"/>
      <c r="BN17" s="354"/>
      <c r="BO17" s="354"/>
      <c r="BP17" s="354"/>
    </row>
    <row r="18" spans="1:68" s="1" customFormat="1" ht="15">
      <c r="A18" s="101" t="s">
        <v>761</v>
      </c>
      <c r="B18" s="30"/>
      <c r="C18" s="32"/>
      <c r="D18" s="32"/>
      <c r="E18" s="32"/>
      <c r="F18" s="32"/>
      <c r="G18" s="32"/>
      <c r="H18" s="354"/>
      <c r="I18" s="354"/>
      <c r="J18" s="354"/>
      <c r="K18" s="354"/>
      <c r="L18" s="354"/>
      <c r="M18" s="354"/>
      <c r="N18" s="354"/>
      <c r="O18" s="354"/>
      <c r="P18" s="354"/>
      <c r="Q18" s="354"/>
      <c r="R18" s="354"/>
      <c r="S18" s="354"/>
      <c r="T18" s="354"/>
      <c r="U18" s="354"/>
      <c r="V18" s="354"/>
      <c r="W18" s="354"/>
      <c r="X18" s="354"/>
      <c r="Y18" s="354"/>
      <c r="Z18" s="354"/>
      <c r="AA18" s="354"/>
      <c r="AB18" s="354"/>
      <c r="AC18" s="354"/>
      <c r="AD18" s="354"/>
      <c r="AE18" s="354"/>
      <c r="AF18" s="354"/>
      <c r="AG18" s="354"/>
      <c r="AH18" s="354"/>
      <c r="AI18" s="354"/>
      <c r="AJ18" s="354"/>
      <c r="AK18" s="354"/>
      <c r="AL18" s="354"/>
      <c r="AM18" s="354"/>
      <c r="AN18" s="354"/>
      <c r="AO18" s="354"/>
      <c r="AP18" s="354"/>
      <c r="AQ18" s="354"/>
      <c r="AR18" s="354"/>
      <c r="AS18" s="354"/>
      <c r="AT18" s="354"/>
      <c r="AU18" s="354"/>
      <c r="AV18" s="354"/>
      <c r="AW18" s="354"/>
      <c r="AX18" s="354"/>
      <c r="AY18" s="354"/>
      <c r="AZ18" s="354"/>
      <c r="BA18" s="354"/>
      <c r="BB18" s="354"/>
      <c r="BC18" s="354"/>
      <c r="BD18" s="354"/>
      <c r="BE18" s="354"/>
      <c r="BF18" s="354"/>
      <c r="BG18" s="354"/>
      <c r="BH18" s="354"/>
      <c r="BI18" s="354"/>
      <c r="BJ18" s="354"/>
      <c r="BK18" s="354"/>
      <c r="BL18" s="354"/>
      <c r="BM18" s="354"/>
      <c r="BN18" s="354"/>
      <c r="BO18" s="354"/>
      <c r="BP18" s="354"/>
    </row>
    <row r="19" spans="1:68" s="1" customFormat="1" ht="15">
      <c r="A19" s="101" t="s">
        <v>760</v>
      </c>
      <c r="B19" s="32"/>
      <c r="C19" s="32"/>
      <c r="D19" s="32"/>
      <c r="E19" s="32"/>
      <c r="F19" s="32"/>
      <c r="G19" s="32"/>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4"/>
      <c r="AM19" s="354"/>
      <c r="AN19" s="354"/>
      <c r="AO19" s="354"/>
      <c r="AP19" s="354"/>
      <c r="AQ19" s="354"/>
      <c r="AR19" s="354"/>
      <c r="AS19" s="354"/>
      <c r="AT19" s="354"/>
      <c r="AU19" s="354"/>
      <c r="AV19" s="354"/>
      <c r="AW19" s="354"/>
      <c r="AX19" s="354"/>
      <c r="AY19" s="354"/>
      <c r="AZ19" s="354"/>
      <c r="BA19" s="354"/>
      <c r="BB19" s="354"/>
      <c r="BC19" s="354"/>
      <c r="BD19" s="354"/>
      <c r="BE19" s="354"/>
      <c r="BF19" s="354"/>
      <c r="BG19" s="354"/>
      <c r="BH19" s="354"/>
      <c r="BI19" s="354"/>
      <c r="BJ19" s="354"/>
      <c r="BK19" s="354"/>
      <c r="BL19" s="354"/>
      <c r="BM19" s="354"/>
      <c r="BN19" s="354"/>
      <c r="BO19" s="354"/>
      <c r="BP19" s="354"/>
    </row>
    <row r="20" spans="1:68" s="1" customFormat="1" ht="15">
      <c r="A20" s="101" t="s">
        <v>523</v>
      </c>
      <c r="B20" s="32"/>
      <c r="C20" s="32"/>
      <c r="D20" s="32"/>
      <c r="E20" s="32"/>
      <c r="F20" s="32"/>
      <c r="G20" s="32"/>
      <c r="H20" s="354"/>
      <c r="I20" s="354"/>
      <c r="J20" s="354"/>
      <c r="K20" s="354"/>
      <c r="L20" s="354"/>
      <c r="M20" s="354"/>
      <c r="N20" s="354"/>
      <c r="O20" s="354"/>
      <c r="P20" s="354"/>
      <c r="Q20" s="354"/>
      <c r="R20" s="354"/>
      <c r="S20" s="354"/>
      <c r="T20" s="354"/>
      <c r="U20" s="354"/>
      <c r="V20" s="354"/>
      <c r="W20" s="354"/>
      <c r="X20" s="354"/>
      <c r="Y20" s="354"/>
      <c r="Z20" s="354"/>
      <c r="AA20" s="354"/>
      <c r="AB20" s="354"/>
      <c r="AC20" s="354"/>
      <c r="AD20" s="354"/>
      <c r="AE20" s="354"/>
      <c r="AF20" s="354"/>
      <c r="AG20" s="354"/>
      <c r="AH20" s="354"/>
      <c r="AI20" s="354"/>
      <c r="AJ20" s="354"/>
      <c r="AK20" s="354"/>
      <c r="AL20" s="354"/>
      <c r="AM20" s="354"/>
      <c r="AN20" s="354"/>
      <c r="AO20" s="354"/>
      <c r="AP20" s="354"/>
      <c r="AQ20" s="354"/>
      <c r="AR20" s="354"/>
      <c r="AS20" s="354"/>
      <c r="AT20" s="354"/>
      <c r="AU20" s="354"/>
      <c r="AV20" s="354"/>
      <c r="AW20" s="354"/>
      <c r="AX20" s="354"/>
      <c r="AY20" s="354"/>
      <c r="AZ20" s="354"/>
      <c r="BA20" s="354"/>
      <c r="BB20" s="354"/>
      <c r="BC20" s="354"/>
      <c r="BD20" s="354"/>
      <c r="BE20" s="354"/>
      <c r="BF20" s="354"/>
      <c r="BG20" s="354"/>
      <c r="BH20" s="354"/>
      <c r="BI20" s="354"/>
      <c r="BJ20" s="354"/>
      <c r="BK20" s="354"/>
      <c r="BL20" s="354"/>
      <c r="BM20" s="354"/>
      <c r="BN20" s="354"/>
      <c r="BO20" s="354"/>
      <c r="BP20" s="354"/>
    </row>
    <row r="21" spans="1:68" s="1" customFormat="1" ht="15">
      <c r="A21" s="101" t="s">
        <v>762</v>
      </c>
      <c r="B21" s="32"/>
      <c r="C21" s="32"/>
      <c r="D21" s="32"/>
      <c r="E21" s="32"/>
      <c r="F21" s="32"/>
      <c r="G21" s="32"/>
      <c r="H21" s="354"/>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4"/>
      <c r="AM21" s="354"/>
      <c r="AN21" s="354"/>
      <c r="AO21" s="354"/>
      <c r="AP21" s="354"/>
      <c r="AQ21" s="354"/>
      <c r="AR21" s="354"/>
      <c r="AS21" s="354"/>
      <c r="AT21" s="354"/>
      <c r="AU21" s="354"/>
      <c r="AV21" s="354"/>
      <c r="AW21" s="354"/>
      <c r="AX21" s="354"/>
      <c r="AY21" s="354"/>
      <c r="AZ21" s="354"/>
      <c r="BA21" s="354"/>
      <c r="BB21" s="354"/>
      <c r="BC21" s="354"/>
      <c r="BD21" s="354"/>
      <c r="BE21" s="354"/>
      <c r="BF21" s="354"/>
      <c r="BG21" s="354"/>
      <c r="BH21" s="354"/>
      <c r="BI21" s="354"/>
      <c r="BJ21" s="354"/>
      <c r="BK21" s="354"/>
      <c r="BL21" s="354"/>
      <c r="BM21" s="354"/>
      <c r="BN21" s="354"/>
      <c r="BO21" s="354"/>
      <c r="BP21" s="354"/>
    </row>
    <row r="22" spans="1:68" s="1" customFormat="1" ht="15">
      <c r="A22" s="101" t="s">
        <v>763</v>
      </c>
      <c r="B22" s="32"/>
      <c r="C22" s="32"/>
      <c r="D22" s="32"/>
      <c r="E22" s="32"/>
      <c r="F22" s="32"/>
      <c r="G22" s="32"/>
      <c r="H22" s="354"/>
      <c r="I22" s="354"/>
      <c r="J22" s="354"/>
      <c r="K22" s="354"/>
      <c r="L22" s="354"/>
      <c r="M22" s="354"/>
      <c r="N22" s="354"/>
      <c r="O22" s="354"/>
      <c r="P22" s="354"/>
      <c r="Q22" s="354"/>
      <c r="R22" s="354"/>
      <c r="S22" s="354"/>
      <c r="T22" s="354"/>
      <c r="U22" s="354"/>
      <c r="V22" s="354"/>
      <c r="W22" s="354"/>
      <c r="X22" s="354"/>
      <c r="Y22" s="354"/>
      <c r="Z22" s="354"/>
      <c r="AA22" s="354"/>
      <c r="AB22" s="354"/>
      <c r="AC22" s="354"/>
      <c r="AD22" s="354"/>
      <c r="AE22" s="354"/>
      <c r="AF22" s="354"/>
      <c r="AG22" s="354"/>
      <c r="AH22" s="354"/>
      <c r="AI22" s="354"/>
      <c r="AJ22" s="354"/>
      <c r="AK22" s="354"/>
      <c r="AL22" s="354"/>
      <c r="AM22" s="354"/>
      <c r="AN22" s="354"/>
      <c r="AO22" s="354"/>
      <c r="AP22" s="354"/>
      <c r="AQ22" s="354"/>
      <c r="AR22" s="354"/>
      <c r="AS22" s="354"/>
      <c r="AT22" s="354"/>
      <c r="AU22" s="354"/>
      <c r="AV22" s="354"/>
      <c r="AW22" s="354"/>
      <c r="AX22" s="354"/>
      <c r="AY22" s="354"/>
      <c r="AZ22" s="354"/>
      <c r="BA22" s="354"/>
      <c r="BB22" s="354"/>
      <c r="BC22" s="354"/>
      <c r="BD22" s="354"/>
      <c r="BE22" s="354"/>
      <c r="BF22" s="354"/>
      <c r="BG22" s="354"/>
      <c r="BH22" s="354"/>
      <c r="BI22" s="354"/>
      <c r="BJ22" s="354"/>
      <c r="BK22" s="354"/>
      <c r="BL22" s="354"/>
      <c r="BM22" s="354"/>
      <c r="BN22" s="354"/>
      <c r="BO22" s="354"/>
      <c r="BP22" s="354"/>
    </row>
    <row r="23" spans="1:68" s="1" customFormat="1" ht="15">
      <c r="A23" s="101"/>
      <c r="B23" s="32"/>
      <c r="C23" s="32"/>
      <c r="D23" s="32"/>
      <c r="E23" s="32"/>
      <c r="F23" s="32"/>
      <c r="G23" s="32"/>
      <c r="H23" s="354"/>
      <c r="I23" s="354"/>
      <c r="J23" s="354"/>
      <c r="K23" s="354"/>
      <c r="L23" s="354"/>
      <c r="M23" s="35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54"/>
      <c r="AL23" s="354"/>
      <c r="AM23" s="354"/>
      <c r="AN23" s="354"/>
      <c r="AO23" s="354"/>
      <c r="AP23" s="354"/>
      <c r="AQ23" s="354"/>
      <c r="AR23" s="354"/>
      <c r="AS23" s="354"/>
      <c r="AT23" s="354"/>
      <c r="AU23" s="354"/>
      <c r="AV23" s="354"/>
      <c r="AW23" s="354"/>
      <c r="AX23" s="354"/>
      <c r="AY23" s="354"/>
      <c r="AZ23" s="354"/>
      <c r="BA23" s="354"/>
      <c r="BB23" s="354"/>
      <c r="BC23" s="354"/>
      <c r="BD23" s="354"/>
      <c r="BE23" s="354"/>
      <c r="BF23" s="354"/>
      <c r="BG23" s="354"/>
      <c r="BH23" s="354"/>
      <c r="BI23" s="354"/>
      <c r="BJ23" s="354"/>
      <c r="BK23" s="354"/>
      <c r="BL23" s="354"/>
      <c r="BM23" s="354"/>
      <c r="BN23" s="354"/>
      <c r="BO23" s="354"/>
      <c r="BP23" s="354"/>
    </row>
    <row r="24" spans="1:6" s="31" customFormat="1" ht="12.75">
      <c r="A24" s="101" t="s">
        <v>9</v>
      </c>
      <c r="B24" s="30"/>
      <c r="C24" s="30"/>
      <c r="D24" s="30"/>
      <c r="E24" s="30"/>
      <c r="F24" s="30"/>
    </row>
  </sheetData>
  <sheetProtection/>
  <printOptions/>
  <pageMargins left="0.75" right="0.75" top="1" bottom="1" header="0.5" footer="0.5"/>
  <pageSetup fitToHeight="1" fitToWidth="1" horizontalDpi="600" verticalDpi="600" orientation="landscape" paperSize="9" scale="78" r:id="rId1"/>
</worksheet>
</file>

<file path=xl/worksheets/sheet21.xml><?xml version="1.0" encoding="utf-8"?>
<worksheet xmlns="http://schemas.openxmlformats.org/spreadsheetml/2006/main" xmlns:r="http://schemas.openxmlformats.org/officeDocument/2006/relationships">
  <sheetPr>
    <pageSetUpPr fitToPage="1"/>
  </sheetPr>
  <dimension ref="A1:BQ97"/>
  <sheetViews>
    <sheetView zoomScalePageLayoutView="0" workbookViewId="0" topLeftCell="A1">
      <selection activeCell="A1" sqref="A1"/>
    </sheetView>
  </sheetViews>
  <sheetFormatPr defaultColWidth="9.140625" defaultRowHeight="12.75"/>
  <cols>
    <col min="1" max="1" width="4.8515625" style="31" customWidth="1"/>
    <col min="2" max="2" width="46.00390625" style="32" customWidth="1"/>
    <col min="3" max="3" width="13.00390625" style="32" customWidth="1"/>
    <col min="4" max="8" width="12.7109375" style="32" customWidth="1"/>
    <col min="9" max="49" width="9.140625" style="31" customWidth="1"/>
  </cols>
  <sheetData>
    <row r="1" spans="2:4" s="31" customFormat="1" ht="15">
      <c r="B1" s="90" t="s">
        <v>124</v>
      </c>
      <c r="C1" s="34"/>
      <c r="D1" s="242"/>
    </row>
    <row r="2" spans="1:69" s="24" customFormat="1" ht="17.25">
      <c r="A2" s="78"/>
      <c r="B2" s="90" t="s">
        <v>499</v>
      </c>
      <c r="C2" s="67"/>
      <c r="D2" s="29"/>
      <c r="E2" s="29"/>
      <c r="F2" s="29"/>
      <c r="G2" s="29"/>
      <c r="H2" s="29"/>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row>
    <row r="3" spans="1:49" s="24" customFormat="1" ht="17.25">
      <c r="A3" s="78"/>
      <c r="B3" s="90" t="s">
        <v>81</v>
      </c>
      <c r="C3" s="212"/>
      <c r="D3" s="212"/>
      <c r="E3" s="212"/>
      <c r="F3" s="212"/>
      <c r="G3" s="212"/>
      <c r="H3" s="212"/>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row>
    <row r="5" spans="2:7" ht="15">
      <c r="B5" s="361" t="s">
        <v>149</v>
      </c>
      <c r="F5" s="93"/>
      <c r="G5" s="351" t="s">
        <v>89</v>
      </c>
    </row>
    <row r="6" spans="1:48" s="68" customFormat="1" ht="15.75" customHeight="1">
      <c r="A6" s="79"/>
      <c r="B6" s="333" t="s">
        <v>253</v>
      </c>
      <c r="C6" s="350" t="s">
        <v>140</v>
      </c>
      <c r="D6" s="350" t="s">
        <v>145</v>
      </c>
      <c r="E6" s="350" t="s">
        <v>146</v>
      </c>
      <c r="F6" s="350" t="s">
        <v>404</v>
      </c>
      <c r="G6" s="350" t="s">
        <v>466</v>
      </c>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row>
    <row r="7" spans="2:49" ht="16.5" customHeight="1">
      <c r="B7" s="93" t="s">
        <v>82</v>
      </c>
      <c r="C7" s="366"/>
      <c r="D7" s="366"/>
      <c r="E7" s="366"/>
      <c r="F7" s="366"/>
      <c r="G7" s="366"/>
      <c r="H7" s="31"/>
      <c r="AW7"/>
    </row>
    <row r="8" spans="2:49" ht="15">
      <c r="B8" s="346" t="s">
        <v>87</v>
      </c>
      <c r="C8" s="620">
        <v>2879</v>
      </c>
      <c r="D8" s="620">
        <v>3440</v>
      </c>
      <c r="E8" s="620">
        <f>3849+274</f>
        <v>4123</v>
      </c>
      <c r="F8" s="620">
        <v>3816</v>
      </c>
      <c r="G8" s="620">
        <v>3690</v>
      </c>
      <c r="H8" s="31"/>
      <c r="AW8"/>
    </row>
    <row r="9" spans="2:49" ht="15">
      <c r="B9" s="365" t="s">
        <v>83</v>
      </c>
      <c r="C9" s="621"/>
      <c r="D9" s="621"/>
      <c r="E9" s="621"/>
      <c r="F9" s="621"/>
      <c r="G9" s="621"/>
      <c r="H9" s="31"/>
      <c r="AW9"/>
    </row>
    <row r="10" spans="2:49" ht="15">
      <c r="B10" s="346" t="s">
        <v>84</v>
      </c>
      <c r="C10" s="226">
        <f>788+4+6</f>
        <v>798</v>
      </c>
      <c r="D10" s="226">
        <v>1014</v>
      </c>
      <c r="E10" s="226">
        <v>1252</v>
      </c>
      <c r="F10" s="226">
        <v>1178</v>
      </c>
      <c r="G10" s="226">
        <v>1276</v>
      </c>
      <c r="H10" s="31"/>
      <c r="AW10"/>
    </row>
    <row r="11" spans="2:49" ht="12.75">
      <c r="B11" s="346" t="s">
        <v>254</v>
      </c>
      <c r="C11" s="620">
        <v>1397</v>
      </c>
      <c r="D11" s="620">
        <v>1687</v>
      </c>
      <c r="E11" s="620">
        <v>2051</v>
      </c>
      <c r="F11" s="620">
        <v>1833</v>
      </c>
      <c r="G11" s="620">
        <v>1824</v>
      </c>
      <c r="H11" s="31"/>
      <c r="AW11"/>
    </row>
    <row r="12" spans="2:49" ht="15">
      <c r="B12" s="94" t="s">
        <v>101</v>
      </c>
      <c r="C12" s="363">
        <f>SUM(C11/C8)</f>
        <v>0.48523792983674885</v>
      </c>
      <c r="D12" s="363">
        <f>SUM(D11/D8)</f>
        <v>0.49040697674418604</v>
      </c>
      <c r="E12" s="363">
        <f>SUM(E11/E8)</f>
        <v>0.49745331069609505</v>
      </c>
      <c r="F12" s="363">
        <f>SUM(F11/F8)</f>
        <v>0.4803459119496855</v>
      </c>
      <c r="G12" s="363">
        <f>SUM(G11/G8)</f>
        <v>0.4943089430894309</v>
      </c>
      <c r="H12" s="31"/>
      <c r="AW12"/>
    </row>
    <row r="13" spans="2:49" ht="15">
      <c r="B13" s="474" t="s">
        <v>85</v>
      </c>
      <c r="C13" s="622">
        <v>520</v>
      </c>
      <c r="D13" s="622">
        <v>553</v>
      </c>
      <c r="E13" s="622">
        <v>636</v>
      </c>
      <c r="F13" s="622">
        <v>716</v>
      </c>
      <c r="G13" s="622">
        <v>575</v>
      </c>
      <c r="H13" s="31"/>
      <c r="AW13"/>
    </row>
    <row r="14" spans="2:49" ht="15.75" customHeight="1">
      <c r="B14" s="93" t="s">
        <v>86</v>
      </c>
      <c r="C14" s="619"/>
      <c r="D14" s="619"/>
      <c r="E14" s="619"/>
      <c r="F14" s="619"/>
      <c r="G14" s="619"/>
      <c r="H14" s="31"/>
      <c r="AW14"/>
    </row>
    <row r="15" spans="2:49" ht="15">
      <c r="B15" s="346" t="s">
        <v>87</v>
      </c>
      <c r="C15" s="620">
        <v>1728</v>
      </c>
      <c r="D15" s="620">
        <v>1703</v>
      </c>
      <c r="E15" s="620">
        <v>2127</v>
      </c>
      <c r="F15" s="620">
        <v>1846</v>
      </c>
      <c r="G15" s="620">
        <v>1873</v>
      </c>
      <c r="H15" s="31"/>
      <c r="AW15"/>
    </row>
    <row r="16" spans="2:49" ht="15">
      <c r="B16" s="365" t="s">
        <v>83</v>
      </c>
      <c r="C16" s="621"/>
      <c r="D16" s="621"/>
      <c r="E16" s="621"/>
      <c r="F16" s="621"/>
      <c r="G16" s="621"/>
      <c r="H16" s="31"/>
      <c r="AW16"/>
    </row>
    <row r="17" spans="2:49" ht="15">
      <c r="B17" s="346" t="s">
        <v>84</v>
      </c>
      <c r="C17" s="226">
        <f>362+3+0</f>
        <v>365</v>
      </c>
      <c r="D17" s="226">
        <v>400</v>
      </c>
      <c r="E17" s="226">
        <v>571</v>
      </c>
      <c r="F17" s="226">
        <v>496</v>
      </c>
      <c r="G17" s="226">
        <v>555</v>
      </c>
      <c r="H17" s="31"/>
      <c r="AW17"/>
    </row>
    <row r="18" spans="2:49" ht="12.75">
      <c r="B18" s="346" t="s">
        <v>254</v>
      </c>
      <c r="C18" s="620">
        <v>925</v>
      </c>
      <c r="D18" s="620">
        <v>892</v>
      </c>
      <c r="E18" s="620">
        <v>1121</v>
      </c>
      <c r="F18" s="620">
        <v>934</v>
      </c>
      <c r="G18" s="620">
        <v>1051</v>
      </c>
      <c r="H18" s="31"/>
      <c r="AW18"/>
    </row>
    <row r="19" spans="2:49" ht="15">
      <c r="B19" s="94" t="s">
        <v>101</v>
      </c>
      <c r="C19" s="363">
        <f>SUM(C18/C15)</f>
        <v>0.5353009259259259</v>
      </c>
      <c r="D19" s="363">
        <f>SUM(D18/D15)</f>
        <v>0.5237815619495009</v>
      </c>
      <c r="E19" s="363">
        <f>SUM(E18/E15)</f>
        <v>0.5270333803479078</v>
      </c>
      <c r="F19" s="363">
        <f>SUM(F18/F15)</f>
        <v>0.5059588299024919</v>
      </c>
      <c r="G19" s="363">
        <f>SUM(G18/G15)</f>
        <v>0.5611318739989322</v>
      </c>
      <c r="H19" s="31"/>
      <c r="AW19"/>
    </row>
    <row r="20" spans="2:49" ht="15">
      <c r="B20" s="474" t="s">
        <v>85</v>
      </c>
      <c r="C20" s="622">
        <v>279</v>
      </c>
      <c r="D20" s="622">
        <v>274</v>
      </c>
      <c r="E20" s="622">
        <v>279</v>
      </c>
      <c r="F20" s="622">
        <v>349</v>
      </c>
      <c r="G20" s="622">
        <v>260</v>
      </c>
      <c r="H20" s="31"/>
      <c r="AW20"/>
    </row>
    <row r="21" spans="2:49" ht="15">
      <c r="B21" s="94" t="s">
        <v>88</v>
      </c>
      <c r="C21" s="94"/>
      <c r="D21" s="94"/>
      <c r="E21" s="94"/>
      <c r="F21" s="94"/>
      <c r="G21" s="94"/>
      <c r="H21" s="31"/>
      <c r="AW21"/>
    </row>
    <row r="22" spans="2:49" ht="12.75">
      <c r="B22" s="94" t="s">
        <v>117</v>
      </c>
      <c r="C22" s="585">
        <v>3273</v>
      </c>
      <c r="D22" s="585">
        <v>3605</v>
      </c>
      <c r="E22" s="585">
        <v>4528</v>
      </c>
      <c r="F22" s="585">
        <v>3967</v>
      </c>
      <c r="G22" s="585">
        <v>3683</v>
      </c>
      <c r="H22" s="31"/>
      <c r="AW22"/>
    </row>
    <row r="23" spans="2:49" ht="12.75">
      <c r="B23" s="94" t="s">
        <v>255</v>
      </c>
      <c r="C23" s="585">
        <v>1626</v>
      </c>
      <c r="D23" s="585">
        <v>1904</v>
      </c>
      <c r="E23" s="585">
        <v>2296</v>
      </c>
      <c r="F23" s="585">
        <v>1945</v>
      </c>
      <c r="G23" s="585">
        <v>1834</v>
      </c>
      <c r="H23" s="31"/>
      <c r="AW23"/>
    </row>
    <row r="24" spans="2:49" ht="12.75">
      <c r="B24" s="94" t="s">
        <v>256</v>
      </c>
      <c r="C24" s="363">
        <f>SUM(C23/C22)</f>
        <v>0.49679193400549954</v>
      </c>
      <c r="D24" s="363">
        <f>SUM(D23/D22)</f>
        <v>0.5281553398058253</v>
      </c>
      <c r="E24" s="363">
        <f>SUM(E23/E22)</f>
        <v>0.5070671378091873</v>
      </c>
      <c r="F24" s="363">
        <f>SUM(F23/F22)</f>
        <v>0.49029493319889084</v>
      </c>
      <c r="G24" s="363">
        <f>SUM(G23/G22)</f>
        <v>0.4979636166168884</v>
      </c>
      <c r="H24" s="31"/>
      <c r="AW24"/>
    </row>
    <row r="25" spans="2:49" ht="12.75">
      <c r="B25" s="94"/>
      <c r="C25" s="363"/>
      <c r="D25" s="363"/>
      <c r="E25" s="363"/>
      <c r="F25" s="363"/>
      <c r="G25" s="363"/>
      <c r="H25" s="31"/>
      <c r="AW25"/>
    </row>
    <row r="26" spans="2:49" ht="12.75">
      <c r="B26" s="94" t="s">
        <v>118</v>
      </c>
      <c r="C26" s="585">
        <v>2538</v>
      </c>
      <c r="D26" s="585">
        <v>2529</v>
      </c>
      <c r="E26" s="585">
        <v>3560</v>
      </c>
      <c r="F26" s="585">
        <v>3085</v>
      </c>
      <c r="G26" s="585">
        <v>2967</v>
      </c>
      <c r="H26" s="31"/>
      <c r="AW26"/>
    </row>
    <row r="27" spans="2:49" ht="12.75">
      <c r="B27" s="94" t="s">
        <v>119</v>
      </c>
      <c r="C27" s="582">
        <v>1371</v>
      </c>
      <c r="D27" s="582">
        <v>1431</v>
      </c>
      <c r="E27" s="582">
        <v>1867</v>
      </c>
      <c r="F27" s="582">
        <v>1615</v>
      </c>
      <c r="G27" s="582">
        <v>1548</v>
      </c>
      <c r="H27" s="31"/>
      <c r="AW27"/>
    </row>
    <row r="28" spans="2:49" ht="12.75">
      <c r="B28" s="99" t="s">
        <v>120</v>
      </c>
      <c r="C28" s="367">
        <v>0.5401891252955082</v>
      </c>
      <c r="D28" s="367">
        <v>0.5658362989323843</v>
      </c>
      <c r="E28" s="367">
        <v>0.5244382022471911</v>
      </c>
      <c r="F28" s="367">
        <v>0.5235008103727715</v>
      </c>
      <c r="G28" s="367">
        <v>0.5217391304347826</v>
      </c>
      <c r="H28" s="31"/>
      <c r="AW28"/>
    </row>
    <row r="29" spans="2:49" ht="12.75">
      <c r="B29" s="100"/>
      <c r="C29" s="373"/>
      <c r="D29" s="373"/>
      <c r="E29" s="373"/>
      <c r="F29" s="373"/>
      <c r="G29" s="373"/>
      <c r="H29" s="31"/>
      <c r="AW29"/>
    </row>
    <row r="30" spans="2:49" ht="15" thickBot="1">
      <c r="B30" s="624"/>
      <c r="C30" s="624"/>
      <c r="D30" s="624"/>
      <c r="E30" s="624"/>
      <c r="F30" s="624"/>
      <c r="G30" s="624"/>
      <c r="H30" s="31"/>
      <c r="AW30"/>
    </row>
    <row r="31" spans="2:49" ht="15">
      <c r="B31" s="361" t="s">
        <v>90</v>
      </c>
      <c r="E31" s="93"/>
      <c r="G31" s="351" t="s">
        <v>89</v>
      </c>
      <c r="H31" s="31"/>
      <c r="AW31"/>
    </row>
    <row r="32" spans="1:48" s="68" customFormat="1" ht="12.75">
      <c r="A32" s="79"/>
      <c r="B32" s="333" t="s">
        <v>253</v>
      </c>
      <c r="C32" s="350" t="s">
        <v>140</v>
      </c>
      <c r="D32" s="350" t="s">
        <v>145</v>
      </c>
      <c r="E32" s="350" t="s">
        <v>146</v>
      </c>
      <c r="F32" s="350" t="s">
        <v>404</v>
      </c>
      <c r="G32" s="350" t="s">
        <v>466</v>
      </c>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row>
    <row r="33" spans="2:49" ht="12.75" customHeight="1">
      <c r="B33" s="93" t="s">
        <v>82</v>
      </c>
      <c r="C33" s="366"/>
      <c r="D33" s="366"/>
      <c r="E33" s="366"/>
      <c r="F33" s="366"/>
      <c r="G33" s="366"/>
      <c r="H33" s="31"/>
      <c r="AW33"/>
    </row>
    <row r="34" spans="2:49" ht="15">
      <c r="B34" s="346" t="s">
        <v>87</v>
      </c>
      <c r="C34" s="351">
        <v>0</v>
      </c>
      <c r="D34" s="351">
        <v>0</v>
      </c>
      <c r="E34" s="351">
        <v>0</v>
      </c>
      <c r="F34" s="362">
        <v>0</v>
      </c>
      <c r="G34" s="362">
        <v>0</v>
      </c>
      <c r="H34" s="31"/>
      <c r="AW34"/>
    </row>
    <row r="35" spans="2:49" ht="15">
      <c r="B35" s="365" t="s">
        <v>83</v>
      </c>
      <c r="H35" s="31"/>
      <c r="AW35"/>
    </row>
    <row r="36" spans="2:49" ht="15">
      <c r="B36" s="346" t="s">
        <v>84</v>
      </c>
      <c r="C36" s="351">
        <v>0</v>
      </c>
      <c r="D36" s="351">
        <v>0</v>
      </c>
      <c r="E36" s="351">
        <v>0</v>
      </c>
      <c r="F36" s="351">
        <v>0</v>
      </c>
      <c r="G36" s="351">
        <v>0</v>
      </c>
      <c r="H36" s="31"/>
      <c r="AW36"/>
    </row>
    <row r="37" spans="2:49" ht="12.75">
      <c r="B37" s="346" t="s">
        <v>254</v>
      </c>
      <c r="C37" s="351">
        <v>0</v>
      </c>
      <c r="D37" s="351">
        <v>0</v>
      </c>
      <c r="E37" s="351">
        <v>0</v>
      </c>
      <c r="F37" s="362">
        <v>0</v>
      </c>
      <c r="G37" s="362">
        <v>0</v>
      </c>
      <c r="H37" s="31"/>
      <c r="AW37"/>
    </row>
    <row r="38" spans="2:49" ht="15">
      <c r="B38" s="94" t="s">
        <v>101</v>
      </c>
      <c r="C38" s="363">
        <v>0</v>
      </c>
      <c r="D38" s="363">
        <v>0</v>
      </c>
      <c r="E38" s="363">
        <v>0</v>
      </c>
      <c r="F38" s="363">
        <v>0</v>
      </c>
      <c r="G38" s="363">
        <v>0</v>
      </c>
      <c r="H38" s="31"/>
      <c r="AW38"/>
    </row>
    <row r="39" spans="2:49" ht="15">
      <c r="B39" s="474" t="s">
        <v>85</v>
      </c>
      <c r="C39" s="475">
        <v>0</v>
      </c>
      <c r="D39" s="475">
        <v>0</v>
      </c>
      <c r="E39" s="475">
        <v>0</v>
      </c>
      <c r="F39" s="475">
        <v>0</v>
      </c>
      <c r="G39" s="475">
        <v>0</v>
      </c>
      <c r="H39" s="31"/>
      <c r="AW39"/>
    </row>
    <row r="40" spans="2:49" ht="15">
      <c r="B40" s="93" t="s">
        <v>86</v>
      </c>
      <c r="C40" s="619"/>
      <c r="D40" s="619"/>
      <c r="E40" s="619"/>
      <c r="F40" s="619"/>
      <c r="G40" s="619"/>
      <c r="H40" s="31"/>
      <c r="AW40"/>
    </row>
    <row r="41" spans="2:49" ht="15">
      <c r="B41" s="346" t="s">
        <v>87</v>
      </c>
      <c r="C41" s="351">
        <v>0</v>
      </c>
      <c r="D41" s="351">
        <v>0</v>
      </c>
      <c r="E41" s="351">
        <v>0</v>
      </c>
      <c r="F41" s="351">
        <v>0</v>
      </c>
      <c r="G41" s="351">
        <v>0</v>
      </c>
      <c r="H41" s="31"/>
      <c r="AW41"/>
    </row>
    <row r="42" spans="2:49" ht="15">
      <c r="B42" s="365" t="s">
        <v>83</v>
      </c>
      <c r="H42" s="31"/>
      <c r="AW42"/>
    </row>
    <row r="43" spans="2:49" ht="15">
      <c r="B43" s="346" t="s">
        <v>84</v>
      </c>
      <c r="C43" s="351">
        <v>0</v>
      </c>
      <c r="D43" s="351">
        <v>0</v>
      </c>
      <c r="E43" s="351">
        <v>0</v>
      </c>
      <c r="F43" s="351">
        <v>0</v>
      </c>
      <c r="G43" s="351">
        <v>0</v>
      </c>
      <c r="H43" s="31"/>
      <c r="AW43"/>
    </row>
    <row r="44" spans="2:49" ht="12.75">
      <c r="B44" s="346" t="s">
        <v>254</v>
      </c>
      <c r="C44" s="351">
        <v>0</v>
      </c>
      <c r="D44" s="351">
        <v>0</v>
      </c>
      <c r="E44" s="351">
        <v>0</v>
      </c>
      <c r="F44" s="351">
        <v>0</v>
      </c>
      <c r="G44" s="351">
        <v>0</v>
      </c>
      <c r="H44" s="31"/>
      <c r="AW44"/>
    </row>
    <row r="45" spans="2:49" ht="15">
      <c r="B45" s="94" t="s">
        <v>101</v>
      </c>
      <c r="C45" s="363">
        <v>0</v>
      </c>
      <c r="D45" s="363">
        <v>0</v>
      </c>
      <c r="E45" s="363">
        <v>0</v>
      </c>
      <c r="F45" s="363">
        <v>0</v>
      </c>
      <c r="G45" s="363">
        <v>0</v>
      </c>
      <c r="H45" s="31"/>
      <c r="AW45"/>
    </row>
    <row r="46" spans="2:49" ht="15">
      <c r="B46" s="474" t="s">
        <v>85</v>
      </c>
      <c r="C46" s="475">
        <v>0</v>
      </c>
      <c r="D46" s="475">
        <v>0</v>
      </c>
      <c r="E46" s="475">
        <v>0</v>
      </c>
      <c r="F46" s="475">
        <v>0</v>
      </c>
      <c r="G46" s="475">
        <v>0</v>
      </c>
      <c r="H46" s="31"/>
      <c r="AW46"/>
    </row>
    <row r="47" spans="2:49" ht="15">
      <c r="B47" s="94" t="s">
        <v>88</v>
      </c>
      <c r="C47" s="94"/>
      <c r="D47" s="94"/>
      <c r="E47" s="94"/>
      <c r="F47" s="94"/>
      <c r="G47" s="94"/>
      <c r="H47" s="31"/>
      <c r="AW47"/>
    </row>
    <row r="48" spans="2:49" ht="12.75">
      <c r="B48" s="94" t="s">
        <v>117</v>
      </c>
      <c r="C48" s="351">
        <v>0</v>
      </c>
      <c r="D48" s="351">
        <v>0</v>
      </c>
      <c r="E48" s="351">
        <v>0</v>
      </c>
      <c r="F48" s="351">
        <v>0</v>
      </c>
      <c r="G48" s="351">
        <v>0</v>
      </c>
      <c r="H48" s="31"/>
      <c r="AW48"/>
    </row>
    <row r="49" spans="2:49" ht="12.75">
      <c r="B49" s="94" t="s">
        <v>255</v>
      </c>
      <c r="C49" s="351">
        <v>0</v>
      </c>
      <c r="D49" s="351">
        <v>0</v>
      </c>
      <c r="E49" s="351">
        <v>0</v>
      </c>
      <c r="F49" s="351">
        <v>0</v>
      </c>
      <c r="G49" s="351">
        <v>0</v>
      </c>
      <c r="H49" s="31"/>
      <c r="AW49"/>
    </row>
    <row r="50" spans="2:49" ht="12.75">
      <c r="B50" s="94" t="s">
        <v>256</v>
      </c>
      <c r="C50" s="363">
        <v>0</v>
      </c>
      <c r="D50" s="363">
        <v>0</v>
      </c>
      <c r="E50" s="363">
        <v>0</v>
      </c>
      <c r="F50" s="363">
        <v>0</v>
      </c>
      <c r="G50" s="363">
        <v>0</v>
      </c>
      <c r="H50" s="31"/>
      <c r="AW50"/>
    </row>
    <row r="51" spans="2:49" ht="12.75">
      <c r="B51" s="94"/>
      <c r="C51" s="363"/>
      <c r="D51" s="363"/>
      <c r="E51" s="363"/>
      <c r="F51" s="363"/>
      <c r="G51" s="363"/>
      <c r="H51" s="31"/>
      <c r="AW51"/>
    </row>
    <row r="52" spans="2:49" ht="12.75">
      <c r="B52" s="94" t="s">
        <v>118</v>
      </c>
      <c r="C52" s="351">
        <v>0</v>
      </c>
      <c r="D52" s="351">
        <v>0</v>
      </c>
      <c r="E52" s="351">
        <v>0</v>
      </c>
      <c r="F52" s="351">
        <v>0</v>
      </c>
      <c r="G52" s="351">
        <v>0</v>
      </c>
      <c r="H52" s="31"/>
      <c r="AW52"/>
    </row>
    <row r="53" spans="2:49" ht="12.75">
      <c r="B53" s="94" t="s">
        <v>119</v>
      </c>
      <c r="C53" s="351">
        <v>0</v>
      </c>
      <c r="D53" s="351">
        <v>0</v>
      </c>
      <c r="E53" s="351">
        <v>0</v>
      </c>
      <c r="F53" s="351">
        <v>0</v>
      </c>
      <c r="G53" s="351">
        <v>0</v>
      </c>
      <c r="H53" s="31"/>
      <c r="AW53"/>
    </row>
    <row r="54" spans="2:49" ht="12.75">
      <c r="B54" s="99" t="s">
        <v>120</v>
      </c>
      <c r="C54" s="367">
        <v>0</v>
      </c>
      <c r="D54" s="367">
        <v>0</v>
      </c>
      <c r="E54" s="367">
        <v>0</v>
      </c>
      <c r="F54" s="367">
        <v>0</v>
      </c>
      <c r="G54" s="367">
        <v>0</v>
      </c>
      <c r="H54" s="31"/>
      <c r="AW54"/>
    </row>
    <row r="55" spans="1:48" s="623" customFormat="1" ht="12.75">
      <c r="A55" s="115"/>
      <c r="B55" s="100"/>
      <c r="C55" s="373"/>
      <c r="D55" s="373"/>
      <c r="E55" s="373"/>
      <c r="F55" s="373"/>
      <c r="G55" s="373"/>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15"/>
      <c r="AV55" s="115"/>
    </row>
    <row r="56" spans="2:49" ht="13.5" thickBot="1">
      <c r="B56" s="625"/>
      <c r="C56" s="626"/>
      <c r="D56" s="626"/>
      <c r="E56" s="626"/>
      <c r="F56" s="626"/>
      <c r="G56" s="626"/>
      <c r="H56" s="31"/>
      <c r="AW56"/>
    </row>
    <row r="57" spans="2:49" ht="15">
      <c r="B57" s="361" t="s">
        <v>154</v>
      </c>
      <c r="E57" s="93"/>
      <c r="G57" s="351" t="s">
        <v>89</v>
      </c>
      <c r="H57" s="31"/>
      <c r="AW57"/>
    </row>
    <row r="58" spans="1:48" s="68" customFormat="1" ht="12.75">
      <c r="A58" s="79"/>
      <c r="B58" s="333" t="s">
        <v>253</v>
      </c>
      <c r="C58" s="350" t="s">
        <v>140</v>
      </c>
      <c r="D58" s="350" t="s">
        <v>145</v>
      </c>
      <c r="E58" s="350" t="s">
        <v>146</v>
      </c>
      <c r="F58" s="350" t="s">
        <v>404</v>
      </c>
      <c r="G58" s="350" t="s">
        <v>466</v>
      </c>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row>
    <row r="59" spans="2:49" ht="12.75" customHeight="1">
      <c r="B59" s="93" t="s">
        <v>82</v>
      </c>
      <c r="C59" s="366"/>
      <c r="D59" s="366"/>
      <c r="E59" s="366"/>
      <c r="F59" s="366"/>
      <c r="G59" s="366"/>
      <c r="H59" s="31"/>
      <c r="AW59"/>
    </row>
    <row r="60" spans="2:49" ht="15">
      <c r="B60" s="346" t="s">
        <v>87</v>
      </c>
      <c r="C60" s="351"/>
      <c r="D60" s="351"/>
      <c r="E60" s="351"/>
      <c r="F60" s="362"/>
      <c r="G60" s="362">
        <v>62</v>
      </c>
      <c r="H60" s="31"/>
      <c r="AW60"/>
    </row>
    <row r="61" spans="2:49" ht="15">
      <c r="B61" s="365" t="s">
        <v>83</v>
      </c>
      <c r="C61" s="351"/>
      <c r="D61" s="351"/>
      <c r="E61" s="351"/>
      <c r="F61" s="362"/>
      <c r="H61" s="31"/>
      <c r="AW61"/>
    </row>
    <row r="62" spans="2:49" ht="15">
      <c r="B62" s="346" t="s">
        <v>84</v>
      </c>
      <c r="C62" s="363"/>
      <c r="D62" s="363"/>
      <c r="E62" s="363"/>
      <c r="F62" s="363"/>
      <c r="G62" s="351">
        <v>31</v>
      </c>
      <c r="H62" s="31"/>
      <c r="AW62"/>
    </row>
    <row r="63" spans="2:49" ht="12.75">
      <c r="B63" s="346" t="s">
        <v>254</v>
      </c>
      <c r="C63" s="351"/>
      <c r="D63" s="351"/>
      <c r="E63" s="351"/>
      <c r="F63" s="351"/>
      <c r="G63" s="362">
        <v>13</v>
      </c>
      <c r="H63" s="31"/>
      <c r="AW63"/>
    </row>
    <row r="64" spans="2:49" ht="15">
      <c r="B64" s="94" t="s">
        <v>101</v>
      </c>
      <c r="C64" s="351"/>
      <c r="D64" s="351"/>
      <c r="E64" s="351"/>
      <c r="F64" s="351"/>
      <c r="G64" s="363">
        <v>0.2096</v>
      </c>
      <c r="H64" s="31"/>
      <c r="AW64"/>
    </row>
    <row r="65" spans="2:49" ht="15">
      <c r="B65" s="474" t="s">
        <v>85</v>
      </c>
      <c r="C65" s="475"/>
      <c r="D65" s="475"/>
      <c r="E65" s="475"/>
      <c r="F65" s="475"/>
      <c r="G65" s="475">
        <v>12</v>
      </c>
      <c r="H65" s="31"/>
      <c r="AW65"/>
    </row>
    <row r="66" spans="2:49" ht="15">
      <c r="B66" s="93" t="s">
        <v>86</v>
      </c>
      <c r="C66" s="619"/>
      <c r="D66" s="619"/>
      <c r="E66" s="619"/>
      <c r="F66" s="619"/>
      <c r="G66" s="619"/>
      <c r="H66" s="31"/>
      <c r="AW66"/>
    </row>
    <row r="67" spans="2:49" ht="15">
      <c r="B67" s="346" t="s">
        <v>87</v>
      </c>
      <c r="C67" s="351"/>
      <c r="D67" s="351"/>
      <c r="E67" s="351"/>
      <c r="F67" s="351"/>
      <c r="G67" s="351">
        <v>33</v>
      </c>
      <c r="H67" s="31"/>
      <c r="AW67"/>
    </row>
    <row r="68" spans="2:49" ht="15">
      <c r="B68" s="365" t="s">
        <v>83</v>
      </c>
      <c r="C68" s="351"/>
      <c r="D68" s="351"/>
      <c r="E68" s="351"/>
      <c r="F68" s="351"/>
      <c r="H68" s="31"/>
      <c r="AW68"/>
    </row>
    <row r="69" spans="2:49" ht="15">
      <c r="B69" s="346" t="s">
        <v>84</v>
      </c>
      <c r="C69" s="363"/>
      <c r="D69" s="363"/>
      <c r="E69" s="363"/>
      <c r="F69" s="363"/>
      <c r="G69" s="351">
        <v>12</v>
      </c>
      <c r="H69" s="31"/>
      <c r="AW69"/>
    </row>
    <row r="70" spans="2:49" ht="12.75">
      <c r="B70" s="346" t="s">
        <v>254</v>
      </c>
      <c r="C70" s="351"/>
      <c r="D70" s="351"/>
      <c r="E70" s="351"/>
      <c r="F70" s="351"/>
      <c r="G70" s="351">
        <v>8</v>
      </c>
      <c r="H70" s="31"/>
      <c r="AW70"/>
    </row>
    <row r="71" spans="2:49" ht="15">
      <c r="B71" s="94" t="s">
        <v>101</v>
      </c>
      <c r="C71" s="351"/>
      <c r="D71" s="351"/>
      <c r="E71" s="351"/>
      <c r="F71" s="351"/>
      <c r="G71" s="363">
        <v>0.2424</v>
      </c>
      <c r="H71" s="31"/>
      <c r="AW71"/>
    </row>
    <row r="72" spans="2:49" ht="15">
      <c r="B72" s="474" t="s">
        <v>85</v>
      </c>
      <c r="C72" s="475"/>
      <c r="D72" s="475"/>
      <c r="E72" s="475"/>
      <c r="F72" s="475"/>
      <c r="G72" s="475">
        <v>7</v>
      </c>
      <c r="H72" s="31"/>
      <c r="AW72"/>
    </row>
    <row r="73" spans="2:49" ht="15">
      <c r="B73" s="94" t="s">
        <v>88</v>
      </c>
      <c r="C73" s="94"/>
      <c r="D73" s="94"/>
      <c r="E73" s="94"/>
      <c r="F73" s="94"/>
      <c r="G73" s="94"/>
      <c r="H73" s="31"/>
      <c r="AW73"/>
    </row>
    <row r="74" spans="2:49" ht="12.75">
      <c r="B74" s="94" t="s">
        <v>117</v>
      </c>
      <c r="C74" s="351"/>
      <c r="D74" s="351"/>
      <c r="E74" s="351"/>
      <c r="F74" s="351"/>
      <c r="G74" s="351">
        <v>91</v>
      </c>
      <c r="H74" s="31"/>
      <c r="AW74"/>
    </row>
    <row r="75" spans="2:49" ht="12.75">
      <c r="B75" s="94" t="s">
        <v>255</v>
      </c>
      <c r="C75" s="351"/>
      <c r="D75" s="351"/>
      <c r="E75" s="351"/>
      <c r="F75" s="351"/>
      <c r="G75" s="351">
        <v>22</v>
      </c>
      <c r="H75" s="31"/>
      <c r="AW75"/>
    </row>
    <row r="76" spans="2:49" ht="12.75">
      <c r="B76" s="94" t="s">
        <v>256</v>
      </c>
      <c r="C76" s="363"/>
      <c r="D76" s="363"/>
      <c r="E76" s="363"/>
      <c r="F76" s="363"/>
      <c r="G76" s="363">
        <v>0.2417</v>
      </c>
      <c r="H76" s="31"/>
      <c r="AW76"/>
    </row>
    <row r="77" spans="2:49" ht="15">
      <c r="B77" s="94"/>
      <c r="H77" s="31"/>
      <c r="AW77"/>
    </row>
    <row r="78" spans="2:49" ht="12.75">
      <c r="B78" s="94" t="s">
        <v>118</v>
      </c>
      <c r="C78" s="351"/>
      <c r="D78" s="351"/>
      <c r="E78" s="351"/>
      <c r="F78" s="351"/>
      <c r="G78" s="351">
        <v>69</v>
      </c>
      <c r="H78" s="31"/>
      <c r="AW78"/>
    </row>
    <row r="79" spans="2:49" ht="12.75">
      <c r="B79" s="94" t="s">
        <v>119</v>
      </c>
      <c r="C79" s="351"/>
      <c r="D79" s="351"/>
      <c r="E79" s="351"/>
      <c r="F79" s="351"/>
      <c r="G79" s="351">
        <v>10</v>
      </c>
      <c r="H79" s="31"/>
      <c r="AW79"/>
    </row>
    <row r="80" spans="2:49" ht="12.75">
      <c r="B80" s="100" t="s">
        <v>120</v>
      </c>
      <c r="C80" s="364"/>
      <c r="D80" s="364"/>
      <c r="E80" s="364"/>
      <c r="F80" s="364"/>
      <c r="G80" s="364">
        <v>0.1449</v>
      </c>
      <c r="H80" s="31"/>
      <c r="AW80"/>
    </row>
    <row r="81" spans="2:8" ht="12.75">
      <c r="B81" s="99"/>
      <c r="C81" s="99"/>
      <c r="D81" s="367"/>
      <c r="E81" s="367"/>
      <c r="F81" s="367"/>
      <c r="G81" s="367"/>
      <c r="H81" s="367"/>
    </row>
    <row r="82" spans="1:8" ht="15">
      <c r="A82" s="368" t="s">
        <v>251</v>
      </c>
      <c r="H82" s="56"/>
    </row>
    <row r="83" spans="1:11" ht="27" customHeight="1">
      <c r="A83" s="627">
        <v>1</v>
      </c>
      <c r="B83" s="630" t="s">
        <v>91</v>
      </c>
      <c r="C83" s="630"/>
      <c r="D83" s="630"/>
      <c r="E83" s="630"/>
      <c r="F83" s="630"/>
      <c r="G83" s="630"/>
      <c r="H83" s="630"/>
      <c r="I83" s="346"/>
      <c r="J83" s="346"/>
      <c r="K83" s="346"/>
    </row>
    <row r="84" spans="1:11" ht="15" customHeight="1">
      <c r="A84" s="94">
        <v>2</v>
      </c>
      <c r="B84" s="630" t="s">
        <v>92</v>
      </c>
      <c r="C84" s="630"/>
      <c r="D84" s="630"/>
      <c r="E84" s="630"/>
      <c r="F84" s="630"/>
      <c r="G84" s="630"/>
      <c r="H84" s="630"/>
      <c r="I84" s="346"/>
      <c r="J84" s="346"/>
      <c r="K84" s="346"/>
    </row>
    <row r="85" spans="1:11" ht="15" customHeight="1">
      <c r="A85" s="94">
        <v>3</v>
      </c>
      <c r="B85" s="630" t="s">
        <v>412</v>
      </c>
      <c r="C85" s="630"/>
      <c r="D85" s="630"/>
      <c r="E85" s="630"/>
      <c r="F85" s="630"/>
      <c r="G85" s="630"/>
      <c r="H85" s="630"/>
      <c r="I85" s="346"/>
      <c r="J85" s="346"/>
      <c r="K85" s="346"/>
    </row>
    <row r="86" spans="1:11" ht="15" customHeight="1">
      <c r="A86" s="94">
        <v>4</v>
      </c>
      <c r="B86" s="630" t="s">
        <v>93</v>
      </c>
      <c r="C86" s="630"/>
      <c r="D86" s="630"/>
      <c r="E86" s="630"/>
      <c r="F86" s="630"/>
      <c r="G86" s="630"/>
      <c r="H86" s="630"/>
      <c r="I86" s="346"/>
      <c r="J86" s="346"/>
      <c r="K86" s="346"/>
    </row>
    <row r="87" spans="1:11" ht="15" customHeight="1">
      <c r="A87" s="94">
        <v>5</v>
      </c>
      <c r="B87" s="630" t="s">
        <v>94</v>
      </c>
      <c r="C87" s="630"/>
      <c r="D87" s="630"/>
      <c r="E87" s="630"/>
      <c r="F87" s="630"/>
      <c r="G87" s="630"/>
      <c r="H87" s="630"/>
      <c r="I87" s="192"/>
      <c r="J87" s="192"/>
      <c r="K87" s="192"/>
    </row>
    <row r="88" spans="1:11" ht="15" customHeight="1">
      <c r="A88" s="94">
        <v>6</v>
      </c>
      <c r="B88" s="630" t="s">
        <v>95</v>
      </c>
      <c r="C88" s="630"/>
      <c r="D88" s="630"/>
      <c r="E88" s="630"/>
      <c r="F88" s="630"/>
      <c r="G88" s="630"/>
      <c r="H88" s="630"/>
      <c r="I88" s="346"/>
      <c r="J88" s="346"/>
      <c r="K88" s="346"/>
    </row>
    <row r="89" spans="1:49" s="543" customFormat="1" ht="25.5" customHeight="1">
      <c r="A89" s="627">
        <v>7</v>
      </c>
      <c r="B89" s="630" t="s">
        <v>96</v>
      </c>
      <c r="C89" s="630"/>
      <c r="D89" s="630"/>
      <c r="E89" s="630"/>
      <c r="F89" s="630"/>
      <c r="G89" s="630"/>
      <c r="H89" s="630"/>
      <c r="I89" s="346"/>
      <c r="J89" s="346"/>
      <c r="K89" s="346"/>
      <c r="M89" s="542"/>
      <c r="N89" s="542"/>
      <c r="O89" s="542"/>
      <c r="P89" s="542"/>
      <c r="Q89" s="542"/>
      <c r="R89" s="542"/>
      <c r="S89" s="542"/>
      <c r="T89" s="542"/>
      <c r="U89" s="542"/>
      <c r="V89" s="542"/>
      <c r="W89" s="542"/>
      <c r="X89" s="542"/>
      <c r="Y89" s="542"/>
      <c r="Z89" s="542"/>
      <c r="AA89" s="542"/>
      <c r="AB89" s="542"/>
      <c r="AC89" s="542"/>
      <c r="AD89" s="542"/>
      <c r="AE89" s="542"/>
      <c r="AF89" s="542"/>
      <c r="AG89" s="542"/>
      <c r="AH89" s="542"/>
      <c r="AI89" s="542"/>
      <c r="AJ89" s="542"/>
      <c r="AK89" s="542"/>
      <c r="AL89" s="542"/>
      <c r="AM89" s="542"/>
      <c r="AN89" s="542"/>
      <c r="AO89" s="542"/>
      <c r="AP89" s="542"/>
      <c r="AQ89" s="542"/>
      <c r="AR89" s="542"/>
      <c r="AS89" s="542"/>
      <c r="AT89" s="542"/>
      <c r="AU89" s="542"/>
      <c r="AV89" s="542"/>
      <c r="AW89" s="542"/>
    </row>
    <row r="90" spans="1:11" ht="12.75" customHeight="1">
      <c r="A90" s="94">
        <v>8</v>
      </c>
      <c r="B90" s="630" t="s">
        <v>97</v>
      </c>
      <c r="C90" s="630"/>
      <c r="D90" s="630"/>
      <c r="E90" s="630"/>
      <c r="F90" s="630"/>
      <c r="G90" s="630"/>
      <c r="H90" s="630"/>
      <c r="I90" s="192"/>
      <c r="J90" s="192"/>
      <c r="K90" s="192"/>
    </row>
    <row r="91" spans="1:23" ht="15" customHeight="1">
      <c r="A91" s="94">
        <v>9</v>
      </c>
      <c r="B91" s="630" t="s">
        <v>98</v>
      </c>
      <c r="C91" s="630"/>
      <c r="D91" s="630"/>
      <c r="E91" s="630"/>
      <c r="F91" s="630"/>
      <c r="G91" s="630"/>
      <c r="H91" s="630"/>
      <c r="I91" s="346"/>
      <c r="J91" s="346"/>
      <c r="K91" s="346"/>
      <c r="M91" s="354"/>
      <c r="N91" s="354"/>
      <c r="O91" s="354"/>
      <c r="P91" s="354"/>
      <c r="Q91" s="354"/>
      <c r="R91" s="354"/>
      <c r="S91" s="354"/>
      <c r="T91" s="354"/>
      <c r="U91" s="354"/>
      <c r="V91" s="354"/>
      <c r="W91" s="354"/>
    </row>
    <row r="92" spans="1:23" ht="41.25" customHeight="1">
      <c r="A92" s="627">
        <v>10</v>
      </c>
      <c r="B92" s="630" t="s">
        <v>99</v>
      </c>
      <c r="C92" s="630"/>
      <c r="D92" s="630"/>
      <c r="E92" s="630"/>
      <c r="F92" s="630"/>
      <c r="G92" s="630"/>
      <c r="H92" s="630"/>
      <c r="I92" s="346"/>
      <c r="J92" s="346"/>
      <c r="K92" s="346"/>
      <c r="M92" s="354"/>
      <c r="N92" s="354"/>
      <c r="O92" s="354"/>
      <c r="P92" s="354"/>
      <c r="Q92" s="354"/>
      <c r="R92" s="354"/>
      <c r="S92" s="354"/>
      <c r="T92" s="354"/>
      <c r="U92" s="354"/>
      <c r="V92" s="354"/>
      <c r="W92" s="354"/>
    </row>
    <row r="93" spans="1:23" ht="13.5" customHeight="1">
      <c r="A93" s="627">
        <v>11</v>
      </c>
      <c r="B93" s="630" t="s">
        <v>100</v>
      </c>
      <c r="C93" s="630"/>
      <c r="D93" s="630"/>
      <c r="E93" s="630"/>
      <c r="F93" s="630"/>
      <c r="G93" s="630"/>
      <c r="H93" s="630"/>
      <c r="I93" s="192"/>
      <c r="J93" s="192"/>
      <c r="K93" s="192"/>
      <c r="M93" s="354"/>
      <c r="N93" s="354"/>
      <c r="O93" s="354"/>
      <c r="P93" s="354"/>
      <c r="Q93" s="354"/>
      <c r="R93" s="354"/>
      <c r="S93" s="354"/>
      <c r="T93" s="354"/>
      <c r="U93" s="354"/>
      <c r="V93" s="354"/>
      <c r="W93" s="354"/>
    </row>
    <row r="94" spans="1:23" ht="37.5" customHeight="1">
      <c r="A94" s="627">
        <v>12</v>
      </c>
      <c r="B94" s="630" t="s">
        <v>535</v>
      </c>
      <c r="C94" s="630"/>
      <c r="D94" s="630"/>
      <c r="E94" s="630"/>
      <c r="F94" s="630"/>
      <c r="G94" s="630"/>
      <c r="H94" s="630"/>
      <c r="I94" s="354"/>
      <c r="J94" s="354"/>
      <c r="K94" s="354"/>
      <c r="L94" s="354"/>
      <c r="M94" s="354"/>
      <c r="N94" s="354"/>
      <c r="O94" s="354"/>
      <c r="P94" s="354"/>
      <c r="Q94" s="354"/>
      <c r="R94" s="354"/>
      <c r="S94" s="354"/>
      <c r="T94" s="354"/>
      <c r="U94" s="354"/>
      <c r="V94" s="354"/>
      <c r="W94" s="354"/>
    </row>
    <row r="95" spans="2:23" ht="15">
      <c r="B95" s="630" t="s">
        <v>102</v>
      </c>
      <c r="C95" s="630"/>
      <c r="D95" s="630"/>
      <c r="E95" s="630"/>
      <c r="F95" s="630"/>
      <c r="G95" s="630"/>
      <c r="H95" s="630"/>
      <c r="I95" s="354"/>
      <c r="J95" s="354"/>
      <c r="K95" s="354"/>
      <c r="L95" s="354"/>
      <c r="M95" s="354"/>
      <c r="N95" s="354"/>
      <c r="O95" s="354"/>
      <c r="P95" s="354"/>
      <c r="Q95" s="354"/>
      <c r="R95" s="354"/>
      <c r="S95" s="354"/>
      <c r="T95" s="354"/>
      <c r="U95" s="354"/>
      <c r="V95" s="354"/>
      <c r="W95" s="354"/>
    </row>
    <row r="96" spans="9:23" ht="31.5" customHeight="1">
      <c r="I96" s="354"/>
      <c r="J96" s="354"/>
      <c r="K96" s="354"/>
      <c r="L96" s="354"/>
      <c r="M96" s="354"/>
      <c r="N96" s="354"/>
      <c r="O96" s="354"/>
      <c r="P96" s="354"/>
      <c r="Q96" s="354"/>
      <c r="R96" s="354"/>
      <c r="S96" s="354"/>
      <c r="T96" s="354"/>
      <c r="U96" s="354"/>
      <c r="V96" s="354"/>
      <c r="W96" s="354"/>
    </row>
    <row r="97" spans="9:23" ht="15">
      <c r="I97" s="354"/>
      <c r="J97" s="354"/>
      <c r="K97" s="354"/>
      <c r="L97" s="354"/>
      <c r="M97" s="354"/>
      <c r="N97" s="354"/>
      <c r="O97" s="354"/>
      <c r="P97" s="354"/>
      <c r="Q97" s="354"/>
      <c r="R97" s="354"/>
      <c r="S97" s="354"/>
      <c r="T97" s="354"/>
      <c r="U97" s="354"/>
      <c r="V97" s="354"/>
      <c r="W97" s="354"/>
    </row>
  </sheetData>
  <sheetProtection/>
  <mergeCells count="13">
    <mergeCell ref="B93:H93"/>
    <mergeCell ref="B95:H95"/>
    <mergeCell ref="B94:H94"/>
    <mergeCell ref="B87:H87"/>
    <mergeCell ref="B88:H88"/>
    <mergeCell ref="B89:H89"/>
    <mergeCell ref="B90:H90"/>
    <mergeCell ref="B91:H91"/>
    <mergeCell ref="B92:H92"/>
    <mergeCell ref="B83:H83"/>
    <mergeCell ref="B84:H84"/>
    <mergeCell ref="B85:H85"/>
    <mergeCell ref="B86:H86"/>
  </mergeCells>
  <printOptions/>
  <pageMargins left="0.75" right="0.75" top="1" bottom="1" header="0.5" footer="0.5"/>
  <pageSetup fitToHeight="1" fitToWidth="1" horizontalDpi="600" verticalDpi="600" orientation="landscape" paperSize="8" scale="62" r:id="rId1"/>
</worksheet>
</file>

<file path=xl/worksheets/sheet22.xml><?xml version="1.0" encoding="utf-8"?>
<worksheet xmlns="http://schemas.openxmlformats.org/spreadsheetml/2006/main" xmlns:r="http://schemas.openxmlformats.org/officeDocument/2006/relationships">
  <sheetPr>
    <pageSetUpPr fitToPage="1"/>
  </sheetPr>
  <dimension ref="A1:F116"/>
  <sheetViews>
    <sheetView zoomScalePageLayoutView="0" workbookViewId="0" topLeftCell="A1">
      <selection activeCell="B12" sqref="B12"/>
    </sheetView>
  </sheetViews>
  <sheetFormatPr defaultColWidth="9.140625" defaultRowHeight="12.75"/>
  <cols>
    <col min="1" max="1" width="23.7109375" style="32" customWidth="1"/>
    <col min="2" max="2" width="35.00390625" style="32" customWidth="1"/>
    <col min="3" max="3" width="13.421875" style="61" customWidth="1"/>
    <col min="4" max="4" width="14.8515625" style="61" customWidth="1"/>
    <col min="5" max="5" width="20.7109375" style="61" customWidth="1"/>
    <col min="6" max="6" width="9.140625" style="30" customWidth="1"/>
    <col min="7" max="16384" width="9.140625" style="31" customWidth="1"/>
  </cols>
  <sheetData>
    <row r="1" spans="1:6" ht="15">
      <c r="A1" s="90" t="s">
        <v>124</v>
      </c>
      <c r="B1" s="34"/>
      <c r="C1" s="242"/>
      <c r="D1" s="31"/>
      <c r="E1" s="31"/>
      <c r="F1" s="31"/>
    </row>
    <row r="2" spans="1:6" ht="15">
      <c r="A2" s="90" t="s">
        <v>500</v>
      </c>
      <c r="B2" s="90"/>
      <c r="C2" s="90"/>
      <c r="D2" s="90"/>
      <c r="E2" s="90"/>
      <c r="F2" s="90"/>
    </row>
    <row r="3" spans="1:6" ht="17.25" customHeight="1">
      <c r="A3" s="90" t="s">
        <v>764</v>
      </c>
      <c r="B3" s="90"/>
      <c r="C3" s="90"/>
      <c r="D3" s="90"/>
      <c r="E3" s="90"/>
      <c r="F3" s="90"/>
    </row>
    <row r="4" spans="1:5" ht="15">
      <c r="A4" s="40"/>
      <c r="B4" s="40"/>
      <c r="C4" s="60"/>
      <c r="D4" s="60"/>
      <c r="E4" s="60"/>
    </row>
    <row r="5" spans="1:5" ht="15">
      <c r="A5" s="40"/>
      <c r="B5" s="40"/>
      <c r="C5" s="60"/>
      <c r="D5" s="60"/>
      <c r="E5" s="60"/>
    </row>
    <row r="6" spans="1:5" ht="12.75">
      <c r="A6" s="289"/>
      <c r="B6" s="600"/>
      <c r="C6" s="600" t="s">
        <v>258</v>
      </c>
      <c r="D6" s="600"/>
      <c r="E6" s="631" t="s">
        <v>765</v>
      </c>
    </row>
    <row r="7" spans="1:5" ht="12.75">
      <c r="A7" s="369"/>
      <c r="B7" s="292" t="s">
        <v>259</v>
      </c>
      <c r="C7" s="370" t="s">
        <v>257</v>
      </c>
      <c r="D7" s="370" t="s">
        <v>121</v>
      </c>
      <c r="E7" s="632"/>
    </row>
    <row r="8" spans="1:5" ht="12.75">
      <c r="A8" s="551" t="s">
        <v>260</v>
      </c>
      <c r="B8" s="545" t="s">
        <v>261</v>
      </c>
      <c r="C8" s="545">
        <v>58</v>
      </c>
      <c r="D8" s="545">
        <v>41</v>
      </c>
      <c r="E8" s="545">
        <v>595</v>
      </c>
    </row>
    <row r="9" spans="1:5" ht="12.75">
      <c r="A9" s="551"/>
      <c r="B9" s="545" t="s">
        <v>262</v>
      </c>
      <c r="C9" s="545">
        <v>16</v>
      </c>
      <c r="D9" s="545">
        <v>19</v>
      </c>
      <c r="E9" s="545">
        <v>503</v>
      </c>
    </row>
    <row r="10" spans="1:5" ht="12.75">
      <c r="A10" s="551"/>
      <c r="B10" s="545"/>
      <c r="C10" s="545"/>
      <c r="D10" s="545"/>
      <c r="E10" s="545"/>
    </row>
    <row r="11" spans="1:5" ht="12.75">
      <c r="A11" s="551" t="s">
        <v>263</v>
      </c>
      <c r="B11" s="545" t="s">
        <v>264</v>
      </c>
      <c r="C11" s="545">
        <v>0</v>
      </c>
      <c r="D11" s="545">
        <v>2</v>
      </c>
      <c r="E11" s="545">
        <v>28</v>
      </c>
    </row>
    <row r="12" spans="1:5" ht="12.75">
      <c r="A12" s="552"/>
      <c r="B12" s="545" t="s">
        <v>265</v>
      </c>
      <c r="C12" s="545">
        <v>8</v>
      </c>
      <c r="D12" s="545">
        <v>1</v>
      </c>
      <c r="E12" s="545">
        <v>138</v>
      </c>
    </row>
    <row r="13" spans="1:5" ht="12.75">
      <c r="A13" s="551"/>
      <c r="B13" s="545" t="s">
        <v>266</v>
      </c>
      <c r="C13" s="545">
        <v>0</v>
      </c>
      <c r="D13" s="545">
        <v>0</v>
      </c>
      <c r="E13" s="545">
        <v>12</v>
      </c>
    </row>
    <row r="14" spans="1:5" ht="12.75">
      <c r="A14" s="551"/>
      <c r="B14" s="412" t="s">
        <v>766</v>
      </c>
      <c r="C14" s="412">
        <v>0</v>
      </c>
      <c r="D14" s="545">
        <v>1</v>
      </c>
      <c r="E14" s="412">
        <v>7</v>
      </c>
    </row>
    <row r="15" spans="1:5" ht="12.75">
      <c r="A15" s="551"/>
      <c r="B15" s="545" t="s">
        <v>267</v>
      </c>
      <c r="C15" s="545">
        <v>6</v>
      </c>
      <c r="D15" s="545">
        <v>5</v>
      </c>
      <c r="E15" s="545">
        <v>55</v>
      </c>
    </row>
    <row r="16" spans="1:5" ht="12.75">
      <c r="A16" s="551"/>
      <c r="B16" s="267" t="s">
        <v>268</v>
      </c>
      <c r="C16" s="267">
        <v>1</v>
      </c>
      <c r="D16" s="545">
        <v>0</v>
      </c>
      <c r="E16" s="267">
        <v>7</v>
      </c>
    </row>
    <row r="17" spans="1:5" ht="12.75">
      <c r="A17" s="551"/>
      <c r="B17" s="545" t="s">
        <v>269</v>
      </c>
      <c r="C17" s="545">
        <v>3</v>
      </c>
      <c r="D17" s="545">
        <v>6</v>
      </c>
      <c r="E17" s="545">
        <v>68</v>
      </c>
    </row>
    <row r="18" spans="1:5" ht="12.75">
      <c r="A18" s="551"/>
      <c r="B18" s="545" t="s">
        <v>270</v>
      </c>
      <c r="C18" s="545">
        <v>1</v>
      </c>
      <c r="D18" s="545">
        <v>2</v>
      </c>
      <c r="E18" s="545">
        <v>6</v>
      </c>
    </row>
    <row r="19" spans="1:5" ht="12.75">
      <c r="A19" s="551"/>
      <c r="B19" s="545" t="s">
        <v>271</v>
      </c>
      <c r="C19" s="545">
        <v>3</v>
      </c>
      <c r="D19" s="545">
        <v>0</v>
      </c>
      <c r="E19" s="545">
        <v>30</v>
      </c>
    </row>
    <row r="20" spans="1:5" ht="12.75">
      <c r="A20" s="551"/>
      <c r="B20" s="545" t="s">
        <v>272</v>
      </c>
      <c r="C20" s="545">
        <v>13</v>
      </c>
      <c r="D20" s="545">
        <v>18</v>
      </c>
      <c r="E20" s="545">
        <v>236</v>
      </c>
    </row>
    <row r="21" spans="1:5" ht="12.75">
      <c r="A21" s="551"/>
      <c r="B21" s="545" t="s">
        <v>273</v>
      </c>
      <c r="C21" s="545">
        <v>26</v>
      </c>
      <c r="D21" s="545">
        <v>18</v>
      </c>
      <c r="E21" s="545">
        <v>408</v>
      </c>
    </row>
    <row r="22" spans="1:5" ht="12.75">
      <c r="A22" s="551"/>
      <c r="B22" s="545" t="s">
        <v>274</v>
      </c>
      <c r="C22" s="545">
        <v>0</v>
      </c>
      <c r="D22" s="545">
        <v>0</v>
      </c>
      <c r="E22" s="545">
        <v>19</v>
      </c>
    </row>
    <row r="23" spans="1:5" ht="12.75">
      <c r="A23" s="551"/>
      <c r="B23" s="267" t="s">
        <v>275</v>
      </c>
      <c r="C23" s="267">
        <v>0</v>
      </c>
      <c r="D23" s="545">
        <v>0</v>
      </c>
      <c r="E23" s="267">
        <v>12</v>
      </c>
    </row>
    <row r="24" spans="1:5" ht="12.75">
      <c r="A24" s="551"/>
      <c r="B24" s="545" t="s">
        <v>276</v>
      </c>
      <c r="C24" s="545">
        <v>11</v>
      </c>
      <c r="D24" s="545">
        <v>8</v>
      </c>
      <c r="E24" s="545">
        <v>121</v>
      </c>
    </row>
    <row r="25" spans="1:5" ht="12.75">
      <c r="A25" s="551"/>
      <c r="B25" s="545" t="s">
        <v>277</v>
      </c>
      <c r="C25" s="545">
        <v>0</v>
      </c>
      <c r="D25" s="545">
        <v>0</v>
      </c>
      <c r="E25" s="545">
        <v>8</v>
      </c>
    </row>
    <row r="26" spans="1:5" ht="12.75">
      <c r="A26" s="551"/>
      <c r="B26" s="267" t="s">
        <v>278</v>
      </c>
      <c r="C26" s="267">
        <v>0</v>
      </c>
      <c r="D26" s="545">
        <v>1</v>
      </c>
      <c r="E26" s="267">
        <v>5</v>
      </c>
    </row>
    <row r="27" spans="1:5" ht="15">
      <c r="A27" s="553"/>
      <c r="B27" s="545" t="s">
        <v>279</v>
      </c>
      <c r="C27" s="545">
        <v>14</v>
      </c>
      <c r="D27" s="545">
        <v>26</v>
      </c>
      <c r="E27" s="545">
        <v>92</v>
      </c>
    </row>
    <row r="28" spans="1:5" ht="15">
      <c r="A28" s="553"/>
      <c r="B28" s="545" t="s">
        <v>280</v>
      </c>
      <c r="C28" s="545">
        <v>1</v>
      </c>
      <c r="D28" s="545">
        <v>3</v>
      </c>
      <c r="E28" s="545">
        <v>16</v>
      </c>
    </row>
    <row r="29" spans="1:5" ht="15">
      <c r="A29" s="553"/>
      <c r="B29" s="545" t="s">
        <v>281</v>
      </c>
      <c r="C29" s="545">
        <v>37</v>
      </c>
      <c r="D29" s="545">
        <v>13</v>
      </c>
      <c r="E29" s="545">
        <v>564</v>
      </c>
    </row>
    <row r="30" spans="1:5" ht="12.75">
      <c r="A30" s="551"/>
      <c r="B30" s="545" t="s">
        <v>282</v>
      </c>
      <c r="C30" s="545">
        <v>1</v>
      </c>
      <c r="D30" s="545">
        <v>1</v>
      </c>
      <c r="E30" s="545">
        <v>23</v>
      </c>
    </row>
    <row r="31" spans="1:5" ht="12.75">
      <c r="A31" s="551"/>
      <c r="B31" s="545" t="s">
        <v>283</v>
      </c>
      <c r="C31" s="545">
        <v>1</v>
      </c>
      <c r="D31" s="545">
        <v>2</v>
      </c>
      <c r="E31" s="545">
        <v>21</v>
      </c>
    </row>
    <row r="32" spans="1:5" ht="12.75">
      <c r="A32" s="551"/>
      <c r="B32" s="545" t="s">
        <v>284</v>
      </c>
      <c r="C32" s="545">
        <v>58</v>
      </c>
      <c r="D32" s="545">
        <v>51</v>
      </c>
      <c r="E32" s="545">
        <v>832</v>
      </c>
    </row>
    <row r="33" spans="1:5" ht="15">
      <c r="A33" s="553"/>
      <c r="B33" s="545" t="s">
        <v>285</v>
      </c>
      <c r="C33" s="545">
        <v>0</v>
      </c>
      <c r="D33" s="545">
        <v>1</v>
      </c>
      <c r="E33" s="545">
        <v>6</v>
      </c>
    </row>
    <row r="34" spans="1:5" ht="15">
      <c r="A34" s="553"/>
      <c r="B34" s="267" t="s">
        <v>286</v>
      </c>
      <c r="C34" s="267">
        <v>0</v>
      </c>
      <c r="D34" s="545">
        <v>1</v>
      </c>
      <c r="E34" s="267">
        <v>2</v>
      </c>
    </row>
    <row r="35" spans="1:5" ht="15">
      <c r="A35" s="553"/>
      <c r="B35" s="267" t="s">
        <v>287</v>
      </c>
      <c r="C35" s="267">
        <v>0</v>
      </c>
      <c r="D35" s="545">
        <v>0</v>
      </c>
      <c r="E35" s="267">
        <v>3</v>
      </c>
    </row>
    <row r="36" spans="1:5" ht="15">
      <c r="A36" s="553"/>
      <c r="B36" s="545" t="s">
        <v>288</v>
      </c>
      <c r="C36" s="545">
        <v>10</v>
      </c>
      <c r="D36" s="545">
        <v>2</v>
      </c>
      <c r="E36" s="545">
        <v>153</v>
      </c>
    </row>
    <row r="37" spans="1:5" ht="15">
      <c r="A37" s="553"/>
      <c r="B37" s="545" t="s">
        <v>289</v>
      </c>
      <c r="C37" s="545">
        <v>4</v>
      </c>
      <c r="D37" s="545">
        <v>5</v>
      </c>
      <c r="E37" s="545">
        <v>81</v>
      </c>
    </row>
    <row r="38" spans="1:5" ht="15">
      <c r="A38" s="553"/>
      <c r="B38" s="545"/>
      <c r="C38" s="545"/>
      <c r="D38" s="545"/>
      <c r="E38" s="545"/>
    </row>
    <row r="39" spans="1:5" ht="12.75">
      <c r="A39" s="551" t="s">
        <v>290</v>
      </c>
      <c r="B39" s="545" t="s">
        <v>293</v>
      </c>
      <c r="C39" s="545">
        <v>8</v>
      </c>
      <c r="D39" s="545">
        <v>14</v>
      </c>
      <c r="E39" s="545">
        <v>208</v>
      </c>
    </row>
    <row r="40" spans="1:5" ht="12.75">
      <c r="A40" s="551"/>
      <c r="B40" s="545" t="s">
        <v>299</v>
      </c>
      <c r="C40" s="545">
        <v>2</v>
      </c>
      <c r="D40" s="545">
        <v>0</v>
      </c>
      <c r="E40" s="545">
        <v>57</v>
      </c>
    </row>
    <row r="41" spans="1:5" ht="12.75">
      <c r="A41" s="551"/>
      <c r="B41" s="545" t="s">
        <v>305</v>
      </c>
      <c r="C41" s="545">
        <v>1</v>
      </c>
      <c r="D41" s="545">
        <v>1</v>
      </c>
      <c r="E41" s="545">
        <v>13</v>
      </c>
    </row>
    <row r="42" spans="1:5" ht="12.75">
      <c r="A42" s="551"/>
      <c r="B42" s="546" t="s">
        <v>480</v>
      </c>
      <c r="C42" s="546">
        <v>1</v>
      </c>
      <c r="D42" s="546">
        <v>1</v>
      </c>
      <c r="E42" s="546">
        <v>9</v>
      </c>
    </row>
    <row r="43" spans="1:5" ht="12.75">
      <c r="A43" s="551"/>
      <c r="B43" s="545" t="s">
        <v>296</v>
      </c>
      <c r="C43" s="545">
        <v>7</v>
      </c>
      <c r="D43" s="545">
        <v>3</v>
      </c>
      <c r="E43" s="545">
        <v>88</v>
      </c>
    </row>
    <row r="44" spans="1:5" ht="12.75">
      <c r="A44" s="551"/>
      <c r="B44" s="545" t="s">
        <v>294</v>
      </c>
      <c r="C44" s="545">
        <v>10</v>
      </c>
      <c r="D44" s="545">
        <v>3</v>
      </c>
      <c r="E44" s="545">
        <v>185</v>
      </c>
    </row>
    <row r="45" spans="1:5" ht="12.75">
      <c r="A45" s="551"/>
      <c r="B45" s="545" t="s">
        <v>291</v>
      </c>
      <c r="C45" s="545">
        <v>11</v>
      </c>
      <c r="D45" s="545">
        <v>43</v>
      </c>
      <c r="E45" s="545">
        <v>398</v>
      </c>
    </row>
    <row r="46" spans="1:5" ht="12.75">
      <c r="A46" s="551"/>
      <c r="B46" s="545" t="s">
        <v>304</v>
      </c>
      <c r="C46" s="545">
        <v>1</v>
      </c>
      <c r="D46" s="545">
        <v>1</v>
      </c>
      <c r="E46" s="545">
        <v>19</v>
      </c>
    </row>
    <row r="47" spans="1:5" ht="12.75">
      <c r="A47" s="551"/>
      <c r="B47" s="545" t="s">
        <v>295</v>
      </c>
      <c r="C47" s="545">
        <v>4</v>
      </c>
      <c r="D47" s="545">
        <v>2</v>
      </c>
      <c r="E47" s="545">
        <v>130</v>
      </c>
    </row>
    <row r="48" spans="1:5" ht="12.75">
      <c r="A48" s="551"/>
      <c r="B48" s="545" t="s">
        <v>292</v>
      </c>
      <c r="C48" s="545">
        <v>14</v>
      </c>
      <c r="D48" s="545">
        <v>18</v>
      </c>
      <c r="E48" s="545">
        <v>331</v>
      </c>
    </row>
    <row r="49" spans="1:5" ht="12.75">
      <c r="A49" s="551"/>
      <c r="B49" s="545" t="s">
        <v>312</v>
      </c>
      <c r="C49" s="545">
        <v>0</v>
      </c>
      <c r="D49" s="545">
        <v>0</v>
      </c>
      <c r="E49" s="545">
        <v>9</v>
      </c>
    </row>
    <row r="50" spans="1:5" ht="12.75">
      <c r="A50" s="551"/>
      <c r="B50" s="545" t="s">
        <v>315</v>
      </c>
      <c r="C50" s="545">
        <v>1</v>
      </c>
      <c r="D50" s="545">
        <v>1</v>
      </c>
      <c r="E50" s="545">
        <v>6</v>
      </c>
    </row>
    <row r="51" spans="1:5" ht="12.75">
      <c r="A51" s="551"/>
      <c r="B51" s="545" t="s">
        <v>303</v>
      </c>
      <c r="C51" s="545">
        <v>3</v>
      </c>
      <c r="D51" s="545">
        <v>0</v>
      </c>
      <c r="E51" s="545">
        <v>24</v>
      </c>
    </row>
    <row r="52" spans="1:5" ht="12.75">
      <c r="A52" s="551"/>
      <c r="B52" s="546" t="s">
        <v>481</v>
      </c>
      <c r="C52" s="546">
        <v>2</v>
      </c>
      <c r="D52" s="546">
        <v>2</v>
      </c>
      <c r="E52" s="546">
        <v>14</v>
      </c>
    </row>
    <row r="53" spans="1:5" ht="12.75">
      <c r="A53" s="551"/>
      <c r="B53" s="545" t="s">
        <v>297</v>
      </c>
      <c r="C53" s="545">
        <v>5</v>
      </c>
      <c r="D53" s="545">
        <v>3</v>
      </c>
      <c r="E53" s="545">
        <v>72</v>
      </c>
    </row>
    <row r="54" spans="1:5" ht="12.75">
      <c r="A54" s="551"/>
      <c r="B54" s="545" t="s">
        <v>300</v>
      </c>
      <c r="C54" s="545">
        <v>2</v>
      </c>
      <c r="D54" s="545">
        <v>2</v>
      </c>
      <c r="E54" s="545">
        <v>58</v>
      </c>
    </row>
    <row r="55" spans="1:5" ht="12.75">
      <c r="A55" s="551"/>
      <c r="B55" s="545" t="s">
        <v>302</v>
      </c>
      <c r="C55" s="545">
        <v>0</v>
      </c>
      <c r="D55" s="545">
        <v>3</v>
      </c>
      <c r="E55" s="545">
        <v>25</v>
      </c>
    </row>
    <row r="56" spans="1:5" ht="12.75">
      <c r="A56" s="551"/>
      <c r="B56" s="545" t="s">
        <v>298</v>
      </c>
      <c r="C56" s="545">
        <v>9</v>
      </c>
      <c r="D56" s="545">
        <v>2</v>
      </c>
      <c r="E56" s="545">
        <v>71</v>
      </c>
    </row>
    <row r="57" spans="1:5" ht="12.75">
      <c r="A57" s="551"/>
      <c r="B57" s="545" t="s">
        <v>301</v>
      </c>
      <c r="C57" s="545">
        <v>0</v>
      </c>
      <c r="D57" s="545">
        <v>1</v>
      </c>
      <c r="E57" s="545">
        <v>35</v>
      </c>
    </row>
    <row r="58" spans="1:5" ht="12.75">
      <c r="A58" s="551"/>
      <c r="B58" s="546" t="s">
        <v>482</v>
      </c>
      <c r="C58" s="546">
        <v>0</v>
      </c>
      <c r="D58" s="546">
        <v>1</v>
      </c>
      <c r="E58" s="546">
        <v>20</v>
      </c>
    </row>
    <row r="59" spans="1:5" ht="15">
      <c r="A59" s="554"/>
      <c r="B59" s="546" t="s">
        <v>483</v>
      </c>
      <c r="C59" s="546">
        <v>0</v>
      </c>
      <c r="D59" s="546">
        <v>0</v>
      </c>
      <c r="E59" s="546">
        <v>7</v>
      </c>
    </row>
    <row r="60" spans="1:5" ht="15">
      <c r="A60" s="554"/>
      <c r="B60" s="546" t="s">
        <v>484</v>
      </c>
      <c r="C60" s="546">
        <v>1</v>
      </c>
      <c r="D60" s="546">
        <v>0</v>
      </c>
      <c r="E60" s="546">
        <v>6</v>
      </c>
    </row>
    <row r="61" spans="1:5" ht="15">
      <c r="A61" s="554"/>
      <c r="B61" s="545" t="s">
        <v>313</v>
      </c>
      <c r="C61" s="545">
        <v>1</v>
      </c>
      <c r="D61" s="547" t="s">
        <v>364</v>
      </c>
      <c r="E61" s="545">
        <v>8</v>
      </c>
    </row>
    <row r="62" spans="1:5" ht="15">
      <c r="A62" s="554"/>
      <c r="B62" s="546" t="s">
        <v>485</v>
      </c>
      <c r="C62" s="546">
        <v>0</v>
      </c>
      <c r="D62" s="546">
        <v>0</v>
      </c>
      <c r="E62" s="546">
        <v>6</v>
      </c>
    </row>
    <row r="63" spans="1:5" ht="15">
      <c r="A63" s="554"/>
      <c r="B63" s="545" t="s">
        <v>314</v>
      </c>
      <c r="C63" s="545">
        <v>0</v>
      </c>
      <c r="D63" s="545">
        <v>0</v>
      </c>
      <c r="E63" s="545">
        <v>5</v>
      </c>
    </row>
    <row r="64" spans="1:5" ht="15">
      <c r="A64" s="554"/>
      <c r="B64" s="545" t="s">
        <v>306</v>
      </c>
      <c r="C64" s="545">
        <v>0</v>
      </c>
      <c r="D64" s="545">
        <v>0</v>
      </c>
      <c r="E64" s="545">
        <v>12</v>
      </c>
    </row>
    <row r="65" spans="1:5" ht="15">
      <c r="A65" s="554"/>
      <c r="B65" s="546" t="s">
        <v>486</v>
      </c>
      <c r="C65" s="546">
        <v>0</v>
      </c>
      <c r="D65" s="547" t="s">
        <v>364</v>
      </c>
      <c r="E65" s="546">
        <v>7</v>
      </c>
    </row>
    <row r="66" spans="1:5" ht="15">
      <c r="A66" s="554"/>
      <c r="B66" s="546" t="s">
        <v>487</v>
      </c>
      <c r="C66" s="546">
        <v>4</v>
      </c>
      <c r="D66" s="547" t="s">
        <v>364</v>
      </c>
      <c r="E66" s="546">
        <v>15</v>
      </c>
    </row>
    <row r="67" spans="1:5" ht="12.75">
      <c r="A67" s="551"/>
      <c r="B67" s="545" t="s">
        <v>307</v>
      </c>
      <c r="C67" s="545">
        <v>1</v>
      </c>
      <c r="D67" s="545">
        <v>38</v>
      </c>
      <c r="E67" s="545">
        <v>572</v>
      </c>
    </row>
    <row r="68" spans="1:5" ht="13.5">
      <c r="A68" s="548"/>
      <c r="B68" s="546"/>
      <c r="C68" s="546"/>
      <c r="D68" s="546"/>
      <c r="E68" s="546"/>
    </row>
    <row r="69" spans="1:5" ht="12.75">
      <c r="A69" s="551" t="s">
        <v>316</v>
      </c>
      <c r="B69" s="546" t="s">
        <v>488</v>
      </c>
      <c r="C69" s="546">
        <v>0</v>
      </c>
      <c r="D69" s="550">
        <v>0</v>
      </c>
      <c r="E69" s="546">
        <v>5</v>
      </c>
    </row>
    <row r="70" spans="1:5" ht="12.75">
      <c r="A70" s="551"/>
      <c r="B70" s="545" t="s">
        <v>338</v>
      </c>
      <c r="C70" s="545">
        <v>1</v>
      </c>
      <c r="D70" s="545">
        <v>0</v>
      </c>
      <c r="E70" s="412">
        <v>6</v>
      </c>
    </row>
    <row r="71" spans="1:5" ht="12.75">
      <c r="A71" s="551"/>
      <c r="B71" s="545" t="s">
        <v>330</v>
      </c>
      <c r="C71" s="545">
        <v>0</v>
      </c>
      <c r="D71" s="545">
        <v>1</v>
      </c>
      <c r="E71" s="412">
        <v>14</v>
      </c>
    </row>
    <row r="72" spans="1:5" ht="12.75">
      <c r="A72" s="551"/>
      <c r="B72" s="545" t="s">
        <v>322</v>
      </c>
      <c r="C72" s="545">
        <v>4</v>
      </c>
      <c r="D72" s="545">
        <v>2</v>
      </c>
      <c r="E72" s="412">
        <v>67</v>
      </c>
    </row>
    <row r="73" spans="1:5" ht="12.75">
      <c r="A73" s="551"/>
      <c r="B73" s="546" t="s">
        <v>489</v>
      </c>
      <c r="C73" s="546">
        <v>0</v>
      </c>
      <c r="D73" s="550">
        <v>1</v>
      </c>
      <c r="E73" s="546">
        <v>9</v>
      </c>
    </row>
    <row r="74" spans="1:5" ht="12.75">
      <c r="A74" s="551"/>
      <c r="B74" s="545" t="s">
        <v>320</v>
      </c>
      <c r="C74" s="545">
        <v>12</v>
      </c>
      <c r="D74" s="545">
        <v>2</v>
      </c>
      <c r="E74" s="412">
        <v>110</v>
      </c>
    </row>
    <row r="75" spans="1:5" ht="12.75">
      <c r="A75" s="551"/>
      <c r="B75" s="546" t="s">
        <v>490</v>
      </c>
      <c r="C75" s="546">
        <v>0</v>
      </c>
      <c r="D75" s="550">
        <v>1</v>
      </c>
      <c r="E75" s="546">
        <v>10</v>
      </c>
    </row>
    <row r="76" spans="1:5" ht="12.75">
      <c r="A76" s="551"/>
      <c r="B76" s="545" t="s">
        <v>328</v>
      </c>
      <c r="C76" s="545">
        <v>0</v>
      </c>
      <c r="D76" s="545">
        <v>1</v>
      </c>
      <c r="E76" s="412">
        <v>24</v>
      </c>
    </row>
    <row r="77" spans="1:5" ht="12.75">
      <c r="A77" s="551"/>
      <c r="B77" s="545" t="s">
        <v>333</v>
      </c>
      <c r="C77" s="545">
        <v>0</v>
      </c>
      <c r="D77" s="545">
        <v>2</v>
      </c>
      <c r="E77" s="412">
        <v>13</v>
      </c>
    </row>
    <row r="78" spans="1:5" ht="12.75">
      <c r="A78" s="551"/>
      <c r="B78" s="545" t="s">
        <v>318</v>
      </c>
      <c r="C78" s="545">
        <v>8</v>
      </c>
      <c r="D78" s="545">
        <v>10</v>
      </c>
      <c r="E78" s="412">
        <v>228</v>
      </c>
    </row>
    <row r="79" spans="1:5" ht="12.75">
      <c r="A79" s="551"/>
      <c r="B79" s="546" t="s">
        <v>491</v>
      </c>
      <c r="C79" s="546">
        <v>1</v>
      </c>
      <c r="D79" s="550">
        <v>1</v>
      </c>
      <c r="E79" s="546">
        <v>10</v>
      </c>
    </row>
    <row r="80" spans="1:5" ht="12.75">
      <c r="A80" s="551"/>
      <c r="B80" s="545" t="s">
        <v>334</v>
      </c>
      <c r="C80" s="545">
        <v>0</v>
      </c>
      <c r="D80" s="545">
        <v>0</v>
      </c>
      <c r="E80" s="412">
        <v>10</v>
      </c>
    </row>
    <row r="81" spans="1:5" ht="12.75">
      <c r="A81" s="551"/>
      <c r="B81" s="545" t="s">
        <v>327</v>
      </c>
      <c r="C81" s="545">
        <v>0</v>
      </c>
      <c r="D81" s="545">
        <v>0</v>
      </c>
      <c r="E81" s="412">
        <v>29</v>
      </c>
    </row>
    <row r="82" spans="1:5" ht="12.75">
      <c r="A82" s="551"/>
      <c r="B82" s="545" t="s">
        <v>524</v>
      </c>
      <c r="C82" s="545">
        <v>0</v>
      </c>
      <c r="D82" s="545">
        <v>0</v>
      </c>
      <c r="E82" s="412">
        <v>11</v>
      </c>
    </row>
    <row r="83" spans="1:5" ht="12.75">
      <c r="A83" s="551"/>
      <c r="B83" s="545" t="s">
        <v>337</v>
      </c>
      <c r="C83" s="545">
        <v>1</v>
      </c>
      <c r="D83" s="545">
        <v>0</v>
      </c>
      <c r="E83" s="412">
        <v>7</v>
      </c>
    </row>
    <row r="84" spans="1:5" ht="12.75">
      <c r="A84" s="551"/>
      <c r="B84" s="546" t="s">
        <v>492</v>
      </c>
      <c r="C84" s="546">
        <v>0</v>
      </c>
      <c r="D84" s="550">
        <v>0</v>
      </c>
      <c r="E84" s="546">
        <v>5</v>
      </c>
    </row>
    <row r="85" spans="1:5" ht="12.75">
      <c r="A85" s="551"/>
      <c r="B85" s="545" t="s">
        <v>331</v>
      </c>
      <c r="C85" s="545">
        <v>1</v>
      </c>
      <c r="D85" s="545">
        <v>1</v>
      </c>
      <c r="E85" s="412">
        <v>16</v>
      </c>
    </row>
    <row r="86" spans="1:5" ht="14.25" customHeight="1">
      <c r="A86" s="551"/>
      <c r="B86" s="545" t="s">
        <v>324</v>
      </c>
      <c r="C86" s="545">
        <v>4</v>
      </c>
      <c r="D86" s="545">
        <v>1</v>
      </c>
      <c r="E86" s="412">
        <v>58</v>
      </c>
    </row>
    <row r="87" spans="1:5" ht="12.75">
      <c r="A87" s="551"/>
      <c r="B87" s="545" t="s">
        <v>323</v>
      </c>
      <c r="C87" s="545">
        <v>1</v>
      </c>
      <c r="D87" s="545">
        <v>2</v>
      </c>
      <c r="E87" s="412">
        <v>57</v>
      </c>
    </row>
    <row r="88" spans="1:5" ht="12.75">
      <c r="A88" s="551"/>
      <c r="B88" s="545" t="s">
        <v>339</v>
      </c>
      <c r="C88" s="545">
        <v>1</v>
      </c>
      <c r="D88" s="545">
        <v>0</v>
      </c>
      <c r="E88" s="412">
        <v>5</v>
      </c>
    </row>
    <row r="89" spans="1:5" ht="12.75">
      <c r="A89" s="551"/>
      <c r="B89" s="546" t="s">
        <v>493</v>
      </c>
      <c r="C89" s="546">
        <v>0</v>
      </c>
      <c r="D89" s="550">
        <v>0</v>
      </c>
      <c r="E89" s="546">
        <v>6</v>
      </c>
    </row>
    <row r="90" spans="1:5" ht="12.75">
      <c r="A90" s="551"/>
      <c r="B90" s="545" t="s">
        <v>325</v>
      </c>
      <c r="C90" s="545">
        <v>2</v>
      </c>
      <c r="D90" s="545">
        <v>3</v>
      </c>
      <c r="E90" s="412">
        <v>49</v>
      </c>
    </row>
    <row r="91" spans="1:5" ht="12.75">
      <c r="A91" s="551"/>
      <c r="B91" s="545" t="s">
        <v>335</v>
      </c>
      <c r="C91" s="545">
        <v>0</v>
      </c>
      <c r="D91" s="545">
        <v>1</v>
      </c>
      <c r="E91" s="412">
        <v>12</v>
      </c>
    </row>
    <row r="92" spans="1:5" ht="12.75">
      <c r="A92" s="551"/>
      <c r="B92" s="545" t="s">
        <v>321</v>
      </c>
      <c r="C92" s="545">
        <v>5</v>
      </c>
      <c r="D92" s="545">
        <v>7</v>
      </c>
      <c r="E92" s="412">
        <v>91</v>
      </c>
    </row>
    <row r="93" spans="1:5" ht="12.75">
      <c r="A93" s="551"/>
      <c r="B93" s="545" t="s">
        <v>319</v>
      </c>
      <c r="C93" s="545">
        <v>3</v>
      </c>
      <c r="D93" s="545">
        <v>5</v>
      </c>
      <c r="E93" s="412">
        <v>114</v>
      </c>
    </row>
    <row r="94" spans="1:5" ht="12.75">
      <c r="A94" s="551"/>
      <c r="B94" s="545" t="s">
        <v>332</v>
      </c>
      <c r="C94" s="545">
        <v>0</v>
      </c>
      <c r="D94" s="545">
        <v>0</v>
      </c>
      <c r="E94" s="412">
        <v>13</v>
      </c>
    </row>
    <row r="95" spans="1:5" ht="12.75">
      <c r="A95" s="551"/>
      <c r="B95" s="545" t="s">
        <v>336</v>
      </c>
      <c r="C95" s="545">
        <v>0</v>
      </c>
      <c r="D95" s="545">
        <v>0</v>
      </c>
      <c r="E95" s="412">
        <v>5</v>
      </c>
    </row>
    <row r="96" spans="1:5" ht="15">
      <c r="A96" s="554"/>
      <c r="B96" s="545" t="s">
        <v>326</v>
      </c>
      <c r="C96" s="545">
        <v>2</v>
      </c>
      <c r="D96" s="545">
        <v>0</v>
      </c>
      <c r="E96" s="412">
        <v>41</v>
      </c>
    </row>
    <row r="97" spans="1:5" ht="12.75">
      <c r="A97" s="556"/>
      <c r="B97" s="546" t="s">
        <v>494</v>
      </c>
      <c r="C97" s="546">
        <v>0</v>
      </c>
      <c r="D97" s="550">
        <v>2</v>
      </c>
      <c r="E97" s="546">
        <v>5</v>
      </c>
    </row>
    <row r="98" spans="1:5" ht="12.75">
      <c r="A98" s="556"/>
      <c r="B98" s="545" t="s">
        <v>329</v>
      </c>
      <c r="C98" s="545">
        <v>5</v>
      </c>
      <c r="D98" s="545">
        <v>1</v>
      </c>
      <c r="E98" s="412">
        <v>31</v>
      </c>
    </row>
    <row r="99" spans="1:5" ht="12.75">
      <c r="A99" s="556"/>
      <c r="B99" s="545" t="s">
        <v>317</v>
      </c>
      <c r="C99" s="545">
        <v>89</v>
      </c>
      <c r="D99" s="545">
        <v>92</v>
      </c>
      <c r="E99" s="412">
        <v>2444</v>
      </c>
    </row>
    <row r="100" spans="1:5" ht="12.75">
      <c r="A100" s="556"/>
      <c r="B100" s="545" t="s">
        <v>526</v>
      </c>
      <c r="C100" s="545">
        <v>24</v>
      </c>
      <c r="D100" s="545">
        <v>39</v>
      </c>
      <c r="E100" s="412">
        <v>361</v>
      </c>
    </row>
    <row r="101" spans="1:5" ht="12.75">
      <c r="A101" s="551"/>
      <c r="B101" s="545" t="s">
        <v>308</v>
      </c>
      <c r="C101" s="545">
        <v>4</v>
      </c>
      <c r="D101" s="545">
        <v>0</v>
      </c>
      <c r="E101" s="545">
        <v>91</v>
      </c>
    </row>
    <row r="102" spans="1:5" ht="12.75">
      <c r="A102" s="551"/>
      <c r="B102" s="545"/>
      <c r="C102" s="545"/>
      <c r="D102" s="545"/>
      <c r="E102" s="545"/>
    </row>
    <row r="103" spans="1:5" ht="12.75">
      <c r="A103" s="551" t="s">
        <v>340</v>
      </c>
      <c r="B103" s="545" t="s">
        <v>260</v>
      </c>
      <c r="C103" s="545">
        <v>74</v>
      </c>
      <c r="D103" s="545">
        <v>60</v>
      </c>
      <c r="E103" s="545">
        <v>1098</v>
      </c>
    </row>
    <row r="104" spans="1:5" ht="12.75">
      <c r="A104" s="551"/>
      <c r="B104" s="545" t="s">
        <v>263</v>
      </c>
      <c r="C104" s="545">
        <v>198</v>
      </c>
      <c r="D104" s="545">
        <v>167</v>
      </c>
      <c r="E104" s="545">
        <v>2953</v>
      </c>
    </row>
    <row r="105" spans="1:5" ht="12.75">
      <c r="A105" s="551"/>
      <c r="B105" s="545" t="s">
        <v>290</v>
      </c>
      <c r="C105" s="545">
        <v>88</v>
      </c>
      <c r="D105" s="545">
        <v>139</v>
      </c>
      <c r="E105" s="545">
        <v>2410</v>
      </c>
    </row>
    <row r="106" spans="1:5" ht="12.75">
      <c r="A106" s="555"/>
      <c r="B106" s="549" t="s">
        <v>316</v>
      </c>
      <c r="C106" s="549">
        <v>168</v>
      </c>
      <c r="D106" s="549">
        <v>175</v>
      </c>
      <c r="E106" s="549">
        <v>3957</v>
      </c>
    </row>
    <row r="107" spans="1:5" ht="12.75">
      <c r="A107" s="551" t="s">
        <v>182</v>
      </c>
      <c r="B107" s="545"/>
      <c r="C107" s="551">
        <v>528</v>
      </c>
      <c r="D107" s="551">
        <v>541</v>
      </c>
      <c r="E107" s="551">
        <v>10418</v>
      </c>
    </row>
    <row r="108" spans="1:5" ht="12.75">
      <c r="A108" s="266"/>
      <c r="B108" s="266"/>
      <c r="C108" s="371"/>
      <c r="D108" s="371"/>
      <c r="E108" s="371"/>
    </row>
    <row r="109" ht="15">
      <c r="A109" s="368" t="s">
        <v>251</v>
      </c>
    </row>
    <row r="110" ht="15">
      <c r="A110" s="101" t="s">
        <v>767</v>
      </c>
    </row>
    <row r="111" ht="15">
      <c r="A111" s="101" t="s">
        <v>783</v>
      </c>
    </row>
    <row r="112" ht="15">
      <c r="A112" s="101" t="s">
        <v>525</v>
      </c>
    </row>
    <row r="113" spans="1:5" ht="12.75">
      <c r="A113" s="101" t="s">
        <v>9</v>
      </c>
      <c r="B113" s="30"/>
      <c r="C113" s="30"/>
      <c r="D113" s="30"/>
      <c r="E113" s="30"/>
    </row>
    <row r="115" ht="15">
      <c r="A115" s="101" t="s">
        <v>831</v>
      </c>
    </row>
    <row r="116" ht="15">
      <c r="A116" s="101" t="s">
        <v>832</v>
      </c>
    </row>
  </sheetData>
  <sheetProtection/>
  <mergeCells count="1">
    <mergeCell ref="E6:E7"/>
  </mergeCells>
  <hyperlinks>
    <hyperlink ref="A116" r:id="rId1" display="http://www.companieshouse.gov.uk/about/gbhtml/gpo1.shtml"/>
  </hyperlinks>
  <printOptions/>
  <pageMargins left="0.75" right="0.75" top="1" bottom="1" header="0.5" footer="0.5"/>
  <pageSetup fitToHeight="1" fitToWidth="1" horizontalDpi="600" verticalDpi="600" orientation="portrait" paperSize="8" scale="68" r:id="rId2"/>
</worksheet>
</file>

<file path=xl/worksheets/sheet23.xml><?xml version="1.0" encoding="utf-8"?>
<worksheet xmlns="http://schemas.openxmlformats.org/spreadsheetml/2006/main" xmlns:r="http://schemas.openxmlformats.org/officeDocument/2006/relationships">
  <dimension ref="A1:G36"/>
  <sheetViews>
    <sheetView zoomScalePageLayoutView="0" workbookViewId="0" topLeftCell="A1">
      <selection activeCell="A1" sqref="A1"/>
    </sheetView>
  </sheetViews>
  <sheetFormatPr defaultColWidth="9.140625" defaultRowHeight="12.75"/>
  <cols>
    <col min="1" max="1" width="40.57421875" style="32" bestFit="1" customWidth="1"/>
    <col min="2" max="6" width="12.7109375" style="32" customWidth="1"/>
    <col min="7" max="7" width="9.140625" style="30" customWidth="1"/>
    <col min="8" max="16384" width="9.140625" style="31" customWidth="1"/>
  </cols>
  <sheetData>
    <row r="1" spans="1:7" ht="15">
      <c r="A1" s="90" t="s">
        <v>124</v>
      </c>
      <c r="B1" s="34"/>
      <c r="C1" s="242"/>
      <c r="D1" s="31"/>
      <c r="E1" s="31"/>
      <c r="F1" s="31"/>
      <c r="G1" s="31"/>
    </row>
    <row r="2" spans="1:7" ht="15">
      <c r="A2" s="90" t="s">
        <v>500</v>
      </c>
      <c r="B2" s="90"/>
      <c r="C2" s="90"/>
      <c r="D2" s="90"/>
      <c r="E2" s="90"/>
      <c r="F2" s="90"/>
      <c r="G2" s="31"/>
    </row>
    <row r="3" spans="1:7" ht="15">
      <c r="A3" s="90" t="s">
        <v>786</v>
      </c>
      <c r="B3" s="53"/>
      <c r="C3" s="53"/>
      <c r="D3" s="53"/>
      <c r="E3" s="53"/>
      <c r="F3" s="53"/>
      <c r="G3" s="58"/>
    </row>
    <row r="4" spans="1:7" ht="15">
      <c r="A4" s="45"/>
      <c r="B4" s="45"/>
      <c r="C4" s="55"/>
      <c r="D4" s="55"/>
      <c r="E4" s="55"/>
      <c r="F4" s="55"/>
      <c r="G4" s="65"/>
    </row>
    <row r="5" spans="1:7" ht="15">
      <c r="A5" s="253"/>
      <c r="B5" s="376" t="s">
        <v>140</v>
      </c>
      <c r="C5" s="376" t="s">
        <v>145</v>
      </c>
      <c r="D5" s="376" t="s">
        <v>146</v>
      </c>
      <c r="E5" s="376" t="s">
        <v>404</v>
      </c>
      <c r="F5" s="376" t="s">
        <v>466</v>
      </c>
      <c r="G5" s="58"/>
    </row>
    <row r="6" spans="1:6" ht="12.75">
      <c r="A6" s="93" t="s">
        <v>727</v>
      </c>
      <c r="B6" s="94"/>
      <c r="C6" s="94"/>
      <c r="D6" s="94"/>
      <c r="E6" s="94"/>
      <c r="F6" s="94"/>
    </row>
    <row r="7" spans="1:6" ht="12.75">
      <c r="A7" s="94" t="s">
        <v>257</v>
      </c>
      <c r="B7" s="315">
        <v>443</v>
      </c>
      <c r="C7" s="315">
        <v>519</v>
      </c>
      <c r="D7" s="315">
        <v>585</v>
      </c>
      <c r="E7" s="315">
        <v>495</v>
      </c>
      <c r="F7" s="315">
        <v>526</v>
      </c>
    </row>
    <row r="8" spans="1:6" ht="12.75">
      <c r="A8" s="94" t="s">
        <v>121</v>
      </c>
      <c r="B8" s="315">
        <v>5</v>
      </c>
      <c r="C8" s="315">
        <v>0</v>
      </c>
      <c r="D8" s="315">
        <v>29</v>
      </c>
      <c r="E8" s="315">
        <v>0</v>
      </c>
      <c r="F8" s="315">
        <v>225</v>
      </c>
    </row>
    <row r="9" spans="1:6" ht="12.75">
      <c r="A9" s="94" t="s">
        <v>122</v>
      </c>
      <c r="B9" s="315">
        <v>11068</v>
      </c>
      <c r="C9" s="315">
        <v>11587</v>
      </c>
      <c r="D9" s="315">
        <v>12171</v>
      </c>
      <c r="E9" s="315">
        <v>12666</v>
      </c>
      <c r="F9" s="315">
        <v>13192</v>
      </c>
    </row>
    <row r="10" spans="1:6" ht="12.75">
      <c r="A10" s="98"/>
      <c r="B10" s="356"/>
      <c r="C10" s="356"/>
      <c r="D10" s="356"/>
      <c r="E10" s="356"/>
      <c r="F10" s="356"/>
    </row>
    <row r="11" spans="1:6" ht="12.75">
      <c r="A11" s="93" t="s">
        <v>153</v>
      </c>
      <c r="B11" s="315"/>
      <c r="C11" s="315"/>
      <c r="D11" s="315"/>
      <c r="E11" s="315"/>
      <c r="F11" s="315"/>
    </row>
    <row r="12" spans="1:6" ht="12.75">
      <c r="A12" s="94" t="s">
        <v>257</v>
      </c>
      <c r="B12" s="315">
        <v>658</v>
      </c>
      <c r="C12" s="315">
        <v>1020</v>
      </c>
      <c r="D12" s="315">
        <v>1693</v>
      </c>
      <c r="E12" s="315">
        <v>2270</v>
      </c>
      <c r="F12" s="315">
        <v>3499</v>
      </c>
    </row>
    <row r="13" spans="1:6" ht="12.75">
      <c r="A13" s="94" t="s">
        <v>121</v>
      </c>
      <c r="B13" s="315">
        <v>95</v>
      </c>
      <c r="C13" s="315">
        <v>141</v>
      </c>
      <c r="D13" s="315">
        <v>68</v>
      </c>
      <c r="E13" s="315">
        <v>0</v>
      </c>
      <c r="F13" s="315">
        <v>312</v>
      </c>
    </row>
    <row r="14" spans="1:6" ht="12.75">
      <c r="A14" s="94" t="s">
        <v>122</v>
      </c>
      <c r="B14" s="315">
        <v>6117</v>
      </c>
      <c r="C14" s="315">
        <v>7136</v>
      </c>
      <c r="D14" s="315">
        <v>8829</v>
      </c>
      <c r="E14" s="315">
        <v>11099</v>
      </c>
      <c r="F14" s="315">
        <v>14598</v>
      </c>
    </row>
    <row r="15" spans="1:6" ht="12.75">
      <c r="A15" s="98"/>
      <c r="B15" s="356"/>
      <c r="C15" s="356"/>
      <c r="D15" s="356"/>
      <c r="E15" s="356"/>
      <c r="F15" s="356"/>
    </row>
    <row r="16" spans="1:6" ht="12.75" hidden="1">
      <c r="A16" s="93" t="s">
        <v>126</v>
      </c>
      <c r="B16" s="315"/>
      <c r="C16" s="315"/>
      <c r="D16" s="315"/>
      <c r="E16" s="315"/>
      <c r="F16" s="315"/>
    </row>
    <row r="17" spans="1:6" ht="12.75" hidden="1">
      <c r="A17" s="94" t="s">
        <v>341</v>
      </c>
      <c r="B17" s="315">
        <v>1151</v>
      </c>
      <c r="C17" s="315">
        <v>1101</v>
      </c>
      <c r="D17" s="315">
        <v>1539</v>
      </c>
      <c r="E17" s="315">
        <v>2278</v>
      </c>
      <c r="F17" s="315">
        <v>2765</v>
      </c>
    </row>
    <row r="18" spans="1:6" ht="12.75" hidden="1">
      <c r="A18" s="94" t="s">
        <v>342</v>
      </c>
      <c r="B18" s="315">
        <v>253</v>
      </c>
      <c r="C18" s="315">
        <v>100</v>
      </c>
      <c r="D18" s="315">
        <v>141</v>
      </c>
      <c r="E18" s="315">
        <v>97</v>
      </c>
      <c r="F18" s="315">
        <v>0</v>
      </c>
    </row>
    <row r="19" spans="1:7" ht="12.75" hidden="1">
      <c r="A19" s="94" t="s">
        <v>122</v>
      </c>
      <c r="B19" s="315">
        <v>16487</v>
      </c>
      <c r="C19" s="315">
        <v>17417</v>
      </c>
      <c r="D19" s="315">
        <v>18816</v>
      </c>
      <c r="E19" s="315">
        <v>20997</v>
      </c>
      <c r="F19" s="315">
        <v>23766</v>
      </c>
      <c r="G19" s="30" t="s">
        <v>413</v>
      </c>
    </row>
    <row r="20" spans="1:6" ht="12.75" hidden="1">
      <c r="A20" s="98"/>
      <c r="B20" s="356"/>
      <c r="C20" s="356"/>
      <c r="D20" s="356"/>
      <c r="E20" s="356"/>
      <c r="F20" s="356"/>
    </row>
    <row r="21" spans="1:6" ht="12.75">
      <c r="A21" s="93" t="s">
        <v>154</v>
      </c>
      <c r="B21" s="315"/>
      <c r="C21" s="315"/>
      <c r="D21" s="315"/>
      <c r="E21" s="315"/>
      <c r="F21" s="315"/>
    </row>
    <row r="22" spans="1:6" ht="12.75">
      <c r="A22" s="94" t="s">
        <v>257</v>
      </c>
      <c r="B22" s="315">
        <v>3</v>
      </c>
      <c r="C22" s="315">
        <v>0</v>
      </c>
      <c r="D22" s="315">
        <v>4</v>
      </c>
      <c r="E22" s="315">
        <v>4</v>
      </c>
      <c r="F22" s="315">
        <v>1</v>
      </c>
    </row>
    <row r="23" spans="1:6" ht="12.75">
      <c r="A23" s="94" t="s">
        <v>121</v>
      </c>
      <c r="B23" s="315">
        <v>0</v>
      </c>
      <c r="C23" s="315">
        <v>0</v>
      </c>
      <c r="D23" s="315">
        <v>0</v>
      </c>
      <c r="E23" s="315">
        <v>0</v>
      </c>
      <c r="F23" s="315">
        <v>0</v>
      </c>
    </row>
    <row r="24" spans="1:6" ht="12.75">
      <c r="A24" s="94" t="s">
        <v>122</v>
      </c>
      <c r="B24" s="315">
        <v>54</v>
      </c>
      <c r="C24" s="315">
        <v>54</v>
      </c>
      <c r="D24" s="315">
        <v>58</v>
      </c>
      <c r="E24" s="315">
        <v>62</v>
      </c>
      <c r="F24" s="315">
        <v>63</v>
      </c>
    </row>
    <row r="25" spans="1:6" ht="12.75">
      <c r="A25" s="98"/>
      <c r="B25" s="356"/>
      <c r="C25" s="356"/>
      <c r="D25" s="356"/>
      <c r="E25" s="356"/>
      <c r="F25" s="356"/>
    </row>
    <row r="26" spans="1:6" ht="12.75">
      <c r="A26" s="93" t="s">
        <v>155</v>
      </c>
      <c r="B26" s="315"/>
      <c r="C26" s="315"/>
      <c r="D26" s="315"/>
      <c r="E26" s="315"/>
      <c r="F26" s="315"/>
    </row>
    <row r="27" spans="1:6" ht="12.75">
      <c r="A27" s="94" t="s">
        <v>257</v>
      </c>
      <c r="B27" s="315">
        <v>1104</v>
      </c>
      <c r="C27" s="315">
        <v>1539</v>
      </c>
      <c r="D27" s="315">
        <v>2282</v>
      </c>
      <c r="E27" s="315">
        <v>2769</v>
      </c>
      <c r="F27" s="315">
        <v>4026</v>
      </c>
    </row>
    <row r="28" spans="1:6" ht="12.75">
      <c r="A28" s="94" t="s">
        <v>121</v>
      </c>
      <c r="B28" s="315">
        <v>100</v>
      </c>
      <c r="C28" s="315">
        <v>141</v>
      </c>
      <c r="D28" s="315">
        <v>97</v>
      </c>
      <c r="E28" s="315">
        <v>0</v>
      </c>
      <c r="F28" s="315">
        <v>537</v>
      </c>
    </row>
    <row r="29" spans="1:6" ht="12.75">
      <c r="A29" s="94" t="s">
        <v>122</v>
      </c>
      <c r="B29" s="315">
        <v>17239</v>
      </c>
      <c r="C29" s="315">
        <v>18777</v>
      </c>
      <c r="D29" s="315">
        <v>21058</v>
      </c>
      <c r="E29" s="315">
        <v>23827</v>
      </c>
      <c r="F29" s="315">
        <v>27853</v>
      </c>
    </row>
    <row r="30" spans="1:6" ht="12">
      <c r="A30" s="42"/>
      <c r="B30" s="42"/>
      <c r="C30" s="42"/>
      <c r="D30" s="42"/>
      <c r="E30" s="42"/>
      <c r="F30" s="42"/>
    </row>
    <row r="31" ht="15">
      <c r="A31" s="59"/>
    </row>
    <row r="32" ht="15">
      <c r="A32" s="175" t="s">
        <v>467</v>
      </c>
    </row>
    <row r="33" spans="1:7" ht="12.75">
      <c r="A33" s="375" t="s">
        <v>527</v>
      </c>
      <c r="B33" s="31"/>
      <c r="C33" s="31"/>
      <c r="D33" s="31"/>
      <c r="E33" s="31"/>
      <c r="F33" s="31"/>
      <c r="G33" s="31"/>
    </row>
    <row r="34" spans="1:7" ht="12.75">
      <c r="A34" s="375"/>
      <c r="B34" s="31"/>
      <c r="C34" s="31"/>
      <c r="D34" s="31"/>
      <c r="E34" s="31"/>
      <c r="F34" s="31"/>
      <c r="G34" s="31"/>
    </row>
    <row r="35" spans="1:7" ht="12.75">
      <c r="A35" s="374" t="s">
        <v>784</v>
      </c>
      <c r="B35" s="31"/>
      <c r="C35" s="31"/>
      <c r="D35" s="31"/>
      <c r="E35" s="31"/>
      <c r="F35" s="31"/>
      <c r="G35" s="31"/>
    </row>
    <row r="36" spans="1:7" ht="12.75">
      <c r="A36" s="375"/>
      <c r="B36" s="31"/>
      <c r="C36" s="31"/>
      <c r="D36" s="31"/>
      <c r="E36" s="31"/>
      <c r="F36" s="31"/>
      <c r="G36" s="31"/>
    </row>
  </sheetData>
  <sheetProtection/>
  <printOptions/>
  <pageMargins left="0.75" right="0.75" top="1" bottom="1" header="0.5" footer="0.5"/>
  <pageSetup horizontalDpi="600" verticalDpi="600" orientation="landscape" paperSize="9" scale="65" r:id="rId1"/>
</worksheet>
</file>

<file path=xl/worksheets/sheet24.xml><?xml version="1.0" encoding="utf-8"?>
<worksheet xmlns="http://schemas.openxmlformats.org/spreadsheetml/2006/main" xmlns:r="http://schemas.openxmlformats.org/officeDocument/2006/relationships">
  <sheetPr>
    <pageSetUpPr fitToPage="1"/>
  </sheetPr>
  <dimension ref="A1:G78"/>
  <sheetViews>
    <sheetView zoomScalePageLayoutView="0" workbookViewId="0" topLeftCell="A1">
      <selection activeCell="A1" sqref="A1"/>
    </sheetView>
  </sheetViews>
  <sheetFormatPr defaultColWidth="9.140625" defaultRowHeight="12.75"/>
  <cols>
    <col min="1" max="1" width="52.57421875" style="32" customWidth="1"/>
    <col min="2" max="2" width="23.7109375" style="32" customWidth="1"/>
    <col min="3" max="3" width="20.7109375" style="32" customWidth="1"/>
    <col min="4" max="4" width="23.7109375" style="32" customWidth="1"/>
    <col min="5" max="5" width="10.8515625" style="32" customWidth="1"/>
    <col min="6" max="6" width="9.140625" style="30" customWidth="1"/>
    <col min="7" max="16384" width="9.140625" style="31" customWidth="1"/>
  </cols>
  <sheetData>
    <row r="1" spans="1:6" ht="15">
      <c r="A1" s="90" t="s">
        <v>124</v>
      </c>
      <c r="B1" s="34"/>
      <c r="C1" s="242"/>
      <c r="D1" s="31"/>
      <c r="E1" s="31"/>
      <c r="F1" s="31"/>
    </row>
    <row r="2" spans="1:6" ht="15">
      <c r="A2" s="90" t="s">
        <v>500</v>
      </c>
      <c r="B2" s="90"/>
      <c r="C2" s="90"/>
      <c r="D2" s="90"/>
      <c r="E2" s="90"/>
      <c r="F2" s="90"/>
    </row>
    <row r="3" spans="1:5" ht="15.75" thickBot="1">
      <c r="A3" s="116" t="s">
        <v>799</v>
      </c>
      <c r="B3" s="36"/>
      <c r="C3" s="36"/>
      <c r="D3" s="36"/>
      <c r="E3" s="36"/>
    </row>
    <row r="4" spans="2:5" ht="15">
      <c r="B4" s="634" t="s">
        <v>789</v>
      </c>
      <c r="C4" s="634"/>
      <c r="D4" s="634"/>
      <c r="E4" s="634"/>
    </row>
    <row r="5" spans="1:6" s="378" customFormat="1" ht="15">
      <c r="A5" s="75"/>
      <c r="B5" s="380" t="s">
        <v>257</v>
      </c>
      <c r="C5" s="380" t="s">
        <v>785</v>
      </c>
      <c r="D5" s="380" t="s">
        <v>790</v>
      </c>
      <c r="E5" s="381"/>
      <c r="F5" s="76"/>
    </row>
    <row r="6" spans="1:4" ht="15">
      <c r="A6" s="93"/>
      <c r="B6" s="351"/>
      <c r="C6" s="351"/>
      <c r="D6" s="351"/>
    </row>
    <row r="7" spans="1:4" ht="15">
      <c r="A7" s="94" t="s">
        <v>791</v>
      </c>
      <c r="B7" s="377">
        <v>0</v>
      </c>
      <c r="C7" s="377">
        <v>0</v>
      </c>
      <c r="D7" s="351">
        <v>927</v>
      </c>
    </row>
    <row r="8" spans="1:4" ht="15">
      <c r="A8" s="94"/>
      <c r="B8" s="351"/>
      <c r="C8" s="351"/>
      <c r="D8" s="351"/>
    </row>
    <row r="9" spans="1:4" ht="15">
      <c r="A9" s="93" t="s">
        <v>792</v>
      </c>
      <c r="B9" s="351"/>
      <c r="C9" s="351"/>
      <c r="D9" s="351"/>
    </row>
    <row r="10" spans="1:4" ht="15">
      <c r="A10" s="94" t="s">
        <v>343</v>
      </c>
      <c r="B10" s="226">
        <v>312</v>
      </c>
      <c r="C10" s="226">
        <v>203</v>
      </c>
      <c r="D10" s="384">
        <v>10096</v>
      </c>
    </row>
    <row r="11" spans="1:4" ht="15">
      <c r="A11" s="94" t="s">
        <v>344</v>
      </c>
      <c r="B11" s="226">
        <v>7</v>
      </c>
      <c r="C11" s="226">
        <v>1</v>
      </c>
      <c r="D11" s="384">
        <v>842</v>
      </c>
    </row>
    <row r="12" spans="1:4" ht="15">
      <c r="A12" s="94" t="s">
        <v>345</v>
      </c>
      <c r="B12" s="385">
        <v>0</v>
      </c>
      <c r="C12" s="385">
        <v>0</v>
      </c>
      <c r="D12" s="384">
        <v>46</v>
      </c>
    </row>
    <row r="13" spans="1:4" ht="15">
      <c r="A13" s="94" t="s">
        <v>346</v>
      </c>
      <c r="B13" s="226">
        <v>15</v>
      </c>
      <c r="C13" s="226">
        <v>19</v>
      </c>
      <c r="D13" s="384">
        <v>598</v>
      </c>
    </row>
    <row r="14" spans="1:4" ht="15">
      <c r="A14" s="94" t="s">
        <v>347</v>
      </c>
      <c r="B14" s="384"/>
      <c r="C14" s="384"/>
      <c r="D14" s="384"/>
    </row>
    <row r="15" spans="1:4" ht="15">
      <c r="A15" s="94" t="s">
        <v>648</v>
      </c>
      <c r="B15" s="226">
        <v>11</v>
      </c>
      <c r="C15" s="226">
        <v>2</v>
      </c>
      <c r="D15" s="226">
        <v>266</v>
      </c>
    </row>
    <row r="16" spans="1:6" s="379" customFormat="1" ht="15" customHeight="1">
      <c r="A16" s="383" t="s">
        <v>862</v>
      </c>
      <c r="B16" s="226">
        <v>4</v>
      </c>
      <c r="C16" s="226">
        <v>1</v>
      </c>
      <c r="D16" s="384">
        <v>63</v>
      </c>
      <c r="E16" s="73"/>
      <c r="F16" s="74"/>
    </row>
    <row r="17" spans="1:6" ht="15">
      <c r="A17" s="100"/>
      <c r="B17" s="100"/>
      <c r="C17" s="100"/>
      <c r="D17" s="100"/>
      <c r="E17" s="44"/>
      <c r="F17" s="52"/>
    </row>
    <row r="18" spans="1:7" ht="15" customHeight="1">
      <c r="A18" s="633"/>
      <c r="B18" s="633"/>
      <c r="C18" s="633"/>
      <c r="D18" s="633"/>
      <c r="E18" s="633"/>
      <c r="F18" s="50"/>
      <c r="G18" s="252"/>
    </row>
    <row r="19" ht="15">
      <c r="A19" s="175" t="s">
        <v>467</v>
      </c>
    </row>
    <row r="20" spans="1:2" ht="15">
      <c r="A20" s="375" t="s">
        <v>528</v>
      </c>
      <c r="B20" s="31"/>
    </row>
    <row r="21" ht="15">
      <c r="A21" s="375" t="s">
        <v>787</v>
      </c>
    </row>
    <row r="22" ht="15">
      <c r="A22" s="375" t="s">
        <v>788</v>
      </c>
    </row>
    <row r="23" ht="15">
      <c r="A23" s="375" t="s">
        <v>348</v>
      </c>
    </row>
    <row r="24" ht="15">
      <c r="A24" s="375" t="s">
        <v>793</v>
      </c>
    </row>
    <row r="26" spans="1:2" ht="15">
      <c r="A26" s="375"/>
      <c r="B26" s="31"/>
    </row>
    <row r="27" ht="15">
      <c r="A27" s="426" t="s">
        <v>587</v>
      </c>
    </row>
    <row r="28" ht="15">
      <c r="A28" s="375" t="s">
        <v>812</v>
      </c>
    </row>
    <row r="29" ht="15">
      <c r="A29" s="375" t="s">
        <v>800</v>
      </c>
    </row>
    <row r="30" spans="1:2" ht="15">
      <c r="A30" s="375" t="s">
        <v>801</v>
      </c>
      <c r="B30" s="32" t="s">
        <v>147</v>
      </c>
    </row>
    <row r="31" ht="15">
      <c r="A31" s="375" t="s">
        <v>802</v>
      </c>
    </row>
    <row r="32" ht="15">
      <c r="A32" s="375" t="s">
        <v>803</v>
      </c>
    </row>
    <row r="33" ht="15">
      <c r="A33" s="375" t="s">
        <v>804</v>
      </c>
    </row>
    <row r="34" ht="15">
      <c r="A34" s="375" t="s">
        <v>805</v>
      </c>
    </row>
    <row r="35" ht="15">
      <c r="A35" s="375" t="s">
        <v>806</v>
      </c>
    </row>
    <row r="36" ht="15">
      <c r="A36" s="375" t="s">
        <v>807</v>
      </c>
    </row>
    <row r="37" ht="15">
      <c r="A37" s="375" t="s">
        <v>808</v>
      </c>
    </row>
    <row r="38" ht="15">
      <c r="A38" s="375" t="s">
        <v>809</v>
      </c>
    </row>
    <row r="39" ht="15">
      <c r="A39" s="375" t="s">
        <v>810</v>
      </c>
    </row>
    <row r="40" ht="15">
      <c r="A40" s="375" t="s">
        <v>811</v>
      </c>
    </row>
    <row r="41" ht="15">
      <c r="A41" s="429" t="s">
        <v>829</v>
      </c>
    </row>
    <row r="42" ht="15">
      <c r="A42" s="430"/>
    </row>
    <row r="43" spans="1:6" s="427" customFormat="1" ht="15">
      <c r="A43" s="431" t="s">
        <v>830</v>
      </c>
      <c r="B43" s="32"/>
      <c r="C43" s="32"/>
      <c r="D43" s="32"/>
      <c r="E43" s="32"/>
      <c r="F43" s="30"/>
    </row>
    <row r="44" ht="15">
      <c r="A44" s="375"/>
    </row>
    <row r="45" ht="15">
      <c r="A45" s="375" t="s">
        <v>813</v>
      </c>
    </row>
    <row r="46" ht="15">
      <c r="A46" s="375" t="s">
        <v>821</v>
      </c>
    </row>
    <row r="47" ht="15">
      <c r="A47" s="428" t="s">
        <v>822</v>
      </c>
    </row>
    <row r="48" ht="15">
      <c r="A48" s="375"/>
    </row>
    <row r="49" ht="15">
      <c r="A49" s="375" t="s">
        <v>865</v>
      </c>
    </row>
    <row r="50" ht="15">
      <c r="A50" s="375" t="s">
        <v>866</v>
      </c>
    </row>
    <row r="51" ht="15">
      <c r="A51" s="375" t="s">
        <v>836</v>
      </c>
    </row>
    <row r="52" spans="1:6" s="434" customFormat="1" ht="15">
      <c r="A52" s="375" t="s">
        <v>0</v>
      </c>
      <c r="B52" s="432"/>
      <c r="C52" s="432"/>
      <c r="D52" s="432"/>
      <c r="E52" s="432"/>
      <c r="F52" s="433"/>
    </row>
    <row r="53" ht="15">
      <c r="A53" s="375"/>
    </row>
    <row r="54" ht="15">
      <c r="A54" s="375" t="s">
        <v>823</v>
      </c>
    </row>
    <row r="55" ht="15">
      <c r="A55" s="375" t="s">
        <v>7</v>
      </c>
    </row>
    <row r="56" ht="15">
      <c r="A56" s="375" t="s">
        <v>1</v>
      </c>
    </row>
    <row r="57" ht="15">
      <c r="A57" s="375" t="s">
        <v>2</v>
      </c>
    </row>
    <row r="58" ht="15">
      <c r="A58" s="375" t="s">
        <v>3</v>
      </c>
    </row>
    <row r="59" ht="15">
      <c r="A59" s="375" t="s">
        <v>4</v>
      </c>
    </row>
    <row r="60" ht="15">
      <c r="A60" s="375" t="s">
        <v>5</v>
      </c>
    </row>
    <row r="61" ht="15">
      <c r="A61" s="375" t="s">
        <v>6</v>
      </c>
    </row>
    <row r="62" ht="15">
      <c r="A62" s="375" t="s">
        <v>836</v>
      </c>
    </row>
    <row r="63" ht="15">
      <c r="A63" s="375" t="s">
        <v>0</v>
      </c>
    </row>
    <row r="64" ht="15">
      <c r="A64" s="375"/>
    </row>
    <row r="65" ht="15">
      <c r="A65" s="375" t="s">
        <v>834</v>
      </c>
    </row>
    <row r="66" ht="15">
      <c r="A66" s="375" t="s">
        <v>833</v>
      </c>
    </row>
    <row r="67" ht="15">
      <c r="A67" s="375" t="s">
        <v>836</v>
      </c>
    </row>
    <row r="68" ht="15">
      <c r="A68" s="375" t="s">
        <v>835</v>
      </c>
    </row>
    <row r="70" ht="15">
      <c r="A70" s="375" t="s">
        <v>837</v>
      </c>
    </row>
    <row r="71" ht="15">
      <c r="A71" s="375" t="s">
        <v>838</v>
      </c>
    </row>
    <row r="72" ht="15">
      <c r="A72" s="375" t="s">
        <v>836</v>
      </c>
    </row>
    <row r="73" ht="15">
      <c r="A73" s="375" t="s">
        <v>839</v>
      </c>
    </row>
    <row r="75" ht="15">
      <c r="A75" s="375" t="s">
        <v>840</v>
      </c>
    </row>
    <row r="76" ht="15">
      <c r="A76" s="375" t="s">
        <v>863</v>
      </c>
    </row>
    <row r="77" ht="15">
      <c r="A77" s="375" t="s">
        <v>836</v>
      </c>
    </row>
    <row r="78" ht="15">
      <c r="A78" s="375" t="s">
        <v>864</v>
      </c>
    </row>
  </sheetData>
  <sheetProtection/>
  <mergeCells count="2">
    <mergeCell ref="A18:E18"/>
    <mergeCell ref="B4:E4"/>
  </mergeCells>
  <hyperlinks>
    <hyperlink ref="A47" r:id="rId1" display="http://www.fca.org.uk/"/>
    <hyperlink ref="A43" r:id="rId2" display="http://www.fsa.org.uk/"/>
  </hyperlinks>
  <printOptions/>
  <pageMargins left="0.75" right="0.75" top="1" bottom="1" header="0.5" footer="0.5"/>
  <pageSetup fitToHeight="1" fitToWidth="1" horizontalDpi="600" verticalDpi="600" orientation="portrait" paperSize="8" scale="92" r:id="rId3"/>
  <colBreaks count="1" manualBreakCount="1">
    <brk id="6" min="2" max="36" man="1"/>
  </colBreaks>
</worksheet>
</file>

<file path=xl/worksheets/sheet25.xml><?xml version="1.0" encoding="utf-8"?>
<worksheet xmlns="http://schemas.openxmlformats.org/spreadsheetml/2006/main" xmlns:r="http://schemas.openxmlformats.org/officeDocument/2006/relationships">
  <sheetPr>
    <pageSetUpPr fitToPage="1"/>
  </sheetPr>
  <dimension ref="A1:K83"/>
  <sheetViews>
    <sheetView zoomScalePageLayoutView="0" workbookViewId="0" topLeftCell="A1">
      <selection activeCell="F4" sqref="F4"/>
    </sheetView>
  </sheetViews>
  <sheetFormatPr defaultColWidth="9.140625" defaultRowHeight="12.75"/>
  <cols>
    <col min="1" max="1" width="51.28125" style="30" customWidth="1"/>
    <col min="2" max="2" width="17.57421875" style="30" customWidth="1"/>
    <col min="3" max="3" width="17.00390625" style="30" customWidth="1"/>
    <col min="4" max="4" width="18.140625" style="30" customWidth="1"/>
    <col min="5" max="5" width="15.57421875" style="30" customWidth="1"/>
    <col min="6" max="6" width="16.7109375" style="30" customWidth="1"/>
    <col min="7" max="16384" width="9.140625" style="31" customWidth="1"/>
  </cols>
  <sheetData>
    <row r="1" spans="1:6" ht="15">
      <c r="A1" s="90" t="s">
        <v>124</v>
      </c>
      <c r="B1" s="34"/>
      <c r="C1" s="242"/>
      <c r="D1" s="31"/>
      <c r="E1" s="31"/>
      <c r="F1" s="31"/>
    </row>
    <row r="2" spans="1:6" ht="15">
      <c r="A2" s="90" t="s">
        <v>500</v>
      </c>
      <c r="B2" s="90"/>
      <c r="C2" s="90"/>
      <c r="D2" s="90"/>
      <c r="E2" s="90"/>
      <c r="F2" s="90"/>
    </row>
    <row r="3" spans="1:6" s="78" customFormat="1" ht="17.25">
      <c r="A3" s="90" t="s">
        <v>794</v>
      </c>
      <c r="B3" s="212"/>
      <c r="C3" s="387"/>
      <c r="D3" s="387"/>
      <c r="E3" s="387"/>
      <c r="F3" s="387"/>
    </row>
    <row r="4" spans="1:6" ht="16.5" customHeight="1">
      <c r="A4" s="42"/>
      <c r="B4" s="386"/>
      <c r="C4" s="386"/>
      <c r="D4" s="386"/>
      <c r="E4" s="386"/>
      <c r="F4" s="389"/>
    </row>
    <row r="5" spans="1:6" s="87" customFormat="1" ht="15">
      <c r="A5" s="122"/>
      <c r="B5" s="388" t="s">
        <v>140</v>
      </c>
      <c r="C5" s="388" t="s">
        <v>145</v>
      </c>
      <c r="D5" s="388" t="s">
        <v>146</v>
      </c>
      <c r="E5" s="388" t="s">
        <v>404</v>
      </c>
      <c r="F5" s="388" t="s">
        <v>466</v>
      </c>
    </row>
    <row r="6" spans="1:6" s="354" customFormat="1" ht="15">
      <c r="A6" s="191" t="s">
        <v>727</v>
      </c>
      <c r="B6" s="390"/>
      <c r="C6" s="390"/>
      <c r="D6" s="390"/>
      <c r="E6" s="390"/>
      <c r="F6" s="390"/>
    </row>
    <row r="7" spans="1:6" ht="15">
      <c r="A7" s="192" t="s">
        <v>127</v>
      </c>
      <c r="B7" s="391">
        <v>36518</v>
      </c>
      <c r="C7" s="392">
        <v>38422</v>
      </c>
      <c r="D7" s="392">
        <v>42945</v>
      </c>
      <c r="E7" s="392">
        <v>49000</v>
      </c>
      <c r="F7" s="392">
        <v>53472</v>
      </c>
    </row>
    <row r="8" spans="1:6" ht="15">
      <c r="A8" s="192" t="s">
        <v>128</v>
      </c>
      <c r="B8" s="390">
        <v>9173</v>
      </c>
      <c r="C8" s="390">
        <v>9513</v>
      </c>
      <c r="D8" s="390">
        <v>10586</v>
      </c>
      <c r="E8" s="390">
        <v>9893</v>
      </c>
      <c r="F8" s="390">
        <v>8472</v>
      </c>
    </row>
    <row r="9" spans="1:6" ht="15">
      <c r="A9" s="192" t="s">
        <v>129</v>
      </c>
      <c r="B9" s="390">
        <v>7299</v>
      </c>
      <c r="C9" s="390">
        <v>5091</v>
      </c>
      <c r="D9" s="390">
        <v>4650</v>
      </c>
      <c r="E9" s="390">
        <v>5529</v>
      </c>
      <c r="F9" s="390">
        <v>6046</v>
      </c>
    </row>
    <row r="10" spans="1:6" ht="15">
      <c r="A10" s="192" t="s">
        <v>130</v>
      </c>
      <c r="B10" s="390">
        <v>30</v>
      </c>
      <c r="C10" s="390">
        <v>101</v>
      </c>
      <c r="D10" s="390">
        <v>119</v>
      </c>
      <c r="E10" s="390">
        <v>108</v>
      </c>
      <c r="F10" s="390">
        <v>103</v>
      </c>
    </row>
    <row r="11" spans="1:6" ht="15">
      <c r="A11" s="192" t="s">
        <v>131</v>
      </c>
      <c r="B11" s="390">
        <v>38422</v>
      </c>
      <c r="C11" s="390">
        <v>42945</v>
      </c>
      <c r="D11" s="390">
        <v>49000</v>
      </c>
      <c r="E11" s="390">
        <v>53472</v>
      </c>
      <c r="F11" s="390">
        <v>55920</v>
      </c>
    </row>
    <row r="12" spans="1:6" ht="15">
      <c r="A12" s="192" t="s">
        <v>795</v>
      </c>
      <c r="B12" s="390">
        <v>298</v>
      </c>
      <c r="C12" s="390">
        <v>332</v>
      </c>
      <c r="D12" s="390">
        <v>452</v>
      </c>
      <c r="E12" s="390">
        <v>506</v>
      </c>
      <c r="F12" s="390">
        <v>531</v>
      </c>
    </row>
    <row r="13" spans="1:6" ht="15">
      <c r="A13" s="192" t="s">
        <v>595</v>
      </c>
      <c r="B13" s="390">
        <v>2667</v>
      </c>
      <c r="C13" s="390">
        <v>2131</v>
      </c>
      <c r="D13" s="390">
        <v>2608</v>
      </c>
      <c r="E13" s="390">
        <v>2666</v>
      </c>
      <c r="F13" s="390">
        <v>2791</v>
      </c>
    </row>
    <row r="14" spans="1:11" ht="15">
      <c r="A14" s="192" t="s">
        <v>134</v>
      </c>
      <c r="B14" s="393">
        <v>35457</v>
      </c>
      <c r="C14" s="393">
        <v>40482</v>
      </c>
      <c r="D14" s="393">
        <v>45940</v>
      </c>
      <c r="E14" s="393">
        <v>50300</v>
      </c>
      <c r="F14" s="393">
        <v>52598</v>
      </c>
      <c r="K14" s="401"/>
    </row>
    <row r="15" spans="1:6" ht="15">
      <c r="A15" s="394"/>
      <c r="B15" s="395"/>
      <c r="C15" s="395"/>
      <c r="D15" s="395"/>
      <c r="E15" s="395"/>
      <c r="F15" s="395"/>
    </row>
    <row r="16" spans="1:6" ht="15">
      <c r="A16" s="191" t="s">
        <v>153</v>
      </c>
      <c r="B16" s="390"/>
      <c r="C16" s="390"/>
      <c r="D16" s="390"/>
      <c r="E16" s="390"/>
      <c r="F16" s="390"/>
    </row>
    <row r="17" spans="1:6" ht="15">
      <c r="A17" s="192" t="s">
        <v>127</v>
      </c>
      <c r="B17" s="392">
        <v>1925</v>
      </c>
      <c r="C17" s="392">
        <v>2162</v>
      </c>
      <c r="D17" s="392">
        <v>2363</v>
      </c>
      <c r="E17" s="392">
        <v>2695</v>
      </c>
      <c r="F17" s="392">
        <v>2865</v>
      </c>
    </row>
    <row r="18" spans="1:6" ht="15">
      <c r="A18" s="192" t="s">
        <v>128</v>
      </c>
      <c r="B18" s="390">
        <v>479</v>
      </c>
      <c r="C18" s="390">
        <v>501</v>
      </c>
      <c r="D18" s="390">
        <v>590</v>
      </c>
      <c r="E18" s="390">
        <v>482</v>
      </c>
      <c r="F18" s="390">
        <v>501</v>
      </c>
    </row>
    <row r="19" spans="1:6" ht="15">
      <c r="A19" s="192" t="s">
        <v>129</v>
      </c>
      <c r="B19" s="390">
        <v>244</v>
      </c>
      <c r="C19" s="390">
        <v>301</v>
      </c>
      <c r="D19" s="390">
        <v>265</v>
      </c>
      <c r="E19" s="390">
        <v>321</v>
      </c>
      <c r="F19" s="390">
        <v>367</v>
      </c>
    </row>
    <row r="20" spans="1:6" ht="15">
      <c r="A20" s="192" t="s">
        <v>130</v>
      </c>
      <c r="B20" s="390">
        <v>2</v>
      </c>
      <c r="C20" s="390">
        <v>1</v>
      </c>
      <c r="D20" s="390">
        <v>7</v>
      </c>
      <c r="E20" s="390">
        <v>9</v>
      </c>
      <c r="F20" s="390">
        <v>9</v>
      </c>
    </row>
    <row r="21" spans="1:6" ht="15">
      <c r="A21" s="192" t="s">
        <v>131</v>
      </c>
      <c r="B21" s="390">
        <v>2162</v>
      </c>
      <c r="C21" s="390">
        <v>2363</v>
      </c>
      <c r="D21" s="390">
        <v>2695</v>
      </c>
      <c r="E21" s="390">
        <v>2865</v>
      </c>
      <c r="F21" s="390">
        <v>3008</v>
      </c>
    </row>
    <row r="22" spans="1:6" ht="15">
      <c r="A22" s="192" t="s">
        <v>795</v>
      </c>
      <c r="B22" s="390">
        <v>8</v>
      </c>
      <c r="C22" s="390">
        <v>10</v>
      </c>
      <c r="D22" s="390">
        <v>21</v>
      </c>
      <c r="E22" s="390">
        <v>21</v>
      </c>
      <c r="F22" s="390">
        <v>20</v>
      </c>
    </row>
    <row r="23" spans="1:6" ht="15">
      <c r="A23" s="192" t="s">
        <v>595</v>
      </c>
      <c r="B23" s="390">
        <v>155</v>
      </c>
      <c r="C23" s="390">
        <v>107</v>
      </c>
      <c r="D23" s="390">
        <v>203</v>
      </c>
      <c r="E23" s="390">
        <v>183</v>
      </c>
      <c r="F23" s="390">
        <v>158</v>
      </c>
    </row>
    <row r="24" spans="1:6" ht="15">
      <c r="A24" s="192" t="s">
        <v>134</v>
      </c>
      <c r="B24" s="393">
        <v>1999</v>
      </c>
      <c r="C24" s="393">
        <v>2246</v>
      </c>
      <c r="D24" s="393">
        <v>2471</v>
      </c>
      <c r="E24" s="393">
        <v>2661</v>
      </c>
      <c r="F24" s="393">
        <v>2830</v>
      </c>
    </row>
    <row r="25" spans="1:6" ht="15">
      <c r="A25" s="394" t="s">
        <v>147</v>
      </c>
      <c r="B25" s="395"/>
      <c r="C25" s="395"/>
      <c r="D25" s="395"/>
      <c r="E25" s="395"/>
      <c r="F25" s="395"/>
    </row>
    <row r="26" spans="1:6" ht="15" hidden="1">
      <c r="A26" s="191" t="s">
        <v>126</v>
      </c>
      <c r="B26" s="396"/>
      <c r="C26" s="396"/>
      <c r="D26" s="396"/>
      <c r="E26" s="396"/>
      <c r="F26" s="396"/>
    </row>
    <row r="27" spans="1:6" ht="15" hidden="1">
      <c r="A27" s="192" t="s">
        <v>127</v>
      </c>
      <c r="B27" s="396"/>
      <c r="C27" s="390">
        <v>38443</v>
      </c>
      <c r="D27" s="390">
        <v>40584</v>
      </c>
      <c r="E27" s="390">
        <v>45308</v>
      </c>
      <c r="F27" s="390">
        <v>51695</v>
      </c>
    </row>
    <row r="28" spans="1:6" ht="15" hidden="1">
      <c r="A28" s="192" t="s">
        <v>128</v>
      </c>
      <c r="B28" s="390">
        <v>8855</v>
      </c>
      <c r="C28" s="390">
        <v>9652</v>
      </c>
      <c r="D28" s="390">
        <v>10014</v>
      </c>
      <c r="E28" s="390">
        <v>11176</v>
      </c>
      <c r="F28" s="390">
        <v>10375</v>
      </c>
    </row>
    <row r="29" spans="1:6" ht="15" hidden="1">
      <c r="A29" s="192" t="s">
        <v>129</v>
      </c>
      <c r="B29" s="390">
        <v>2453</v>
      </c>
      <c r="C29" s="390">
        <v>7543</v>
      </c>
      <c r="D29" s="390">
        <v>5392</v>
      </c>
      <c r="E29" s="390">
        <v>4915</v>
      </c>
      <c r="F29" s="390">
        <v>5850</v>
      </c>
    </row>
    <row r="30" spans="1:6" ht="15" hidden="1">
      <c r="A30" s="192" t="s">
        <v>130</v>
      </c>
      <c r="B30" s="390">
        <v>6</v>
      </c>
      <c r="C30" s="390">
        <v>32</v>
      </c>
      <c r="D30" s="390">
        <v>102</v>
      </c>
      <c r="E30" s="390">
        <v>126</v>
      </c>
      <c r="F30" s="390">
        <v>117</v>
      </c>
    </row>
    <row r="31" spans="1:6" ht="15" hidden="1">
      <c r="A31" s="192" t="s">
        <v>131</v>
      </c>
      <c r="B31" s="390">
        <v>38443</v>
      </c>
      <c r="C31" s="390">
        <v>40584</v>
      </c>
      <c r="D31" s="390">
        <v>45308</v>
      </c>
      <c r="E31" s="390">
        <v>51695</v>
      </c>
      <c r="F31" s="390">
        <v>56337</v>
      </c>
    </row>
    <row r="32" spans="1:6" ht="15" hidden="1">
      <c r="A32" s="192" t="s">
        <v>132</v>
      </c>
      <c r="B32" s="390">
        <v>178</v>
      </c>
      <c r="C32" s="390">
        <v>306</v>
      </c>
      <c r="D32" s="390">
        <v>342</v>
      </c>
      <c r="E32" s="390">
        <v>473</v>
      </c>
      <c r="F32" s="390">
        <v>527</v>
      </c>
    </row>
    <row r="33" spans="1:6" ht="15" hidden="1">
      <c r="A33" s="192" t="s">
        <v>456</v>
      </c>
      <c r="B33" s="390">
        <v>1502</v>
      </c>
      <c r="C33" s="390">
        <v>2822</v>
      </c>
      <c r="D33" s="390">
        <v>2238</v>
      </c>
      <c r="E33" s="390">
        <v>2811</v>
      </c>
      <c r="F33" s="390">
        <v>2849</v>
      </c>
    </row>
    <row r="34" spans="1:6" ht="15" hidden="1">
      <c r="A34" s="397" t="s">
        <v>134</v>
      </c>
      <c r="B34" s="398">
        <v>36763</v>
      </c>
      <c r="C34" s="398">
        <v>37456</v>
      </c>
      <c r="D34" s="398">
        <v>42728</v>
      </c>
      <c r="E34" s="398">
        <v>48411</v>
      </c>
      <c r="F34" s="398">
        <v>52961</v>
      </c>
    </row>
    <row r="35" spans="1:6" ht="15" hidden="1">
      <c r="A35" s="382"/>
      <c r="B35" s="399"/>
      <c r="C35" s="399"/>
      <c r="D35" s="399"/>
      <c r="E35" s="399"/>
      <c r="F35" s="399"/>
    </row>
    <row r="36" spans="1:6" ht="15">
      <c r="A36" s="191" t="s">
        <v>154</v>
      </c>
      <c r="B36" s="390"/>
      <c r="C36" s="390"/>
      <c r="D36" s="390"/>
      <c r="E36" s="390"/>
      <c r="F36" s="390"/>
    </row>
    <row r="37" spans="1:6" ht="15">
      <c r="A37" s="192" t="s">
        <v>127</v>
      </c>
      <c r="B37" s="392">
        <v>483</v>
      </c>
      <c r="C37" s="392">
        <v>590</v>
      </c>
      <c r="D37" s="392">
        <v>624</v>
      </c>
      <c r="E37" s="392">
        <v>653</v>
      </c>
      <c r="F37" s="392">
        <v>686</v>
      </c>
    </row>
    <row r="38" spans="1:6" ht="15">
      <c r="A38" s="192" t="s">
        <v>128</v>
      </c>
      <c r="B38" s="390">
        <v>108</v>
      </c>
      <c r="C38" s="390">
        <v>131</v>
      </c>
      <c r="D38" s="390">
        <v>150</v>
      </c>
      <c r="E38" s="390">
        <v>115</v>
      </c>
      <c r="F38" s="390">
        <v>148</v>
      </c>
    </row>
    <row r="39" spans="1:6" ht="15">
      <c r="A39" s="192" t="s">
        <v>129</v>
      </c>
      <c r="B39" s="390">
        <v>1</v>
      </c>
      <c r="C39" s="390">
        <v>97</v>
      </c>
      <c r="D39" s="390">
        <v>122</v>
      </c>
      <c r="E39" s="390">
        <v>87</v>
      </c>
      <c r="F39" s="390">
        <v>75</v>
      </c>
    </row>
    <row r="40" spans="1:6" ht="15">
      <c r="A40" s="192" t="s">
        <v>130</v>
      </c>
      <c r="B40" s="390">
        <v>0</v>
      </c>
      <c r="C40" s="390">
        <v>0</v>
      </c>
      <c r="D40" s="390">
        <v>1</v>
      </c>
      <c r="E40" s="390">
        <v>5</v>
      </c>
      <c r="F40" s="390">
        <v>1</v>
      </c>
    </row>
    <row r="41" spans="1:6" ht="15">
      <c r="A41" s="192" t="s">
        <v>131</v>
      </c>
      <c r="B41" s="390">
        <v>590</v>
      </c>
      <c r="C41" s="390">
        <v>624</v>
      </c>
      <c r="D41" s="390">
        <v>653</v>
      </c>
      <c r="E41" s="390">
        <v>686</v>
      </c>
      <c r="F41" s="390">
        <v>761</v>
      </c>
    </row>
    <row r="42" spans="1:6" ht="15">
      <c r="A42" s="192" t="s">
        <v>795</v>
      </c>
      <c r="B42" s="390">
        <v>2</v>
      </c>
      <c r="C42" s="390">
        <v>11</v>
      </c>
      <c r="D42" s="390">
        <v>14</v>
      </c>
      <c r="E42" s="390">
        <v>23</v>
      </c>
      <c r="F42" s="390">
        <v>25</v>
      </c>
    </row>
    <row r="43" spans="1:6" ht="15">
      <c r="A43" s="192" t="s">
        <v>595</v>
      </c>
      <c r="B43" s="390">
        <v>7</v>
      </c>
      <c r="C43" s="390">
        <v>100</v>
      </c>
      <c r="D43" s="390">
        <v>45</v>
      </c>
      <c r="E43" s="390">
        <v>41</v>
      </c>
      <c r="F43" s="390">
        <v>43</v>
      </c>
    </row>
    <row r="44" spans="1:6" ht="15">
      <c r="A44" s="192" t="s">
        <v>134</v>
      </c>
      <c r="B44" s="393">
        <v>581</v>
      </c>
      <c r="C44" s="393">
        <v>513</v>
      </c>
      <c r="D44" s="393">
        <v>594</v>
      </c>
      <c r="E44" s="393">
        <v>622</v>
      </c>
      <c r="F44" s="393">
        <v>693</v>
      </c>
    </row>
    <row r="45" spans="1:6" ht="15">
      <c r="A45" s="192"/>
      <c r="B45" s="395"/>
      <c r="C45" s="395"/>
      <c r="D45" s="395"/>
      <c r="E45" s="395"/>
      <c r="F45" s="395"/>
    </row>
    <row r="46" spans="1:6" ht="15">
      <c r="A46" s="400" t="s">
        <v>155</v>
      </c>
      <c r="B46" s="390"/>
      <c r="C46" s="390"/>
      <c r="D46" s="390"/>
      <c r="E46" s="390"/>
      <c r="F46" s="390"/>
    </row>
    <row r="47" spans="1:6" ht="15">
      <c r="A47" s="192" t="s">
        <v>127</v>
      </c>
      <c r="B47" s="392">
        <v>38926</v>
      </c>
      <c r="C47" s="392">
        <v>41174</v>
      </c>
      <c r="D47" s="392">
        <v>45932</v>
      </c>
      <c r="E47" s="392">
        <v>52348</v>
      </c>
      <c r="F47" s="392">
        <v>57023</v>
      </c>
    </row>
    <row r="48" spans="1:6" ht="15">
      <c r="A48" s="192" t="s">
        <v>128</v>
      </c>
      <c r="B48" s="390">
        <v>9760</v>
      </c>
      <c r="C48" s="392">
        <v>10145</v>
      </c>
      <c r="D48" s="392">
        <v>11326</v>
      </c>
      <c r="E48" s="392">
        <v>10490</v>
      </c>
      <c r="F48" s="392">
        <v>9121</v>
      </c>
    </row>
    <row r="49" spans="1:6" ht="15">
      <c r="A49" s="192" t="s">
        <v>129</v>
      </c>
      <c r="B49" s="390">
        <v>7544</v>
      </c>
      <c r="C49" s="392">
        <v>5489</v>
      </c>
      <c r="D49" s="392">
        <v>5037</v>
      </c>
      <c r="E49" s="392">
        <v>5937</v>
      </c>
      <c r="F49" s="392">
        <v>6488</v>
      </c>
    </row>
    <row r="50" spans="1:6" ht="15">
      <c r="A50" s="192" t="s">
        <v>130</v>
      </c>
      <c r="B50" s="390">
        <v>32</v>
      </c>
      <c r="C50" s="392">
        <v>102</v>
      </c>
      <c r="D50" s="392">
        <v>127</v>
      </c>
      <c r="E50" s="392">
        <v>122</v>
      </c>
      <c r="F50" s="392">
        <v>113</v>
      </c>
    </row>
    <row r="51" spans="1:6" ht="15">
      <c r="A51" s="192" t="s">
        <v>131</v>
      </c>
      <c r="B51" s="390">
        <v>41174</v>
      </c>
      <c r="C51" s="392">
        <v>45932</v>
      </c>
      <c r="D51" s="392">
        <v>52348</v>
      </c>
      <c r="E51" s="392">
        <v>57023</v>
      </c>
      <c r="F51" s="392">
        <v>59689</v>
      </c>
    </row>
    <row r="52" spans="1:6" ht="15">
      <c r="A52" s="192" t="s">
        <v>795</v>
      </c>
      <c r="B52" s="390">
        <v>308</v>
      </c>
      <c r="C52" s="392">
        <v>353</v>
      </c>
      <c r="D52" s="392">
        <v>487</v>
      </c>
      <c r="E52" s="392">
        <v>550</v>
      </c>
      <c r="F52" s="392">
        <v>576</v>
      </c>
    </row>
    <row r="53" spans="1:6" ht="15">
      <c r="A53" s="192" t="s">
        <v>595</v>
      </c>
      <c r="B53" s="390">
        <v>2829</v>
      </c>
      <c r="C53" s="392">
        <v>2338</v>
      </c>
      <c r="D53" s="392">
        <v>2856</v>
      </c>
      <c r="E53" s="392">
        <v>2890</v>
      </c>
      <c r="F53" s="392">
        <v>2992</v>
      </c>
    </row>
    <row r="54" spans="1:6" ht="15">
      <c r="A54" s="192" t="s">
        <v>134</v>
      </c>
      <c r="B54" s="393">
        <v>38037</v>
      </c>
      <c r="C54" s="392">
        <v>43241</v>
      </c>
      <c r="D54" s="392">
        <v>49005</v>
      </c>
      <c r="E54" s="392">
        <v>53583</v>
      </c>
      <c r="F54" s="392">
        <v>56121</v>
      </c>
    </row>
    <row r="55" spans="1:6" ht="12.75">
      <c r="A55" s="100"/>
      <c r="B55" s="100"/>
      <c r="C55" s="100"/>
      <c r="D55" s="100"/>
      <c r="E55" s="100"/>
      <c r="F55" s="100"/>
    </row>
    <row r="57" ht="12.75">
      <c r="A57" s="175" t="s">
        <v>467</v>
      </c>
    </row>
    <row r="58" ht="12.75">
      <c r="A58" s="101" t="s">
        <v>516</v>
      </c>
    </row>
    <row r="60" ht="12.75">
      <c r="A60" s="101" t="s">
        <v>584</v>
      </c>
    </row>
    <row r="61" ht="12.75">
      <c r="A61" s="101"/>
    </row>
    <row r="62" ht="12.75">
      <c r="A62" s="101" t="s">
        <v>469</v>
      </c>
    </row>
    <row r="63" ht="12.75">
      <c r="A63" s="101" t="s">
        <v>470</v>
      </c>
    </row>
    <row r="64" ht="12.75">
      <c r="A64" s="101"/>
    </row>
    <row r="65" ht="12.75">
      <c r="A65" s="101" t="s">
        <v>471</v>
      </c>
    </row>
    <row r="66" ht="12.75">
      <c r="A66" s="101" t="s">
        <v>472</v>
      </c>
    </row>
    <row r="67" ht="12.75">
      <c r="A67" s="101" t="s">
        <v>585</v>
      </c>
    </row>
    <row r="68" ht="12.75">
      <c r="A68" s="101"/>
    </row>
    <row r="69" ht="12.75">
      <c r="A69" s="101" t="s">
        <v>473</v>
      </c>
    </row>
    <row r="70" ht="12.75">
      <c r="A70" s="101" t="s">
        <v>474</v>
      </c>
    </row>
    <row r="71" ht="12.75">
      <c r="A71" s="101"/>
    </row>
    <row r="72" ht="12.75">
      <c r="A72" s="101" t="s">
        <v>475</v>
      </c>
    </row>
    <row r="74" ht="12.75">
      <c r="A74" s="101" t="s">
        <v>539</v>
      </c>
    </row>
    <row r="75" ht="12.75">
      <c r="A75" s="101" t="s">
        <v>540</v>
      </c>
    </row>
    <row r="76" ht="12.75">
      <c r="A76" s="101"/>
    </row>
    <row r="77" ht="12.75">
      <c r="A77" s="101" t="s">
        <v>541</v>
      </c>
    </row>
    <row r="78" ht="12.75">
      <c r="A78" s="101" t="s">
        <v>542</v>
      </c>
    </row>
    <row r="79" ht="12.75">
      <c r="A79" s="101" t="s">
        <v>543</v>
      </c>
    </row>
    <row r="80" ht="12.75">
      <c r="A80" s="101" t="s">
        <v>547</v>
      </c>
    </row>
    <row r="81" ht="12.75">
      <c r="A81" s="101"/>
    </row>
    <row r="82" ht="12.75">
      <c r="A82" s="101" t="s">
        <v>548</v>
      </c>
    </row>
    <row r="83" ht="12.75">
      <c r="A83" s="101" t="s">
        <v>29</v>
      </c>
    </row>
  </sheetData>
  <sheetProtection/>
  <printOptions/>
  <pageMargins left="0.75" right="0.75" top="1" bottom="1" header="0.5" footer="0.5"/>
  <pageSetup fitToHeight="1" fitToWidth="1" horizontalDpi="600" verticalDpi="600" orientation="portrait" paperSize="8" scale="97" r:id="rId1"/>
</worksheet>
</file>

<file path=xl/worksheets/sheet26.xml><?xml version="1.0" encoding="utf-8"?>
<worksheet xmlns="http://schemas.openxmlformats.org/spreadsheetml/2006/main" xmlns:r="http://schemas.openxmlformats.org/officeDocument/2006/relationships">
  <sheetPr>
    <pageSetUpPr fitToPage="1"/>
  </sheetPr>
  <dimension ref="A1:K64"/>
  <sheetViews>
    <sheetView zoomScalePageLayoutView="0" workbookViewId="0" topLeftCell="A1">
      <selection activeCell="A1" sqref="A1"/>
    </sheetView>
  </sheetViews>
  <sheetFormatPr defaultColWidth="9.140625" defaultRowHeight="12.75"/>
  <cols>
    <col min="1" max="1" width="18.00390625" style="30" customWidth="1"/>
    <col min="2" max="2" width="20.7109375" style="30" customWidth="1"/>
    <col min="3" max="6" width="11.28125" style="30" hidden="1" customWidth="1"/>
    <col min="7" max="7" width="17.421875" style="30" customWidth="1"/>
    <col min="8" max="8" width="16.421875" style="30" customWidth="1"/>
    <col min="9" max="9" width="16.8515625" style="30" customWidth="1"/>
    <col min="10" max="10" width="17.00390625" style="30" customWidth="1"/>
    <col min="11" max="11" width="15.8515625" style="30" customWidth="1"/>
    <col min="12" max="16384" width="9.140625" style="31" customWidth="1"/>
  </cols>
  <sheetData>
    <row r="1" spans="1:11" ht="15">
      <c r="A1" s="90" t="s">
        <v>124</v>
      </c>
      <c r="B1" s="34"/>
      <c r="C1" s="242"/>
      <c r="D1" s="31"/>
      <c r="E1" s="31"/>
      <c r="F1" s="31"/>
      <c r="G1" s="31"/>
      <c r="H1" s="31"/>
      <c r="I1" s="31"/>
      <c r="J1" s="31"/>
      <c r="K1" s="31"/>
    </row>
    <row r="2" spans="1:11" ht="15">
      <c r="A2" s="90" t="s">
        <v>500</v>
      </c>
      <c r="B2" s="90"/>
      <c r="C2" s="90"/>
      <c r="D2" s="90"/>
      <c r="E2" s="90"/>
      <c r="F2" s="90"/>
      <c r="G2" s="31"/>
      <c r="H2" s="31"/>
      <c r="I2" s="31"/>
      <c r="J2" s="31"/>
      <c r="K2" s="31"/>
    </row>
    <row r="3" spans="1:11" ht="18" customHeight="1">
      <c r="A3" s="90" t="s">
        <v>796</v>
      </c>
      <c r="B3" s="416"/>
      <c r="C3" s="416"/>
      <c r="D3" s="416"/>
      <c r="E3" s="416"/>
      <c r="F3" s="416"/>
      <c r="G3" s="416"/>
      <c r="H3" s="416"/>
      <c r="I3" s="416"/>
      <c r="J3" s="416"/>
      <c r="K3" s="416"/>
    </row>
    <row r="4" spans="1:11" ht="18" customHeight="1">
      <c r="A4" s="402"/>
      <c r="B4" s="416"/>
      <c r="C4" s="416"/>
      <c r="D4" s="416"/>
      <c r="E4" s="416"/>
      <c r="F4" s="416"/>
      <c r="G4" s="416"/>
      <c r="H4" s="416"/>
      <c r="I4" s="416"/>
      <c r="J4" s="416"/>
      <c r="K4" s="416"/>
    </row>
    <row r="5" spans="1:11" ht="15">
      <c r="A5" s="218"/>
      <c r="B5" s="218"/>
      <c r="C5" s="403" t="s">
        <v>349</v>
      </c>
      <c r="D5" s="403" t="s">
        <v>350</v>
      </c>
      <c r="E5" s="403" t="s">
        <v>351</v>
      </c>
      <c r="F5" s="403" t="s">
        <v>352</v>
      </c>
      <c r="G5" s="635" t="s">
        <v>211</v>
      </c>
      <c r="H5" s="635"/>
      <c r="I5" s="635"/>
      <c r="J5" s="635"/>
      <c r="K5" s="635"/>
    </row>
    <row r="6" spans="1:11" ht="12.75">
      <c r="A6" s="369"/>
      <c r="B6" s="369"/>
      <c r="C6" s="270" t="s">
        <v>353</v>
      </c>
      <c r="D6" s="270" t="s">
        <v>354</v>
      </c>
      <c r="E6" s="270" t="s">
        <v>355</v>
      </c>
      <c r="F6" s="270" t="s">
        <v>356</v>
      </c>
      <c r="G6" s="404" t="s">
        <v>357</v>
      </c>
      <c r="H6" s="404" t="s">
        <v>358</v>
      </c>
      <c r="I6" s="404" t="s">
        <v>181</v>
      </c>
      <c r="J6" s="404" t="s">
        <v>406</v>
      </c>
      <c r="K6" s="404" t="s">
        <v>797</v>
      </c>
    </row>
    <row r="7" spans="1:11" ht="12.75">
      <c r="A7" s="314" t="s">
        <v>727</v>
      </c>
      <c r="B7" s="266"/>
      <c r="C7" s="266"/>
      <c r="D7" s="266"/>
      <c r="E7" s="266"/>
      <c r="F7" s="266"/>
      <c r="G7" s="266"/>
      <c r="H7" s="94"/>
      <c r="I7" s="94"/>
      <c r="J7" s="94"/>
      <c r="K7" s="94"/>
    </row>
    <row r="8" spans="1:11" ht="12.75">
      <c r="A8" s="266" t="s">
        <v>429</v>
      </c>
      <c r="B8" s="266"/>
      <c r="C8" s="266">
        <v>3205</v>
      </c>
      <c r="D8" s="266">
        <v>5279</v>
      </c>
      <c r="E8" s="266">
        <v>13324</v>
      </c>
      <c r="F8" s="266">
        <v>18984</v>
      </c>
      <c r="G8" s="266">
        <v>35402</v>
      </c>
      <c r="H8" s="266">
        <v>40359</v>
      </c>
      <c r="I8" s="266">
        <v>45830</v>
      </c>
      <c r="J8" s="266">
        <v>50195</v>
      </c>
      <c r="K8" s="266">
        <v>52397</v>
      </c>
    </row>
    <row r="9" spans="1:11" ht="12.75">
      <c r="A9" s="266"/>
      <c r="B9" s="266"/>
      <c r="C9" s="266"/>
      <c r="D9" s="266"/>
      <c r="E9" s="266"/>
      <c r="F9" s="266"/>
      <c r="G9" s="266"/>
      <c r="H9" s="266"/>
      <c r="I9" s="266"/>
      <c r="J9" s="266"/>
      <c r="K9" s="266"/>
    </row>
    <row r="10" spans="1:11" ht="12.75">
      <c r="A10" s="266" t="s">
        <v>213</v>
      </c>
      <c r="B10" s="266"/>
      <c r="C10" s="266"/>
      <c r="D10" s="266"/>
      <c r="E10" s="266"/>
      <c r="F10" s="266"/>
      <c r="G10" s="266"/>
      <c r="H10" s="94"/>
      <c r="I10" s="94"/>
      <c r="J10" s="94"/>
      <c r="K10" s="94"/>
    </row>
    <row r="11" spans="1:11" ht="12.75">
      <c r="A11" s="324" t="s">
        <v>214</v>
      </c>
      <c r="B11" s="266"/>
      <c r="C11" s="266">
        <v>3021</v>
      </c>
      <c r="D11" s="266">
        <v>4643</v>
      </c>
      <c r="E11" s="266">
        <v>10505</v>
      </c>
      <c r="F11" s="266">
        <v>13767</v>
      </c>
      <c r="G11" s="266">
        <v>34281</v>
      </c>
      <c r="H11" s="266">
        <v>39339</v>
      </c>
      <c r="I11" s="266">
        <v>44840</v>
      </c>
      <c r="J11" s="266">
        <v>49238</v>
      </c>
      <c r="K11" s="266">
        <v>51495</v>
      </c>
    </row>
    <row r="12" spans="1:11" ht="12.75">
      <c r="A12" s="266"/>
      <c r="B12" s="266"/>
      <c r="C12" s="321">
        <v>0.9425897035881435</v>
      </c>
      <c r="D12" s="321">
        <v>0.8795226368630422</v>
      </c>
      <c r="E12" s="405">
        <f>SUM(E11/E8)</f>
        <v>0.7884268988291804</v>
      </c>
      <c r="F12" s="405">
        <f>SUM(F11/F8)</f>
        <v>0.725189633375474</v>
      </c>
      <c r="G12" s="405">
        <v>0.968335122309474</v>
      </c>
      <c r="H12" s="405">
        <v>0.9747268267300974</v>
      </c>
      <c r="I12" s="405">
        <v>0.9783984289766529</v>
      </c>
      <c r="J12" s="405">
        <v>0.980934356011555</v>
      </c>
      <c r="K12" s="405">
        <v>0.9827852739660667</v>
      </c>
    </row>
    <row r="13" spans="1:11" ht="12.75">
      <c r="A13" s="324" t="s">
        <v>215</v>
      </c>
      <c r="B13" s="266"/>
      <c r="C13" s="266">
        <v>3186</v>
      </c>
      <c r="D13" s="266">
        <v>4902</v>
      </c>
      <c r="E13" s="266">
        <v>11245</v>
      </c>
      <c r="F13" s="266">
        <v>15097</v>
      </c>
      <c r="G13" s="266">
        <v>34829</v>
      </c>
      <c r="H13" s="266">
        <v>39832</v>
      </c>
      <c r="I13" s="266">
        <v>45301</v>
      </c>
      <c r="J13" s="266">
        <v>49665</v>
      </c>
      <c r="K13" s="266">
        <v>51840</v>
      </c>
    </row>
    <row r="14" spans="1:11" ht="12.75">
      <c r="A14" s="52"/>
      <c r="B14" s="406"/>
      <c r="C14" s="323">
        <v>0.9940717628705148</v>
      </c>
      <c r="D14" s="323">
        <v>0.9285849592725895</v>
      </c>
      <c r="E14" s="323">
        <f>SUM(E13/E8)</f>
        <v>0.8439657760432303</v>
      </c>
      <c r="F14" s="323">
        <f>SUM(F13/F8)</f>
        <v>0.7952486304256215</v>
      </c>
      <c r="G14" s="323">
        <v>0.9838144737585447</v>
      </c>
      <c r="H14" s="323">
        <v>0.9869421938105503</v>
      </c>
      <c r="I14" s="323">
        <v>0.9884573423521711</v>
      </c>
      <c r="J14" s="323">
        <v>0.9894411794003387</v>
      </c>
      <c r="K14" s="323">
        <v>0.9893696203981144</v>
      </c>
    </row>
    <row r="15" spans="1:11" ht="12.75">
      <c r="A15" s="314" t="s">
        <v>153</v>
      </c>
      <c r="B15" s="266"/>
      <c r="C15" s="266"/>
      <c r="D15" s="266"/>
      <c r="E15" s="266"/>
      <c r="F15" s="266"/>
      <c r="G15" s="266"/>
      <c r="H15" s="94"/>
      <c r="I15" s="94"/>
      <c r="J15" s="94"/>
      <c r="K15" s="94"/>
    </row>
    <row r="16" spans="1:11" ht="12.75">
      <c r="A16" s="266" t="s">
        <v>429</v>
      </c>
      <c r="B16" s="266"/>
      <c r="C16" s="266">
        <v>155</v>
      </c>
      <c r="D16" s="266">
        <v>263</v>
      </c>
      <c r="E16" s="266">
        <v>656</v>
      </c>
      <c r="F16" s="407">
        <v>929</v>
      </c>
      <c r="G16" s="285">
        <v>1994</v>
      </c>
      <c r="H16" s="266">
        <v>2240</v>
      </c>
      <c r="I16" s="266">
        <v>2458</v>
      </c>
      <c r="J16" s="266">
        <v>2642</v>
      </c>
      <c r="K16" s="266">
        <v>2814</v>
      </c>
    </row>
    <row r="17" spans="1:11" ht="12.75">
      <c r="A17" s="266"/>
      <c r="B17" s="266"/>
      <c r="C17" s="266"/>
      <c r="D17" s="266"/>
      <c r="E17" s="266"/>
      <c r="F17" s="407"/>
      <c r="G17" s="285"/>
      <c r="H17" s="266"/>
      <c r="I17" s="266"/>
      <c r="J17" s="266"/>
      <c r="K17" s="266"/>
    </row>
    <row r="18" spans="1:11" ht="12.75">
      <c r="A18" s="266" t="s">
        <v>213</v>
      </c>
      <c r="B18" s="266"/>
      <c r="C18" s="266"/>
      <c r="D18" s="266"/>
      <c r="E18" s="266"/>
      <c r="F18" s="266"/>
      <c r="G18" s="266"/>
      <c r="H18" s="94"/>
      <c r="I18" s="94"/>
      <c r="J18" s="94"/>
      <c r="K18" s="94"/>
    </row>
    <row r="19" spans="1:11" ht="12.75">
      <c r="A19" s="324" t="s">
        <v>214</v>
      </c>
      <c r="B19" s="266"/>
      <c r="C19" s="408">
        <v>150</v>
      </c>
      <c r="D19" s="408">
        <v>241</v>
      </c>
      <c r="E19" s="266">
        <v>552</v>
      </c>
      <c r="F19" s="408">
        <v>736</v>
      </c>
      <c r="G19" s="266">
        <v>1865</v>
      </c>
      <c r="H19" s="266">
        <v>2128</v>
      </c>
      <c r="I19" s="266">
        <v>2385</v>
      </c>
      <c r="J19" s="266">
        <v>2570</v>
      </c>
      <c r="K19" s="266">
        <v>2745</v>
      </c>
    </row>
    <row r="20" spans="1:11" ht="12.75">
      <c r="A20" s="266"/>
      <c r="B20" s="266"/>
      <c r="C20" s="321">
        <v>0.967741935483871</v>
      </c>
      <c r="D20" s="321">
        <v>0.9163498098859315</v>
      </c>
      <c r="E20" s="405">
        <f>SUM(E19/E16)</f>
        <v>0.8414634146341463</v>
      </c>
      <c r="F20" s="405">
        <f>SUM(F19/F16)</f>
        <v>0.7922497308934338</v>
      </c>
      <c r="G20" s="405">
        <v>0.9353059177532598</v>
      </c>
      <c r="H20" s="405">
        <v>0.95</v>
      </c>
      <c r="I20" s="405">
        <v>0.9703010577705452</v>
      </c>
      <c r="J20" s="405">
        <v>0.9727479182437547</v>
      </c>
      <c r="K20" s="405">
        <v>0.9754797441364605</v>
      </c>
    </row>
    <row r="21" spans="1:11" ht="12.75">
      <c r="A21" s="324" t="s">
        <v>215</v>
      </c>
      <c r="B21" s="266"/>
      <c r="C21" s="266">
        <v>154</v>
      </c>
      <c r="D21" s="266">
        <v>251</v>
      </c>
      <c r="E21" s="266">
        <v>578</v>
      </c>
      <c r="F21" s="266">
        <v>790</v>
      </c>
      <c r="G21" s="408">
        <v>1927</v>
      </c>
      <c r="H21" s="266">
        <v>2175</v>
      </c>
      <c r="I21" s="266">
        <v>2400</v>
      </c>
      <c r="J21" s="266">
        <v>2579</v>
      </c>
      <c r="K21" s="266">
        <v>2750</v>
      </c>
    </row>
    <row r="22" spans="1:11" ht="12.75">
      <c r="A22" s="406"/>
      <c r="B22" s="406"/>
      <c r="C22" s="323">
        <v>0.9935483870967742</v>
      </c>
      <c r="D22" s="323">
        <v>0.9543726235741445</v>
      </c>
      <c r="E22" s="323">
        <f>SUM(E21/E16)</f>
        <v>0.8810975609756098</v>
      </c>
      <c r="F22" s="323">
        <f>SUM(F21/F16)</f>
        <v>0.8503767491926802</v>
      </c>
      <c r="G22" s="323">
        <v>0.9663991975927784</v>
      </c>
      <c r="H22" s="323">
        <v>0.9709821428571429</v>
      </c>
      <c r="I22" s="323">
        <v>0.9764035801464606</v>
      </c>
      <c r="J22" s="323">
        <v>0.9761544284632854</v>
      </c>
      <c r="K22" s="323">
        <v>0.9772565742714996</v>
      </c>
    </row>
    <row r="23" spans="1:11" ht="12.75" hidden="1">
      <c r="A23" s="314" t="s">
        <v>126</v>
      </c>
      <c r="B23" s="289"/>
      <c r="C23" s="289"/>
      <c r="D23" s="289"/>
      <c r="E23" s="289"/>
      <c r="F23" s="289"/>
      <c r="G23" s="289"/>
      <c r="H23" s="99"/>
      <c r="I23" s="99"/>
      <c r="J23" s="99"/>
      <c r="K23" s="94"/>
    </row>
    <row r="24" spans="1:11" ht="12.75" hidden="1">
      <c r="A24" s="266" t="s">
        <v>429</v>
      </c>
      <c r="B24" s="266"/>
      <c r="C24" s="266">
        <v>3360</v>
      </c>
      <c r="D24" s="266">
        <v>5542</v>
      </c>
      <c r="E24" s="266">
        <v>13980</v>
      </c>
      <c r="F24" s="266">
        <v>19913</v>
      </c>
      <c r="G24" s="266">
        <v>36710</v>
      </c>
      <c r="H24" s="266">
        <v>37396</v>
      </c>
      <c r="I24" s="409">
        <v>42599</v>
      </c>
      <c r="J24" s="409">
        <v>48288</v>
      </c>
      <c r="K24" s="409">
        <v>52837</v>
      </c>
    </row>
    <row r="25" spans="1:11" ht="12.75" hidden="1">
      <c r="A25" s="266" t="s">
        <v>216</v>
      </c>
      <c r="B25" s="266"/>
      <c r="C25" s="266"/>
      <c r="D25" s="266"/>
      <c r="E25" s="266"/>
      <c r="F25" s="266"/>
      <c r="G25" s="266"/>
      <c r="H25" s="94"/>
      <c r="I25" s="94"/>
      <c r="J25" s="94"/>
      <c r="K25" s="94"/>
    </row>
    <row r="26" spans="1:11" ht="12.75" hidden="1">
      <c r="A26" s="266" t="s">
        <v>214</v>
      </c>
      <c r="B26" s="266"/>
      <c r="C26" s="266">
        <v>3171</v>
      </c>
      <c r="D26" s="266">
        <v>4884</v>
      </c>
      <c r="E26" s="266">
        <v>11057</v>
      </c>
      <c r="F26" s="266">
        <v>14504</v>
      </c>
      <c r="G26" s="266">
        <v>27777</v>
      </c>
      <c r="H26" s="266">
        <v>36146</v>
      </c>
      <c r="I26" s="409">
        <v>41467</v>
      </c>
      <c r="J26" s="409">
        <v>47225</v>
      </c>
      <c r="K26" s="409">
        <v>51808</v>
      </c>
    </row>
    <row r="27" spans="1:11" ht="12.75" hidden="1">
      <c r="A27" s="266"/>
      <c r="B27" s="266"/>
      <c r="C27" s="321">
        <v>0.94375</v>
      </c>
      <c r="D27" s="321">
        <v>0.8812702995308553</v>
      </c>
      <c r="E27" s="321">
        <f>SUM(E26/E24)</f>
        <v>0.7909155937052933</v>
      </c>
      <c r="F27" s="321">
        <f>SUM(F26/F24)</f>
        <v>0.7283684025510972</v>
      </c>
      <c r="G27" s="321">
        <v>0.7566603105420866</v>
      </c>
      <c r="H27" s="321">
        <v>0.9665739651299604</v>
      </c>
      <c r="I27" s="321">
        <v>0.9734266062583629</v>
      </c>
      <c r="J27" s="321">
        <v>0.9779862491716369</v>
      </c>
      <c r="K27" s="321">
        <v>0.9805250108825255</v>
      </c>
    </row>
    <row r="28" spans="1:11" ht="12.75" hidden="1">
      <c r="A28" s="266" t="s">
        <v>215</v>
      </c>
      <c r="B28" s="266"/>
      <c r="C28" s="266">
        <v>3340</v>
      </c>
      <c r="D28" s="266">
        <v>5153</v>
      </c>
      <c r="E28" s="266">
        <v>11823</v>
      </c>
      <c r="F28" s="266">
        <v>15886</v>
      </c>
      <c r="G28" s="266">
        <v>33274</v>
      </c>
      <c r="H28" s="266">
        <v>36756</v>
      </c>
      <c r="I28" s="409">
        <v>42007</v>
      </c>
      <c r="J28" s="409">
        <v>47701</v>
      </c>
      <c r="K28" s="409">
        <v>52244</v>
      </c>
    </row>
    <row r="29" spans="1:11" ht="12.75" hidden="1">
      <c r="A29" s="406"/>
      <c r="B29" s="406"/>
      <c r="C29" s="323">
        <v>0.9940476190476191</v>
      </c>
      <c r="D29" s="323">
        <v>0.9298087333092746</v>
      </c>
      <c r="E29" s="323">
        <f>SUM(E28/E24)</f>
        <v>0.8457081545064378</v>
      </c>
      <c r="F29" s="323">
        <f>SUM(F28/F24)</f>
        <v>0.7977703008085171</v>
      </c>
      <c r="G29" s="323">
        <v>0.9064015254698992</v>
      </c>
      <c r="H29" s="323">
        <v>0.9828858701465397</v>
      </c>
      <c r="I29" s="323">
        <v>0.9861029601633842</v>
      </c>
      <c r="J29" s="323">
        <v>0.9878437707090788</v>
      </c>
      <c r="K29" s="323">
        <v>0.988776804133467</v>
      </c>
    </row>
    <row r="30" spans="1:11" ht="12.75">
      <c r="A30" s="314" t="s">
        <v>154</v>
      </c>
      <c r="B30" s="266"/>
      <c r="C30" s="266"/>
      <c r="D30" s="266"/>
      <c r="E30" s="266"/>
      <c r="F30" s="266"/>
      <c r="G30" s="266"/>
      <c r="H30" s="94"/>
      <c r="I30" s="94"/>
      <c r="J30" s="94"/>
      <c r="K30" s="94"/>
    </row>
    <row r="31" spans="1:11" ht="12.75">
      <c r="A31" s="266" t="s">
        <v>429</v>
      </c>
      <c r="B31" s="266"/>
      <c r="C31" s="266">
        <v>155</v>
      </c>
      <c r="D31" s="266">
        <v>263</v>
      </c>
      <c r="E31" s="266"/>
      <c r="F31" s="407"/>
      <c r="G31" s="407"/>
      <c r="H31" s="266">
        <v>580</v>
      </c>
      <c r="I31" s="266">
        <v>498</v>
      </c>
      <c r="J31" s="266">
        <v>585</v>
      </c>
      <c r="K31" s="94">
        <v>613</v>
      </c>
    </row>
    <row r="32" spans="1:11" ht="12.75">
      <c r="A32" s="266"/>
      <c r="B32" s="266"/>
      <c r="C32" s="266"/>
      <c r="D32" s="266"/>
      <c r="E32" s="266"/>
      <c r="F32" s="407"/>
      <c r="G32" s="407"/>
      <c r="H32" s="266"/>
      <c r="I32" s="266"/>
      <c r="J32" s="266"/>
      <c r="K32" s="94"/>
    </row>
    <row r="33" spans="1:11" ht="12.75">
      <c r="A33" s="266" t="s">
        <v>213</v>
      </c>
      <c r="B33" s="266"/>
      <c r="C33" s="266"/>
      <c r="D33" s="266"/>
      <c r="E33" s="266"/>
      <c r="F33" s="266"/>
      <c r="G33" s="266"/>
      <c r="H33" s="94"/>
      <c r="I33" s="94"/>
      <c r="J33" s="94"/>
      <c r="K33" s="94"/>
    </row>
    <row r="34" spans="1:11" ht="12.75">
      <c r="A34" s="324" t="s">
        <v>214</v>
      </c>
      <c r="B34" s="266"/>
      <c r="C34" s="408">
        <v>150</v>
      </c>
      <c r="D34" s="408">
        <v>241</v>
      </c>
      <c r="E34" s="266"/>
      <c r="F34" s="408"/>
      <c r="G34" s="266"/>
      <c r="H34" s="266">
        <v>421</v>
      </c>
      <c r="I34" s="266">
        <v>457</v>
      </c>
      <c r="J34" s="266">
        <v>565</v>
      </c>
      <c r="K34" s="94">
        <v>595</v>
      </c>
    </row>
    <row r="35" spans="1:11" ht="12.75">
      <c r="A35" s="266"/>
      <c r="B35" s="266"/>
      <c r="C35" s="321">
        <v>0.967741935483871</v>
      </c>
      <c r="D35" s="321">
        <v>0.9163498098859315</v>
      </c>
      <c r="E35" s="405"/>
      <c r="F35" s="405"/>
      <c r="G35" s="405"/>
      <c r="H35" s="405">
        <v>0.7258620689655172</v>
      </c>
      <c r="I35" s="405">
        <v>0.9176706827309237</v>
      </c>
      <c r="J35" s="405">
        <v>0.9658119658119658</v>
      </c>
      <c r="K35" s="405">
        <v>0.9706362153344209</v>
      </c>
    </row>
    <row r="36" spans="1:11" ht="12.75">
      <c r="A36" s="324" t="s">
        <v>215</v>
      </c>
      <c r="B36" s="266"/>
      <c r="C36" s="266">
        <v>154</v>
      </c>
      <c r="D36" s="266">
        <v>251</v>
      </c>
      <c r="E36" s="266"/>
      <c r="F36" s="266"/>
      <c r="G36" s="408"/>
      <c r="H36" s="266">
        <v>446</v>
      </c>
      <c r="I36" s="266">
        <v>474</v>
      </c>
      <c r="J36" s="266">
        <v>566</v>
      </c>
      <c r="K36" s="94">
        <v>603</v>
      </c>
    </row>
    <row r="37" spans="1:11" ht="12.75">
      <c r="A37" s="406"/>
      <c r="B37" s="406"/>
      <c r="C37" s="323">
        <v>0.9935483870967742</v>
      </c>
      <c r="D37" s="323">
        <v>0.9543726235741445</v>
      </c>
      <c r="E37" s="323"/>
      <c r="F37" s="323"/>
      <c r="G37" s="323"/>
      <c r="H37" s="323">
        <v>0.7689655172413793</v>
      </c>
      <c r="I37" s="323">
        <v>0.9518072289156626</v>
      </c>
      <c r="J37" s="323">
        <v>0.9675213675213675</v>
      </c>
      <c r="K37" s="323">
        <v>0.9836867862969005</v>
      </c>
    </row>
    <row r="38" spans="1:11" ht="12.75">
      <c r="A38" s="314" t="s">
        <v>155</v>
      </c>
      <c r="B38" s="266"/>
      <c r="C38" s="410"/>
      <c r="D38" s="410"/>
      <c r="E38" s="410"/>
      <c r="F38" s="410"/>
      <c r="G38" s="410"/>
      <c r="H38" s="410"/>
      <c r="I38" s="410"/>
      <c r="J38" s="410"/>
      <c r="K38" s="94"/>
    </row>
    <row r="39" spans="1:11" ht="12.75">
      <c r="A39" s="266" t="s">
        <v>429</v>
      </c>
      <c r="B39" s="266"/>
      <c r="C39" s="410"/>
      <c r="D39" s="410"/>
      <c r="E39" s="410"/>
      <c r="F39" s="410"/>
      <c r="G39" s="411">
        <v>37976</v>
      </c>
      <c r="H39" s="411">
        <v>43097</v>
      </c>
      <c r="I39" s="411">
        <v>48873</v>
      </c>
      <c r="J39" s="411">
        <v>53450</v>
      </c>
      <c r="K39" s="412">
        <v>55892</v>
      </c>
    </row>
    <row r="40" spans="1:11" ht="12.75">
      <c r="A40" s="266"/>
      <c r="B40" s="266"/>
      <c r="C40" s="410"/>
      <c r="D40" s="410"/>
      <c r="E40" s="410"/>
      <c r="F40" s="410"/>
      <c r="G40" s="411"/>
      <c r="H40" s="411"/>
      <c r="I40" s="411"/>
      <c r="J40" s="411"/>
      <c r="K40" s="412"/>
    </row>
    <row r="41" spans="1:11" ht="12.75">
      <c r="A41" s="266" t="s">
        <v>213</v>
      </c>
      <c r="B41" s="266"/>
      <c r="C41" s="410"/>
      <c r="D41" s="410"/>
      <c r="E41" s="410"/>
      <c r="F41" s="410"/>
      <c r="G41" s="411"/>
      <c r="H41" s="411"/>
      <c r="I41" s="411"/>
      <c r="J41" s="411"/>
      <c r="K41" s="412"/>
    </row>
    <row r="42" spans="1:11" ht="12.75">
      <c r="A42" s="324" t="s">
        <v>214</v>
      </c>
      <c r="B42" s="266"/>
      <c r="C42" s="410"/>
      <c r="D42" s="410"/>
      <c r="E42" s="410"/>
      <c r="F42" s="410"/>
      <c r="G42" s="411">
        <v>36567</v>
      </c>
      <c r="H42" s="411">
        <v>41924</v>
      </c>
      <c r="I42" s="411">
        <v>47790</v>
      </c>
      <c r="J42" s="411">
        <v>52403</v>
      </c>
      <c r="K42" s="412">
        <v>54905</v>
      </c>
    </row>
    <row r="43" spans="1:11" ht="12.75">
      <c r="A43" s="266"/>
      <c r="B43" s="266"/>
      <c r="C43" s="410"/>
      <c r="D43" s="410"/>
      <c r="E43" s="410"/>
      <c r="F43" s="410"/>
      <c r="G43" s="413">
        <v>0.962897619549189</v>
      </c>
      <c r="H43" s="413">
        <v>0.9727823282363042</v>
      </c>
      <c r="I43" s="405">
        <v>0.9778405254434964</v>
      </c>
      <c r="J43" s="405">
        <v>0.9804115996258185</v>
      </c>
      <c r="K43" s="405">
        <v>0.982340943247692</v>
      </c>
    </row>
    <row r="44" spans="1:11" ht="12.75">
      <c r="A44" s="324" t="s">
        <v>215</v>
      </c>
      <c r="B44" s="266"/>
      <c r="C44" s="410"/>
      <c r="D44" s="410"/>
      <c r="E44" s="410"/>
      <c r="F44" s="410"/>
      <c r="G44" s="411">
        <v>37202</v>
      </c>
      <c r="H44" s="411">
        <v>42481</v>
      </c>
      <c r="I44" s="411">
        <v>48267</v>
      </c>
      <c r="J44" s="411">
        <v>52847</v>
      </c>
      <c r="K44" s="412">
        <v>55261</v>
      </c>
    </row>
    <row r="45" spans="1:11" ht="12.75">
      <c r="A45" s="406"/>
      <c r="B45" s="406"/>
      <c r="C45" s="274"/>
      <c r="D45" s="274"/>
      <c r="E45" s="274"/>
      <c r="F45" s="274"/>
      <c r="G45" s="414">
        <v>0.9796187065515062</v>
      </c>
      <c r="H45" s="414">
        <v>0.9857066617165928</v>
      </c>
      <c r="I45" s="415">
        <v>0.9876005156221227</v>
      </c>
      <c r="J45" s="415">
        <v>0.9887184284377923</v>
      </c>
      <c r="K45" s="415">
        <v>0.9887103699992843</v>
      </c>
    </row>
    <row r="46" spans="1:10" ht="15">
      <c r="A46" s="40"/>
      <c r="B46" s="40"/>
      <c r="C46" s="40"/>
      <c r="D46" s="40"/>
      <c r="E46" s="40"/>
      <c r="F46" s="40"/>
      <c r="G46" s="40"/>
      <c r="H46" s="58"/>
      <c r="I46" s="58"/>
      <c r="J46" s="58"/>
    </row>
    <row r="47" ht="12.75">
      <c r="A47" s="175" t="s">
        <v>467</v>
      </c>
    </row>
    <row r="48" ht="12.75">
      <c r="A48" s="101" t="s">
        <v>581</v>
      </c>
    </row>
    <row r="49" ht="12.75">
      <c r="A49" s="175"/>
    </row>
    <row r="50" ht="12.75">
      <c r="A50" s="101" t="s">
        <v>588</v>
      </c>
    </row>
    <row r="51" ht="12.75">
      <c r="A51" s="101"/>
    </row>
    <row r="52" ht="12.75">
      <c r="A52" s="101" t="s">
        <v>469</v>
      </c>
    </row>
    <row r="53" ht="12.75">
      <c r="A53" s="101" t="s">
        <v>470</v>
      </c>
    </row>
    <row r="54" ht="12.75">
      <c r="A54" s="101"/>
    </row>
    <row r="55" ht="12.75">
      <c r="A55" s="101" t="s">
        <v>471</v>
      </c>
    </row>
    <row r="56" ht="12.75">
      <c r="A56" s="101" t="s">
        <v>472</v>
      </c>
    </row>
    <row r="57" spans="1:11" ht="12.75">
      <c r="A57" s="101" t="s">
        <v>585</v>
      </c>
      <c r="G57" s="31"/>
      <c r="H57" s="31"/>
      <c r="I57" s="31"/>
      <c r="J57" s="31"/>
      <c r="K57" s="31"/>
    </row>
    <row r="58" ht="12.75">
      <c r="A58" s="101"/>
    </row>
    <row r="59" ht="12.75">
      <c r="A59" s="101" t="s">
        <v>473</v>
      </c>
    </row>
    <row r="60" ht="12.75">
      <c r="A60" s="101" t="s">
        <v>474</v>
      </c>
    </row>
    <row r="61" ht="12.75">
      <c r="A61" s="101"/>
    </row>
    <row r="62" ht="12.75">
      <c r="A62" s="101" t="s">
        <v>589</v>
      </c>
    </row>
    <row r="63" ht="12.75">
      <c r="A63" s="101"/>
    </row>
    <row r="64" ht="12.75">
      <c r="A64" s="101" t="s">
        <v>475</v>
      </c>
    </row>
  </sheetData>
  <sheetProtection/>
  <mergeCells count="1">
    <mergeCell ref="G5:K5"/>
  </mergeCells>
  <printOptions/>
  <pageMargins left="0.75" right="0.75" top="1" bottom="1" header="0.5" footer="0.5"/>
  <pageSetup fitToHeight="1" fitToWidth="1" horizontalDpi="600" verticalDpi="600" orientation="portrait" paperSize="8" r:id="rId1"/>
</worksheet>
</file>

<file path=xl/worksheets/sheet27.xml><?xml version="1.0" encoding="utf-8"?>
<worksheet xmlns="http://schemas.openxmlformats.org/spreadsheetml/2006/main" xmlns:r="http://schemas.openxmlformats.org/officeDocument/2006/relationships">
  <sheetPr>
    <pageSetUpPr fitToPage="1"/>
  </sheetPr>
  <dimension ref="A1:H33"/>
  <sheetViews>
    <sheetView zoomScalePageLayoutView="0" workbookViewId="0" topLeftCell="A1">
      <selection activeCell="A1" sqref="A1"/>
    </sheetView>
  </sheetViews>
  <sheetFormatPr defaultColWidth="9.140625" defaultRowHeight="12.75"/>
  <cols>
    <col min="1" max="1" width="38.57421875" style="30" customWidth="1"/>
    <col min="2" max="2" width="12.8515625" style="30" customWidth="1"/>
    <col min="3" max="5" width="15.7109375" style="30" customWidth="1"/>
    <col min="6" max="8" width="15.7109375" style="31" customWidth="1"/>
    <col min="9" max="16384" width="9.140625" style="31" customWidth="1"/>
  </cols>
  <sheetData>
    <row r="1" spans="1:5" ht="15">
      <c r="A1" s="90" t="s">
        <v>124</v>
      </c>
      <c r="B1" s="34"/>
      <c r="C1" s="242"/>
      <c r="D1" s="31"/>
      <c r="E1" s="31"/>
    </row>
    <row r="2" spans="1:6" ht="15">
      <c r="A2" s="90" t="s">
        <v>500</v>
      </c>
      <c r="B2" s="90"/>
      <c r="C2" s="90"/>
      <c r="D2" s="90"/>
      <c r="E2" s="90"/>
      <c r="F2" s="90"/>
    </row>
    <row r="3" spans="1:5" s="239" customFormat="1" ht="18">
      <c r="A3" s="425" t="s">
        <v>509</v>
      </c>
      <c r="B3" s="249"/>
      <c r="C3" s="249"/>
      <c r="D3" s="249"/>
      <c r="E3" s="249"/>
    </row>
    <row r="4" spans="1:5" s="239" customFormat="1" ht="18">
      <c r="A4" s="191"/>
      <c r="B4" s="417"/>
      <c r="C4" s="417"/>
      <c r="D4" s="417"/>
      <c r="E4" s="417"/>
    </row>
    <row r="5" spans="1:6" ht="15">
      <c r="A5" s="44"/>
      <c r="B5" s="32"/>
      <c r="C5" s="201"/>
      <c r="D5" s="201" t="s">
        <v>597</v>
      </c>
      <c r="E5" s="201"/>
      <c r="F5" s="201"/>
    </row>
    <row r="6" spans="1:8" s="87" customFormat="1" ht="15">
      <c r="A6" s="207" t="s">
        <v>529</v>
      </c>
      <c r="B6" s="236"/>
      <c r="C6" s="234" t="s">
        <v>740</v>
      </c>
      <c r="D6" s="235"/>
      <c r="E6" s="233" t="s">
        <v>741</v>
      </c>
      <c r="F6" s="234"/>
      <c r="G6" s="233" t="s">
        <v>738</v>
      </c>
      <c r="H6" s="235"/>
    </row>
    <row r="7" spans="1:8" s="354" customFormat="1" ht="15">
      <c r="A7" s="227" t="s">
        <v>583</v>
      </c>
      <c r="B7" s="237" t="s">
        <v>726</v>
      </c>
      <c r="C7" s="229" t="s">
        <v>218</v>
      </c>
      <c r="D7" s="230" t="s">
        <v>359</v>
      </c>
      <c r="E7" s="229" t="s">
        <v>218</v>
      </c>
      <c r="F7" s="230" t="s">
        <v>359</v>
      </c>
      <c r="G7" s="228" t="s">
        <v>218</v>
      </c>
      <c r="H7" s="230" t="s">
        <v>359</v>
      </c>
    </row>
    <row r="8" spans="1:8" s="354" customFormat="1" ht="15">
      <c r="A8" s="94" t="s">
        <v>735</v>
      </c>
      <c r="B8" s="325"/>
      <c r="C8" s="326"/>
      <c r="D8" s="327"/>
      <c r="E8" s="30"/>
      <c r="F8" s="30"/>
      <c r="G8" s="328"/>
      <c r="H8" s="329"/>
    </row>
    <row r="9" spans="1:8" s="354" customFormat="1" ht="15">
      <c r="A9" s="94" t="s">
        <v>220</v>
      </c>
      <c r="B9" s="325">
        <v>150</v>
      </c>
      <c r="C9" s="326">
        <v>1949</v>
      </c>
      <c r="D9" s="418">
        <v>292350</v>
      </c>
      <c r="E9" s="326">
        <v>118</v>
      </c>
      <c r="F9" s="419">
        <v>17700</v>
      </c>
      <c r="G9" s="332">
        <v>31</v>
      </c>
      <c r="H9" s="418">
        <v>4650</v>
      </c>
    </row>
    <row r="10" spans="1:8" s="354" customFormat="1" ht="15">
      <c r="A10" s="94" t="s">
        <v>221</v>
      </c>
      <c r="B10" s="325">
        <v>375</v>
      </c>
      <c r="C10" s="326">
        <v>952</v>
      </c>
      <c r="D10" s="418">
        <v>357000</v>
      </c>
      <c r="E10" s="326">
        <v>42</v>
      </c>
      <c r="F10" s="419">
        <v>15750</v>
      </c>
      <c r="G10" s="332">
        <v>7</v>
      </c>
      <c r="H10" s="418">
        <v>2625</v>
      </c>
    </row>
    <row r="11" spans="1:8" s="354" customFormat="1" ht="15">
      <c r="A11" s="94" t="s">
        <v>222</v>
      </c>
      <c r="B11" s="325">
        <v>750</v>
      </c>
      <c r="C11" s="326">
        <v>313</v>
      </c>
      <c r="D11" s="418">
        <v>234750</v>
      </c>
      <c r="E11" s="326">
        <v>26</v>
      </c>
      <c r="F11" s="419">
        <v>19500</v>
      </c>
      <c r="G11" s="332">
        <v>9</v>
      </c>
      <c r="H11" s="418">
        <v>6750</v>
      </c>
    </row>
    <row r="12" spans="1:8" s="354" customFormat="1" ht="15">
      <c r="A12" s="94" t="s">
        <v>223</v>
      </c>
      <c r="B12" s="325">
        <v>1500</v>
      </c>
      <c r="C12" s="326">
        <v>151</v>
      </c>
      <c r="D12" s="418">
        <v>226500</v>
      </c>
      <c r="E12" s="326">
        <v>15</v>
      </c>
      <c r="F12" s="419">
        <v>22500</v>
      </c>
      <c r="G12" s="332">
        <v>2</v>
      </c>
      <c r="H12" s="418">
        <v>3000</v>
      </c>
    </row>
    <row r="13" spans="1:8" s="354" customFormat="1" ht="15">
      <c r="A13" s="94"/>
      <c r="B13" s="325"/>
      <c r="C13" s="326"/>
      <c r="D13" s="330"/>
      <c r="E13" s="326"/>
      <c r="F13" s="331"/>
      <c r="G13" s="332"/>
      <c r="H13" s="330"/>
    </row>
    <row r="14" spans="1:8" s="354" customFormat="1" ht="15">
      <c r="A14" s="94" t="s">
        <v>224</v>
      </c>
      <c r="B14" s="325"/>
      <c r="C14" s="326"/>
      <c r="D14" s="330"/>
      <c r="E14" s="326"/>
      <c r="F14" s="331"/>
      <c r="G14" s="332"/>
      <c r="H14" s="330"/>
    </row>
    <row r="15" spans="1:8" s="354" customFormat="1" ht="15">
      <c r="A15" s="94" t="s">
        <v>220</v>
      </c>
      <c r="B15" s="325">
        <v>300</v>
      </c>
      <c r="C15" s="326">
        <v>445</v>
      </c>
      <c r="D15" s="418">
        <v>133500</v>
      </c>
      <c r="E15" s="326">
        <v>27</v>
      </c>
      <c r="F15" s="419">
        <v>8100</v>
      </c>
      <c r="G15" s="332">
        <v>3</v>
      </c>
      <c r="H15" s="418">
        <v>900</v>
      </c>
    </row>
    <row r="16" spans="1:8" s="354" customFormat="1" ht="15">
      <c r="A16" s="94" t="s">
        <v>221</v>
      </c>
      <c r="B16" s="325">
        <v>750</v>
      </c>
      <c r="C16" s="326">
        <v>303</v>
      </c>
      <c r="D16" s="418">
        <v>227250</v>
      </c>
      <c r="E16" s="326">
        <v>23</v>
      </c>
      <c r="F16" s="419">
        <v>17250</v>
      </c>
      <c r="G16" s="332">
        <v>3</v>
      </c>
      <c r="H16" s="418">
        <v>2250</v>
      </c>
    </row>
    <row r="17" spans="1:8" s="354" customFormat="1" ht="15">
      <c r="A17" s="94" t="s">
        <v>222</v>
      </c>
      <c r="B17" s="325">
        <v>1500</v>
      </c>
      <c r="C17" s="326">
        <v>186</v>
      </c>
      <c r="D17" s="418">
        <v>279000</v>
      </c>
      <c r="E17" s="326">
        <v>12</v>
      </c>
      <c r="F17" s="419">
        <v>18000</v>
      </c>
      <c r="G17" s="332">
        <v>1</v>
      </c>
      <c r="H17" s="418">
        <v>1500</v>
      </c>
    </row>
    <row r="18" spans="1:8" s="87" customFormat="1" ht="15">
      <c r="A18" s="94" t="s">
        <v>223</v>
      </c>
      <c r="B18" s="325">
        <v>3000</v>
      </c>
      <c r="C18" s="326">
        <v>98</v>
      </c>
      <c r="D18" s="418">
        <v>294000</v>
      </c>
      <c r="E18" s="326">
        <v>16</v>
      </c>
      <c r="F18" s="419">
        <v>48000</v>
      </c>
      <c r="G18" s="332">
        <v>2</v>
      </c>
      <c r="H18" s="418">
        <v>6000</v>
      </c>
    </row>
    <row r="19" spans="1:8" ht="12.75">
      <c r="A19" s="94"/>
      <c r="B19" s="325"/>
      <c r="C19" s="326"/>
      <c r="D19" s="418"/>
      <c r="E19" s="326"/>
      <c r="F19" s="419"/>
      <c r="G19" s="332"/>
      <c r="H19" s="418"/>
    </row>
    <row r="20" spans="1:8" s="87" customFormat="1" ht="15">
      <c r="A20" s="333" t="s">
        <v>182</v>
      </c>
      <c r="B20" s="334"/>
      <c r="C20" s="335">
        <v>4397</v>
      </c>
      <c r="D20" s="420">
        <v>2044350</v>
      </c>
      <c r="E20" s="335">
        <v>279</v>
      </c>
      <c r="F20" s="421">
        <v>166800</v>
      </c>
      <c r="G20" s="338">
        <v>58</v>
      </c>
      <c r="H20" s="422">
        <v>27675</v>
      </c>
    </row>
    <row r="21" spans="1:8" s="87" customFormat="1" ht="15">
      <c r="A21" s="118"/>
      <c r="B21" s="423"/>
      <c r="C21" s="423"/>
      <c r="D21" s="424"/>
      <c r="E21" s="423"/>
      <c r="F21" s="424"/>
      <c r="G21" s="423"/>
      <c r="H21" s="424"/>
    </row>
    <row r="22" spans="1:8" s="87" customFormat="1" ht="15">
      <c r="A22" s="353" t="s">
        <v>798</v>
      </c>
      <c r="B22" s="423"/>
      <c r="C22" s="423"/>
      <c r="D22" s="424"/>
      <c r="E22" s="423"/>
      <c r="F22" s="424"/>
      <c r="G22" s="423"/>
      <c r="H22" s="424"/>
    </row>
    <row r="23" spans="1:5" s="354" customFormat="1" ht="15" customHeight="1">
      <c r="A23" s="101" t="s">
        <v>415</v>
      </c>
      <c r="B23" s="90"/>
      <c r="C23" s="90"/>
      <c r="D23" s="90"/>
      <c r="E23" s="90"/>
    </row>
    <row r="24" spans="1:5" s="354" customFormat="1" ht="15">
      <c r="A24" s="101" t="s">
        <v>600</v>
      </c>
      <c r="B24" s="90"/>
      <c r="C24" s="90"/>
      <c r="D24" s="90"/>
      <c r="E24" s="90"/>
    </row>
    <row r="26" ht="12.75">
      <c r="A26" s="101" t="s">
        <v>534</v>
      </c>
    </row>
    <row r="27" ht="12.75">
      <c r="A27" s="101" t="s">
        <v>511</v>
      </c>
    </row>
    <row r="28" ht="12.75">
      <c r="A28" s="101" t="s">
        <v>536</v>
      </c>
    </row>
    <row r="29" spans="1:6" ht="12.75">
      <c r="A29" s="101" t="s">
        <v>9</v>
      </c>
      <c r="F29" s="30"/>
    </row>
    <row r="31" spans="1:6" ht="12.75">
      <c r="A31" s="101" t="s">
        <v>537</v>
      </c>
      <c r="F31" s="30"/>
    </row>
    <row r="32" spans="1:6" ht="12.75">
      <c r="A32" s="101" t="s">
        <v>586</v>
      </c>
      <c r="F32" s="30"/>
    </row>
    <row r="33" spans="1:6" ht="12.75">
      <c r="A33" s="101" t="s">
        <v>538</v>
      </c>
      <c r="F33" s="30"/>
    </row>
  </sheetData>
  <sheetProtection/>
  <printOptions/>
  <pageMargins left="0.75" right="0.75" top="1" bottom="1" header="0.5" footer="0.5"/>
  <pageSetup fitToHeight="1" fitToWidth="1" horizontalDpi="600" verticalDpi="600" orientation="landscape" paperSize="8" r:id="rId1"/>
</worksheet>
</file>

<file path=xl/worksheets/sheet28.xml><?xml version="1.0" encoding="utf-8"?>
<worksheet xmlns="http://schemas.openxmlformats.org/spreadsheetml/2006/main" xmlns:r="http://schemas.openxmlformats.org/officeDocument/2006/relationships">
  <sheetPr>
    <pageSetUpPr fitToPage="1"/>
  </sheetPr>
  <dimension ref="A1:G56"/>
  <sheetViews>
    <sheetView zoomScalePageLayoutView="0" workbookViewId="0" topLeftCell="A1">
      <selection activeCell="M36" sqref="M36"/>
    </sheetView>
  </sheetViews>
  <sheetFormatPr defaultColWidth="9.140625" defaultRowHeight="12.75"/>
  <cols>
    <col min="1" max="1" width="33.7109375" style="32" customWidth="1"/>
    <col min="2" max="6" width="12.7109375" style="31" customWidth="1"/>
    <col min="7" max="7" width="22.7109375" style="427" customWidth="1"/>
    <col min="8" max="16384" width="9.140625" style="31" customWidth="1"/>
  </cols>
  <sheetData>
    <row r="1" spans="1:7" ht="15">
      <c r="A1" s="90" t="s">
        <v>124</v>
      </c>
      <c r="G1" s="426"/>
    </row>
    <row r="2" s="78" customFormat="1" ht="17.25">
      <c r="A2" s="90" t="s">
        <v>505</v>
      </c>
    </row>
    <row r="3" s="79" customFormat="1" ht="15">
      <c r="A3" s="90" t="s">
        <v>8</v>
      </c>
    </row>
    <row r="4" spans="1:7" s="79" customFormat="1" ht="12.75">
      <c r="A4" s="435"/>
      <c r="B4" s="435"/>
      <c r="C4" s="435"/>
      <c r="D4" s="435"/>
      <c r="E4" s="435"/>
      <c r="F4" s="250" t="s">
        <v>139</v>
      </c>
      <c r="G4" s="607" t="s">
        <v>814</v>
      </c>
    </row>
    <row r="5" spans="1:7" ht="13.5" customHeight="1">
      <c r="A5" s="98"/>
      <c r="B5" s="350" t="s">
        <v>140</v>
      </c>
      <c r="C5" s="350" t="s">
        <v>145</v>
      </c>
      <c r="D5" s="350" t="s">
        <v>146</v>
      </c>
      <c r="E5" s="350" t="s">
        <v>404</v>
      </c>
      <c r="F5" s="350" t="s">
        <v>466</v>
      </c>
      <c r="G5" s="601" t="s">
        <v>815</v>
      </c>
    </row>
    <row r="6" spans="1:7" ht="12.75">
      <c r="A6" s="93" t="s">
        <v>727</v>
      </c>
      <c r="B6" s="94"/>
      <c r="C6" s="94"/>
      <c r="D6" s="94"/>
      <c r="E6" s="94"/>
      <c r="F6" s="94"/>
      <c r="G6" s="602"/>
    </row>
    <row r="7" spans="1:7" ht="12.75">
      <c r="A7" s="94" t="s">
        <v>387</v>
      </c>
      <c r="B7" s="436">
        <v>343869</v>
      </c>
      <c r="C7" s="436">
        <v>375680</v>
      </c>
      <c r="D7" s="436">
        <v>426487</v>
      </c>
      <c r="E7" s="436">
        <v>451730</v>
      </c>
      <c r="F7" s="436">
        <v>499271</v>
      </c>
      <c r="G7" s="603">
        <v>0.982</v>
      </c>
    </row>
    <row r="8" spans="1:7" ht="12.75">
      <c r="A8" s="94" t="s">
        <v>360</v>
      </c>
      <c r="B8" s="436">
        <v>45177</v>
      </c>
      <c r="C8" s="436">
        <v>46267</v>
      </c>
      <c r="D8" s="436">
        <v>48371</v>
      </c>
      <c r="E8" s="436">
        <v>48361</v>
      </c>
      <c r="F8" s="436">
        <v>52167</v>
      </c>
      <c r="G8" s="603">
        <v>0.642</v>
      </c>
    </row>
    <row r="9" spans="1:7" ht="12.75">
      <c r="A9" s="94" t="s">
        <v>361</v>
      </c>
      <c r="B9" s="436">
        <v>1981680</v>
      </c>
      <c r="C9" s="436">
        <v>2001098</v>
      </c>
      <c r="D9" s="436">
        <v>2106368</v>
      </c>
      <c r="E9" s="436">
        <v>2221676</v>
      </c>
      <c r="F9" s="436">
        <v>2397226</v>
      </c>
      <c r="G9" s="603">
        <v>0.985</v>
      </c>
    </row>
    <row r="10" spans="1:7" ht="12.75">
      <c r="A10" s="94" t="s">
        <v>362</v>
      </c>
      <c r="B10" s="436">
        <v>1877945</v>
      </c>
      <c r="C10" s="436">
        <v>1873188</v>
      </c>
      <c r="D10" s="436">
        <v>1918333</v>
      </c>
      <c r="E10" s="436">
        <v>2025165</v>
      </c>
      <c r="F10" s="436">
        <v>2200994</v>
      </c>
      <c r="G10" s="603">
        <v>0.597</v>
      </c>
    </row>
    <row r="11" spans="1:7" ht="12.75">
      <c r="A11" s="94" t="s">
        <v>363</v>
      </c>
      <c r="B11" s="436">
        <v>160962</v>
      </c>
      <c r="C11" s="436">
        <v>158488</v>
      </c>
      <c r="D11" s="436">
        <v>165755</v>
      </c>
      <c r="E11" s="436">
        <v>167162</v>
      </c>
      <c r="F11" s="436">
        <v>184551</v>
      </c>
      <c r="G11" s="604">
        <v>0.285</v>
      </c>
    </row>
    <row r="12" spans="1:7" ht="12.75">
      <c r="A12" s="94" t="s">
        <v>365</v>
      </c>
      <c r="B12" s="436">
        <v>155904</v>
      </c>
      <c r="C12" s="436">
        <v>156179</v>
      </c>
      <c r="D12" s="436">
        <v>151273</v>
      </c>
      <c r="E12" s="436">
        <v>147163</v>
      </c>
      <c r="F12" s="436">
        <v>151882</v>
      </c>
      <c r="G12" s="604" t="s">
        <v>364</v>
      </c>
    </row>
    <row r="13" spans="1:7" ht="12.75">
      <c r="A13" s="98" t="s">
        <v>366</v>
      </c>
      <c r="B13" s="437">
        <v>3635846</v>
      </c>
      <c r="C13" s="437">
        <v>3622583</v>
      </c>
      <c r="D13" s="437">
        <v>2445242</v>
      </c>
      <c r="E13" s="437">
        <v>2387485</v>
      </c>
      <c r="F13" s="437">
        <v>2472614</v>
      </c>
      <c r="G13" s="605">
        <v>0.807</v>
      </c>
    </row>
    <row r="14" spans="1:7" ht="12.75">
      <c r="A14" s="94"/>
      <c r="B14" s="94"/>
      <c r="C14" s="94"/>
      <c r="D14" s="94"/>
      <c r="E14" s="94"/>
      <c r="F14" s="94"/>
      <c r="G14" s="606"/>
    </row>
    <row r="15" spans="1:7" ht="12.75">
      <c r="A15" s="93" t="s">
        <v>153</v>
      </c>
      <c r="B15" s="94"/>
      <c r="C15" s="94"/>
      <c r="D15" s="94"/>
      <c r="E15" s="94"/>
      <c r="F15" s="94"/>
      <c r="G15" s="606"/>
    </row>
    <row r="16" spans="1:7" ht="12.75">
      <c r="A16" s="94" t="s">
        <v>387</v>
      </c>
      <c r="B16" s="436">
        <v>18448</v>
      </c>
      <c r="C16" s="436">
        <v>20707</v>
      </c>
      <c r="D16" s="436">
        <v>24045</v>
      </c>
      <c r="E16" s="436">
        <v>25454</v>
      </c>
      <c r="F16" s="436">
        <v>27602</v>
      </c>
      <c r="G16" s="603">
        <v>0.974</v>
      </c>
    </row>
    <row r="17" spans="1:7" ht="12.75">
      <c r="A17" s="94" t="s">
        <v>360</v>
      </c>
      <c r="B17" s="436">
        <v>2939</v>
      </c>
      <c r="C17" s="436">
        <v>2735</v>
      </c>
      <c r="D17" s="436">
        <v>2894</v>
      </c>
      <c r="E17" s="436">
        <v>2902</v>
      </c>
      <c r="F17" s="436">
        <v>3004</v>
      </c>
      <c r="G17" s="603">
        <v>0.599</v>
      </c>
    </row>
    <row r="18" spans="1:7" ht="12.75">
      <c r="A18" s="94" t="s">
        <v>361</v>
      </c>
      <c r="B18" s="436">
        <v>117394</v>
      </c>
      <c r="C18" s="436">
        <v>118780</v>
      </c>
      <c r="D18" s="436">
        <v>123594</v>
      </c>
      <c r="E18" s="436">
        <v>130452</v>
      </c>
      <c r="F18" s="436">
        <v>140310</v>
      </c>
      <c r="G18" s="603">
        <v>0.984</v>
      </c>
    </row>
    <row r="19" spans="1:7" ht="12.75">
      <c r="A19" s="94" t="s">
        <v>362</v>
      </c>
      <c r="B19" s="436">
        <v>112056</v>
      </c>
      <c r="C19" s="436">
        <v>110961</v>
      </c>
      <c r="D19" s="436">
        <v>112641</v>
      </c>
      <c r="E19" s="436">
        <v>119824</v>
      </c>
      <c r="F19" s="436">
        <v>127733</v>
      </c>
      <c r="G19" s="603">
        <v>0.521</v>
      </c>
    </row>
    <row r="20" spans="1:7" ht="12.75">
      <c r="A20" s="94" t="s">
        <v>363</v>
      </c>
      <c r="B20" s="436">
        <v>11093</v>
      </c>
      <c r="C20" s="436">
        <v>10535</v>
      </c>
      <c r="D20" s="436">
        <v>11868</v>
      </c>
      <c r="E20" s="436">
        <v>11324</v>
      </c>
      <c r="F20" s="436">
        <v>13898</v>
      </c>
      <c r="G20" s="604">
        <v>0.197</v>
      </c>
    </row>
    <row r="21" spans="1:7" ht="12.75">
      <c r="A21" s="94" t="s">
        <v>365</v>
      </c>
      <c r="B21" s="436">
        <v>3828</v>
      </c>
      <c r="C21" s="436">
        <v>4241</v>
      </c>
      <c r="D21" s="436">
        <v>4862</v>
      </c>
      <c r="E21" s="436">
        <v>5004</v>
      </c>
      <c r="F21" s="436">
        <v>4439</v>
      </c>
      <c r="G21" s="604" t="s">
        <v>364</v>
      </c>
    </row>
    <row r="22" spans="1:7" ht="12.75">
      <c r="A22" s="98" t="s">
        <v>366</v>
      </c>
      <c r="B22" s="437">
        <v>233746</v>
      </c>
      <c r="C22" s="437">
        <v>226994</v>
      </c>
      <c r="D22" s="437">
        <v>154143</v>
      </c>
      <c r="E22" s="437">
        <v>147280</v>
      </c>
      <c r="F22" s="437">
        <v>147547</v>
      </c>
      <c r="G22" s="605">
        <v>0.731</v>
      </c>
    </row>
    <row r="23" spans="1:7" ht="14.25" customHeight="1" hidden="1">
      <c r="A23" s="93" t="s">
        <v>126</v>
      </c>
      <c r="B23" s="94"/>
      <c r="C23" s="94"/>
      <c r="D23" s="94"/>
      <c r="E23" s="94"/>
      <c r="F23" s="94"/>
      <c r="G23" s="606"/>
    </row>
    <row r="24" spans="1:7" ht="12.75" hidden="1">
      <c r="A24" s="94" t="s">
        <v>341</v>
      </c>
      <c r="B24" s="436">
        <v>362317</v>
      </c>
      <c r="C24" s="436">
        <v>396387</v>
      </c>
      <c r="D24" s="436">
        <v>450532</v>
      </c>
      <c r="E24" s="436">
        <v>477184</v>
      </c>
      <c r="F24" s="436">
        <v>526873</v>
      </c>
      <c r="G24" s="603"/>
    </row>
    <row r="25" spans="1:7" ht="12.75" hidden="1">
      <c r="A25" s="94" t="s">
        <v>360</v>
      </c>
      <c r="B25" s="436">
        <v>48116</v>
      </c>
      <c r="C25" s="436">
        <v>49002</v>
      </c>
      <c r="D25" s="436">
        <v>51265</v>
      </c>
      <c r="E25" s="436">
        <v>51263</v>
      </c>
      <c r="F25" s="436">
        <v>55171</v>
      </c>
      <c r="G25" s="603"/>
    </row>
    <row r="26" spans="1:7" ht="12.75" hidden="1">
      <c r="A26" s="94" t="s">
        <v>361</v>
      </c>
      <c r="B26" s="436">
        <v>2099074</v>
      </c>
      <c r="C26" s="436">
        <v>2119878</v>
      </c>
      <c r="D26" s="436">
        <v>2229962</v>
      </c>
      <c r="E26" s="436">
        <v>2352128</v>
      </c>
      <c r="F26" s="436">
        <v>2537536</v>
      </c>
      <c r="G26" s="603"/>
    </row>
    <row r="27" spans="1:7" ht="12.75" hidden="1">
      <c r="A27" s="94" t="s">
        <v>362</v>
      </c>
      <c r="B27" s="436">
        <v>1990001</v>
      </c>
      <c r="C27" s="436">
        <v>1984149</v>
      </c>
      <c r="D27" s="436">
        <v>2030974</v>
      </c>
      <c r="E27" s="436">
        <v>2144989</v>
      </c>
      <c r="F27" s="436">
        <v>2328727</v>
      </c>
      <c r="G27" s="603"/>
    </row>
    <row r="28" spans="1:7" ht="12.75" hidden="1">
      <c r="A28" s="94" t="s">
        <v>363</v>
      </c>
      <c r="B28" s="436">
        <v>172055</v>
      </c>
      <c r="C28" s="436">
        <v>169023</v>
      </c>
      <c r="D28" s="436">
        <v>177623</v>
      </c>
      <c r="E28" s="436">
        <v>178486</v>
      </c>
      <c r="F28" s="436">
        <v>198449</v>
      </c>
      <c r="G28" s="604"/>
    </row>
    <row r="29" spans="1:7" ht="12.75" hidden="1">
      <c r="A29" s="94" t="s">
        <v>365</v>
      </c>
      <c r="B29" s="436">
        <v>159732</v>
      </c>
      <c r="C29" s="436">
        <v>160420</v>
      </c>
      <c r="D29" s="436">
        <v>156135</v>
      </c>
      <c r="E29" s="436">
        <v>152167</v>
      </c>
      <c r="F29" s="436">
        <v>156321</v>
      </c>
      <c r="G29" s="604"/>
    </row>
    <row r="30" spans="1:7" ht="12.75" hidden="1">
      <c r="A30" s="98" t="s">
        <v>366</v>
      </c>
      <c r="B30" s="437">
        <v>3869592</v>
      </c>
      <c r="C30" s="437">
        <v>3849577</v>
      </c>
      <c r="D30" s="437">
        <v>2599385</v>
      </c>
      <c r="E30" s="437">
        <v>2534765</v>
      </c>
      <c r="F30" s="437">
        <v>2620161</v>
      </c>
      <c r="G30" s="605"/>
    </row>
    <row r="31" spans="1:7" ht="12.75">
      <c r="A31" s="99"/>
      <c r="B31" s="438"/>
      <c r="C31" s="438"/>
      <c r="D31" s="438"/>
      <c r="E31" s="438"/>
      <c r="F31" s="438"/>
      <c r="G31" s="603"/>
    </row>
    <row r="32" spans="1:7" ht="12.75">
      <c r="A32" s="93" t="s">
        <v>154</v>
      </c>
      <c r="B32" s="94"/>
      <c r="C32" s="94"/>
      <c r="D32" s="94"/>
      <c r="E32" s="94"/>
      <c r="F32" s="94"/>
      <c r="G32" s="606"/>
    </row>
    <row r="33" spans="1:7" ht="12.75">
      <c r="A33" s="94" t="s">
        <v>387</v>
      </c>
      <c r="B33" s="436">
        <v>3331.9</v>
      </c>
      <c r="C33" s="436">
        <v>4168</v>
      </c>
      <c r="D33" s="436">
        <v>5117</v>
      </c>
      <c r="E33" s="436">
        <v>5611</v>
      </c>
      <c r="F33" s="436">
        <v>6138</v>
      </c>
      <c r="G33" s="603">
        <v>0.923</v>
      </c>
    </row>
    <row r="34" spans="1:7" ht="12.75">
      <c r="A34" s="94" t="s">
        <v>360</v>
      </c>
      <c r="B34" s="436">
        <v>521.8</v>
      </c>
      <c r="C34" s="436">
        <v>673</v>
      </c>
      <c r="D34" s="436">
        <v>674</v>
      </c>
      <c r="E34" s="436">
        <v>682</v>
      </c>
      <c r="F34" s="436">
        <v>741</v>
      </c>
      <c r="G34" s="603">
        <v>0.605</v>
      </c>
    </row>
    <row r="35" spans="1:7" ht="12.75">
      <c r="A35" s="94" t="s">
        <v>361</v>
      </c>
      <c r="B35" s="436">
        <v>28905.06</v>
      </c>
      <c r="C35" s="436">
        <v>36849</v>
      </c>
      <c r="D35" s="436">
        <v>32936</v>
      </c>
      <c r="E35" s="436">
        <v>34407</v>
      </c>
      <c r="F35" s="436">
        <v>36946</v>
      </c>
      <c r="G35" s="603">
        <v>0.956</v>
      </c>
    </row>
    <row r="36" spans="1:7" ht="12.75">
      <c r="A36" s="94" t="s">
        <v>362</v>
      </c>
      <c r="B36" s="436">
        <v>30589.72</v>
      </c>
      <c r="C36" s="436">
        <v>31334</v>
      </c>
      <c r="D36" s="436">
        <v>29535</v>
      </c>
      <c r="E36" s="436">
        <v>31323</v>
      </c>
      <c r="F36" s="436">
        <v>33839</v>
      </c>
      <c r="G36" s="603">
        <v>0.489</v>
      </c>
    </row>
    <row r="37" spans="1:7" ht="12.75">
      <c r="A37" s="94" t="s">
        <v>363</v>
      </c>
      <c r="B37" s="436">
        <v>3055.12</v>
      </c>
      <c r="C37" s="436">
        <v>2901</v>
      </c>
      <c r="D37" s="436">
        <v>2887</v>
      </c>
      <c r="E37" s="436">
        <v>2555</v>
      </c>
      <c r="F37" s="436">
        <v>2806</v>
      </c>
      <c r="G37" s="604">
        <v>0.239</v>
      </c>
    </row>
    <row r="38" spans="1:7" ht="12.75">
      <c r="A38" s="94" t="s">
        <v>365</v>
      </c>
      <c r="B38" s="436">
        <v>1364.02</v>
      </c>
      <c r="C38" s="436">
        <v>2569</v>
      </c>
      <c r="D38" s="436">
        <v>3099</v>
      </c>
      <c r="E38" s="436">
        <v>3400</v>
      </c>
      <c r="F38" s="436">
        <v>3402</v>
      </c>
      <c r="G38" s="604" t="s">
        <v>364</v>
      </c>
    </row>
    <row r="39" spans="1:7" ht="12.75">
      <c r="A39" s="98" t="s">
        <v>366</v>
      </c>
      <c r="B39" s="437">
        <v>79111.18</v>
      </c>
      <c r="C39" s="437">
        <v>72492</v>
      </c>
      <c r="D39" s="437">
        <v>37237</v>
      </c>
      <c r="E39" s="437">
        <v>31812</v>
      </c>
      <c r="F39" s="437">
        <v>31202</v>
      </c>
      <c r="G39" s="605">
        <v>0.749</v>
      </c>
    </row>
    <row r="40" spans="1:7" ht="12.75">
      <c r="A40" s="99"/>
      <c r="B40" s="438"/>
      <c r="C40" s="438"/>
      <c r="D40" s="438"/>
      <c r="E40" s="438"/>
      <c r="F40" s="438"/>
      <c r="G40" s="603"/>
    </row>
    <row r="41" spans="1:7" ht="12.75">
      <c r="A41" s="93" t="s">
        <v>155</v>
      </c>
      <c r="B41" s="94"/>
      <c r="C41" s="94"/>
      <c r="D41" s="94"/>
      <c r="E41" s="94"/>
      <c r="F41" s="94"/>
      <c r="G41" s="606"/>
    </row>
    <row r="42" spans="1:7" ht="12.75">
      <c r="A42" s="94" t="s">
        <v>387</v>
      </c>
      <c r="B42" s="436">
        <f aca="true" t="shared" si="0" ref="B42:B48">SUM(B33+B24)</f>
        <v>365648.9</v>
      </c>
      <c r="C42" s="436">
        <v>400555</v>
      </c>
      <c r="D42" s="436">
        <v>455649</v>
      </c>
      <c r="E42" s="436">
        <v>482795</v>
      </c>
      <c r="F42" s="436">
        <v>533011</v>
      </c>
      <c r="G42" s="603">
        <v>0.981</v>
      </c>
    </row>
    <row r="43" spans="1:7" ht="12.75">
      <c r="A43" s="94" t="s">
        <v>360</v>
      </c>
      <c r="B43" s="436">
        <f t="shared" si="0"/>
        <v>48637.8</v>
      </c>
      <c r="C43" s="436">
        <v>49675</v>
      </c>
      <c r="D43" s="436">
        <v>51939</v>
      </c>
      <c r="E43" s="436">
        <v>51945</v>
      </c>
      <c r="F43" s="436">
        <v>55912</v>
      </c>
      <c r="G43" s="603">
        <v>0.639</v>
      </c>
    </row>
    <row r="44" spans="1:7" ht="12.75">
      <c r="A44" s="94" t="s">
        <v>361</v>
      </c>
      <c r="B44" s="436">
        <f t="shared" si="0"/>
        <v>2127979.06</v>
      </c>
      <c r="C44" s="436">
        <v>2156727</v>
      </c>
      <c r="D44" s="436">
        <v>2262898</v>
      </c>
      <c r="E44" s="436">
        <v>2386535</v>
      </c>
      <c r="F44" s="436">
        <v>2574482</v>
      </c>
      <c r="G44" s="603">
        <v>0.985</v>
      </c>
    </row>
    <row r="45" spans="1:7" ht="12.75">
      <c r="A45" s="94" t="s">
        <v>362</v>
      </c>
      <c r="B45" s="436">
        <f t="shared" si="0"/>
        <v>2020590.72</v>
      </c>
      <c r="C45" s="436">
        <v>2015483</v>
      </c>
      <c r="D45" s="436">
        <v>2060509</v>
      </c>
      <c r="E45" s="436">
        <v>2176312</v>
      </c>
      <c r="F45" s="436">
        <v>2362566</v>
      </c>
      <c r="G45" s="603">
        <v>0.592</v>
      </c>
    </row>
    <row r="46" spans="1:7" ht="12.75">
      <c r="A46" s="94" t="s">
        <v>363</v>
      </c>
      <c r="B46" s="436">
        <f t="shared" si="0"/>
        <v>175110.12</v>
      </c>
      <c r="C46" s="436">
        <v>171924</v>
      </c>
      <c r="D46" s="436">
        <v>180510</v>
      </c>
      <c r="E46" s="436">
        <v>181041</v>
      </c>
      <c r="F46" s="436">
        <v>201255</v>
      </c>
      <c r="G46" s="604">
        <v>0.278</v>
      </c>
    </row>
    <row r="47" spans="1:7" ht="12.75">
      <c r="A47" s="94" t="s">
        <v>365</v>
      </c>
      <c r="B47" s="436">
        <f t="shared" si="0"/>
        <v>161096.02</v>
      </c>
      <c r="C47" s="436">
        <v>162989</v>
      </c>
      <c r="D47" s="436">
        <v>159234</v>
      </c>
      <c r="E47" s="436">
        <v>155567</v>
      </c>
      <c r="F47" s="436">
        <v>159723</v>
      </c>
      <c r="G47" s="604" t="s">
        <v>364</v>
      </c>
    </row>
    <row r="48" spans="1:7" ht="12.75">
      <c r="A48" s="98" t="s">
        <v>366</v>
      </c>
      <c r="B48" s="437">
        <f t="shared" si="0"/>
        <v>3948703.18</v>
      </c>
      <c r="C48" s="437">
        <v>3922069</v>
      </c>
      <c r="D48" s="437">
        <v>2636622</v>
      </c>
      <c r="E48" s="437">
        <v>2566577</v>
      </c>
      <c r="F48" s="437">
        <v>2651363</v>
      </c>
      <c r="G48" s="605">
        <v>0.802</v>
      </c>
    </row>
    <row r="49" spans="1:7" ht="12.75">
      <c r="A49" s="99"/>
      <c r="B49" s="438"/>
      <c r="C49" s="438"/>
      <c r="D49" s="438"/>
      <c r="E49" s="438"/>
      <c r="F49" s="438"/>
      <c r="G49" s="599"/>
    </row>
    <row r="50" spans="1:7" ht="12.75">
      <c r="A50" s="353" t="s">
        <v>798</v>
      </c>
      <c r="B50" s="438"/>
      <c r="C50" s="438"/>
      <c r="D50" s="438"/>
      <c r="E50" s="438"/>
      <c r="F50" s="438"/>
      <c r="G50" s="599"/>
    </row>
    <row r="51" spans="1:7" ht="15">
      <c r="A51" s="6" t="s">
        <v>530</v>
      </c>
      <c r="B51" s="354"/>
      <c r="C51" s="354"/>
      <c r="D51" s="354"/>
      <c r="E51" s="354"/>
      <c r="F51" s="354"/>
      <c r="G51" s="354"/>
    </row>
    <row r="52" spans="1:7" ht="15">
      <c r="A52" s="101" t="s">
        <v>368</v>
      </c>
      <c r="B52" s="354"/>
      <c r="C52" s="354"/>
      <c r="D52" s="354"/>
      <c r="E52" s="354"/>
      <c r="F52" s="354"/>
      <c r="G52" s="354"/>
    </row>
    <row r="53" spans="1:7" ht="15">
      <c r="A53" s="101"/>
      <c r="B53" s="354"/>
      <c r="C53" s="354"/>
      <c r="D53" s="354"/>
      <c r="E53" s="354"/>
      <c r="F53" s="354"/>
      <c r="G53" s="354"/>
    </row>
    <row r="54" spans="1:7" ht="15">
      <c r="A54" s="101" t="s">
        <v>647</v>
      </c>
      <c r="B54" s="354"/>
      <c r="C54" s="354"/>
      <c r="D54" s="354"/>
      <c r="E54" s="354"/>
      <c r="F54" s="354"/>
      <c r="G54" s="354"/>
    </row>
    <row r="55" spans="1:7" ht="15">
      <c r="A55" s="354"/>
      <c r="B55" s="354"/>
      <c r="C55" s="354"/>
      <c r="D55" s="354"/>
      <c r="E55" s="354"/>
      <c r="F55" s="354"/>
      <c r="G55" s="354"/>
    </row>
    <row r="56" spans="1:7" ht="15">
      <c r="A56" s="354"/>
      <c r="B56" s="354"/>
      <c r="C56" s="354"/>
      <c r="D56" s="354"/>
      <c r="E56" s="354"/>
      <c r="F56" s="354"/>
      <c r="G56" s="354"/>
    </row>
  </sheetData>
  <sheetProtection/>
  <conditionalFormatting sqref="B24:G31 B16:G22 B7:G13 B42:G50 B33:G40">
    <cfRule type="cellIs" priority="1" dxfId="1" operator="lessThan" stopIfTrue="1">
      <formula>0</formula>
    </cfRule>
  </conditionalFormatting>
  <printOptions/>
  <pageMargins left="0.75" right="0.75" top="1" bottom="1" header="0.5" footer="0.5"/>
  <pageSetup fitToHeight="1" fitToWidth="1" horizontalDpi="600" verticalDpi="600" orientation="landscape" paperSize="8" r:id="rId1"/>
</worksheet>
</file>

<file path=xl/worksheets/sheet29.xml><?xml version="1.0" encoding="utf-8"?>
<worksheet xmlns="http://schemas.openxmlformats.org/spreadsheetml/2006/main" xmlns:r="http://schemas.openxmlformats.org/officeDocument/2006/relationships">
  <sheetPr>
    <pageSetUpPr fitToPage="1"/>
  </sheetPr>
  <dimension ref="A1:K68"/>
  <sheetViews>
    <sheetView zoomScalePageLayoutView="0" workbookViewId="0" topLeftCell="A1">
      <selection activeCell="A16" sqref="A16"/>
    </sheetView>
  </sheetViews>
  <sheetFormatPr defaultColWidth="9.140625" defaultRowHeight="12.75"/>
  <cols>
    <col min="1" max="1" width="27.57421875" style="30" customWidth="1"/>
    <col min="2" max="2" width="18.140625" style="30" customWidth="1"/>
    <col min="3" max="3" width="10.7109375" style="41" customWidth="1"/>
    <col min="4" max="4" width="18.8515625" style="30" customWidth="1"/>
    <col min="5" max="5" width="10.7109375" style="30" customWidth="1"/>
    <col min="6" max="6" width="17.57421875" style="30" customWidth="1"/>
    <col min="7" max="7" width="10.7109375" style="30" customWidth="1"/>
    <col min="8" max="8" width="19.28125" style="30" customWidth="1"/>
    <col min="9" max="9" width="10.7109375" style="30" customWidth="1"/>
    <col min="10" max="10" width="18.28125" style="30" customWidth="1"/>
    <col min="11" max="11" width="10.7109375" style="30" customWidth="1"/>
    <col min="12" max="16384" width="9.140625" style="31" customWidth="1"/>
  </cols>
  <sheetData>
    <row r="1" spans="1:11" ht="15">
      <c r="A1" s="90" t="s">
        <v>124</v>
      </c>
      <c r="B1" s="242"/>
      <c r="C1" s="31"/>
      <c r="D1" s="31"/>
      <c r="E1" s="31"/>
      <c r="F1" s="31"/>
      <c r="G1" s="31"/>
      <c r="H1" s="31"/>
      <c r="I1" s="31"/>
      <c r="J1" s="31"/>
      <c r="K1" s="31"/>
    </row>
    <row r="2" s="78" customFormat="1" ht="17.25">
      <c r="A2" s="90" t="s">
        <v>505</v>
      </c>
    </row>
    <row r="3" spans="1:11" s="239" customFormat="1" ht="18">
      <c r="A3" s="90" t="s">
        <v>10</v>
      </c>
      <c r="B3" s="609"/>
      <c r="C3" s="610"/>
      <c r="D3" s="610"/>
      <c r="E3" s="610"/>
      <c r="F3" s="610"/>
      <c r="G3" s="610"/>
      <c r="H3" s="610"/>
      <c r="I3" s="610"/>
      <c r="J3" s="610"/>
      <c r="K3" s="610"/>
    </row>
    <row r="4" spans="1:11" s="79" customFormat="1" ht="15">
      <c r="A4" s="33"/>
      <c r="B4" s="608" t="s">
        <v>14</v>
      </c>
      <c r="C4" s="444"/>
      <c r="D4" s="608" t="s">
        <v>16</v>
      </c>
      <c r="E4" s="444"/>
      <c r="F4" s="608" t="s">
        <v>15</v>
      </c>
      <c r="G4" s="444"/>
      <c r="H4" s="608" t="s">
        <v>17</v>
      </c>
      <c r="I4" s="444"/>
      <c r="J4" s="608" t="s">
        <v>18</v>
      </c>
      <c r="K4" s="444"/>
    </row>
    <row r="5" spans="1:11" ht="13.5" customHeight="1">
      <c r="A5" s="314" t="s">
        <v>727</v>
      </c>
      <c r="B5" s="324" t="s">
        <v>818</v>
      </c>
      <c r="C5" s="449" t="s">
        <v>819</v>
      </c>
      <c r="D5" s="324" t="s">
        <v>818</v>
      </c>
      <c r="E5" s="449" t="s">
        <v>819</v>
      </c>
      <c r="F5" s="324" t="s">
        <v>818</v>
      </c>
      <c r="G5" s="449" t="s">
        <v>819</v>
      </c>
      <c r="H5" s="324" t="s">
        <v>818</v>
      </c>
      <c r="I5" s="449" t="s">
        <v>819</v>
      </c>
      <c r="J5" s="324" t="s">
        <v>818</v>
      </c>
      <c r="K5" s="449" t="s">
        <v>819</v>
      </c>
    </row>
    <row r="6" spans="1:11" ht="12.75">
      <c r="A6" s="266" t="s">
        <v>378</v>
      </c>
      <c r="B6" s="441">
        <v>134580</v>
      </c>
      <c r="C6" s="449">
        <v>7.166344062259544</v>
      </c>
      <c r="D6" s="441">
        <v>121094</v>
      </c>
      <c r="E6" s="449">
        <v>6.464594050356931</v>
      </c>
      <c r="F6" s="441">
        <v>110162</v>
      </c>
      <c r="G6" s="449">
        <v>5.742590050841017</v>
      </c>
      <c r="H6" s="441">
        <v>114836</v>
      </c>
      <c r="I6" s="449">
        <v>5.670451543454484</v>
      </c>
      <c r="J6" s="441">
        <v>110434</v>
      </c>
      <c r="K6" s="449">
        <v>5.018598088157438</v>
      </c>
    </row>
    <row r="7" spans="1:11" ht="12.75">
      <c r="A7" s="266" t="s">
        <v>531</v>
      </c>
      <c r="B7" s="441"/>
      <c r="C7" s="449"/>
      <c r="D7" s="441"/>
      <c r="E7" s="449"/>
      <c r="F7" s="441"/>
      <c r="G7" s="449"/>
      <c r="H7" s="441"/>
      <c r="I7" s="449"/>
      <c r="J7" s="441"/>
      <c r="K7" s="449"/>
    </row>
    <row r="8" spans="1:11" ht="12.75">
      <c r="A8" s="266" t="s">
        <v>379</v>
      </c>
      <c r="B8" s="441">
        <v>52144</v>
      </c>
      <c r="C8" s="449">
        <v>2.7766521383746596</v>
      </c>
      <c r="D8" s="441">
        <v>49127</v>
      </c>
      <c r="E8" s="449">
        <v>2.6226411871098896</v>
      </c>
      <c r="F8" s="441">
        <v>48159</v>
      </c>
      <c r="G8" s="449">
        <v>2.5104609053798272</v>
      </c>
      <c r="H8" s="441">
        <v>47906</v>
      </c>
      <c r="I8" s="449">
        <v>2.3655356477126555</v>
      </c>
      <c r="J8" s="441">
        <v>37660</v>
      </c>
      <c r="K8" s="449">
        <v>1.711433109368574</v>
      </c>
    </row>
    <row r="9" spans="1:11" ht="12.75">
      <c r="A9" s="266" t="s">
        <v>380</v>
      </c>
      <c r="B9" s="441">
        <v>7742</v>
      </c>
      <c r="C9" s="449">
        <v>0.41225914496963434</v>
      </c>
      <c r="D9" s="441">
        <v>4699</v>
      </c>
      <c r="E9" s="449">
        <v>0.250855760340126</v>
      </c>
      <c r="F9" s="441">
        <v>4171</v>
      </c>
      <c r="G9" s="449">
        <v>0.21742836097799495</v>
      </c>
      <c r="H9" s="441">
        <v>4123</v>
      </c>
      <c r="I9" s="449">
        <v>0.20358834959126787</v>
      </c>
      <c r="J9" s="441">
        <v>4229</v>
      </c>
      <c r="K9" s="449">
        <v>0.19218403132022568</v>
      </c>
    </row>
    <row r="10" spans="1:11" ht="12.75">
      <c r="A10" s="266" t="s">
        <v>381</v>
      </c>
      <c r="B10" s="441">
        <v>15545</v>
      </c>
      <c r="C10" s="449">
        <v>0.8277665213837465</v>
      </c>
      <c r="D10" s="441">
        <v>17822</v>
      </c>
      <c r="E10" s="449">
        <v>0.9514261248737447</v>
      </c>
      <c r="F10" s="441">
        <v>17762</v>
      </c>
      <c r="G10" s="449">
        <v>0.9259080670561368</v>
      </c>
      <c r="H10" s="441">
        <v>18520</v>
      </c>
      <c r="I10" s="449">
        <v>0.9144933869585935</v>
      </c>
      <c r="J10" s="441">
        <v>18815</v>
      </c>
      <c r="K10" s="449">
        <v>0.8550348898770503</v>
      </c>
    </row>
    <row r="11" spans="1:11" ht="12.75">
      <c r="A11" s="266" t="s">
        <v>382</v>
      </c>
      <c r="B11" s="441">
        <v>349204</v>
      </c>
      <c r="C11" s="449">
        <v>18.595006776023794</v>
      </c>
      <c r="D11" s="441">
        <v>349570</v>
      </c>
      <c r="E11" s="449">
        <v>18.66176806599231</v>
      </c>
      <c r="F11" s="441">
        <v>367698</v>
      </c>
      <c r="G11" s="449">
        <v>19.167579351447326</v>
      </c>
      <c r="H11" s="441">
        <v>380359</v>
      </c>
      <c r="I11" s="449">
        <v>18.781630138778816</v>
      </c>
      <c r="J11" s="441">
        <v>412824</v>
      </c>
      <c r="K11" s="449">
        <v>18.760506158841533</v>
      </c>
    </row>
    <row r="12" spans="1:11" ht="12.75">
      <c r="A12" s="266" t="s">
        <v>383</v>
      </c>
      <c r="B12" s="441">
        <v>189</v>
      </c>
      <c r="C12" s="449">
        <v>0.010064192508300296</v>
      </c>
      <c r="D12" s="441">
        <v>208</v>
      </c>
      <c r="E12" s="449">
        <v>0.011104064301073892</v>
      </c>
      <c r="F12" s="441">
        <v>194</v>
      </c>
      <c r="G12" s="449">
        <v>0.010112947022232324</v>
      </c>
      <c r="H12" s="441">
        <v>170</v>
      </c>
      <c r="I12" s="449">
        <v>0.008394377742060524</v>
      </c>
      <c r="J12" s="441">
        <v>156</v>
      </c>
      <c r="K12" s="449">
        <v>0.007089313995260158</v>
      </c>
    </row>
    <row r="13" spans="1:11" ht="12.75">
      <c r="A13" s="266" t="s">
        <v>384</v>
      </c>
      <c r="B13" s="441">
        <v>1318541</v>
      </c>
      <c r="C13" s="449">
        <v>70.21190716448032</v>
      </c>
      <c r="D13" s="441">
        <v>1330668</v>
      </c>
      <c r="E13" s="449">
        <v>71.03761074702592</v>
      </c>
      <c r="F13" s="441">
        <v>1370187</v>
      </c>
      <c r="G13" s="449">
        <v>71.42592031727547</v>
      </c>
      <c r="H13" s="441">
        <v>1459251</v>
      </c>
      <c r="I13" s="449">
        <v>72.05590655576214</v>
      </c>
      <c r="J13" s="441">
        <v>1616377</v>
      </c>
      <c r="K13" s="449">
        <v>73.45515440843991</v>
      </c>
    </row>
    <row r="14" spans="1:11" ht="12.75">
      <c r="A14" s="266" t="s">
        <v>11</v>
      </c>
      <c r="B14" s="441"/>
      <c r="C14" s="449"/>
      <c r="D14" s="441"/>
      <c r="E14" s="449"/>
      <c r="F14" s="441"/>
      <c r="G14" s="449"/>
      <c r="H14" s="441"/>
      <c r="I14" s="449"/>
      <c r="J14" s="441">
        <v>500</v>
      </c>
      <c r="K14" s="449">
        <v>0.022722160241218453</v>
      </c>
    </row>
    <row r="15" spans="1:11" s="79" customFormat="1" ht="12.75">
      <c r="A15" s="292" t="s">
        <v>182</v>
      </c>
      <c r="B15" s="445">
        <v>1877945</v>
      </c>
      <c r="C15" s="446"/>
      <c r="D15" s="445">
        <v>1873188</v>
      </c>
      <c r="E15" s="446"/>
      <c r="F15" s="445">
        <v>1918333</v>
      </c>
      <c r="G15" s="446"/>
      <c r="H15" s="445">
        <v>2025165</v>
      </c>
      <c r="I15" s="446"/>
      <c r="J15" s="445">
        <v>2200495</v>
      </c>
      <c r="K15" s="446"/>
    </row>
    <row r="16" spans="1:11" ht="12.75">
      <c r="A16" s="314" t="s">
        <v>153</v>
      </c>
      <c r="B16" s="324"/>
      <c r="C16" s="448"/>
      <c r="D16" s="447"/>
      <c r="E16" s="448"/>
      <c r="F16" s="447"/>
      <c r="G16" s="448"/>
      <c r="H16" s="447"/>
      <c r="I16" s="448"/>
      <c r="J16" s="447"/>
      <c r="K16" s="448"/>
    </row>
    <row r="17" spans="1:11" ht="12.75">
      <c r="A17" s="266" t="s">
        <v>378</v>
      </c>
      <c r="B17" s="441">
        <v>8384</v>
      </c>
      <c r="C17" s="449">
        <v>7.482040069608674</v>
      </c>
      <c r="D17" s="441">
        <v>7684</v>
      </c>
      <c r="E17" s="449">
        <v>6.9249556150359135</v>
      </c>
      <c r="F17" s="441">
        <v>7800</v>
      </c>
      <c r="G17" s="449">
        <v>6.9246544331105016</v>
      </c>
      <c r="H17" s="441">
        <v>6992</v>
      </c>
      <c r="I17" s="449">
        <v>5.835419796361208</v>
      </c>
      <c r="J17" s="441">
        <v>6471</v>
      </c>
      <c r="K17" s="449">
        <v>5.066036184854345</v>
      </c>
    </row>
    <row r="18" spans="1:11" ht="12.75">
      <c r="A18" s="266" t="s">
        <v>531</v>
      </c>
      <c r="B18" s="441"/>
      <c r="C18" s="449"/>
      <c r="D18" s="441"/>
      <c r="E18" s="449"/>
      <c r="F18" s="441"/>
      <c r="G18" s="449"/>
      <c r="H18" s="441"/>
      <c r="I18" s="449"/>
      <c r="J18" s="441"/>
      <c r="K18" s="449"/>
    </row>
    <row r="19" spans="1:11" ht="12.75">
      <c r="A19" s="266" t="s">
        <v>379</v>
      </c>
      <c r="B19" s="441">
        <v>4017</v>
      </c>
      <c r="C19" s="449">
        <v>3.584846727053679</v>
      </c>
      <c r="D19" s="441">
        <v>3797</v>
      </c>
      <c r="E19" s="449">
        <v>3.4219230179973144</v>
      </c>
      <c r="F19" s="441">
        <v>3854</v>
      </c>
      <c r="G19" s="449">
        <v>3.4214895109240864</v>
      </c>
      <c r="H19" s="441">
        <v>3657</v>
      </c>
      <c r="I19" s="449">
        <v>3.0520781171757636</v>
      </c>
      <c r="J19" s="441">
        <v>2631</v>
      </c>
      <c r="K19" s="449">
        <v>2.0597652916630786</v>
      </c>
    </row>
    <row r="20" spans="1:11" s="79" customFormat="1" ht="12.75">
      <c r="A20" s="266" t="s">
        <v>380</v>
      </c>
      <c r="B20" s="441">
        <v>699</v>
      </c>
      <c r="C20" s="449">
        <v>0.6238008121012003</v>
      </c>
      <c r="D20" s="441">
        <v>425</v>
      </c>
      <c r="E20" s="449">
        <v>0.3830174565838448</v>
      </c>
      <c r="F20" s="441">
        <v>431</v>
      </c>
      <c r="G20" s="449">
        <v>0.38263154623982387</v>
      </c>
      <c r="H20" s="441">
        <v>394</v>
      </c>
      <c r="I20" s="449">
        <v>0.32882657319312303</v>
      </c>
      <c r="J20" s="441">
        <v>367</v>
      </c>
      <c r="K20" s="449">
        <v>0.28731807755239447</v>
      </c>
    </row>
    <row r="21" spans="1:11" ht="12.75">
      <c r="A21" s="266" t="s">
        <v>381</v>
      </c>
      <c r="B21" s="441">
        <v>960</v>
      </c>
      <c r="C21" s="449">
        <v>0.8567221453750391</v>
      </c>
      <c r="D21" s="441">
        <v>1188</v>
      </c>
      <c r="E21" s="449">
        <v>1.0706464433449592</v>
      </c>
      <c r="F21" s="441">
        <v>1206</v>
      </c>
      <c r="G21" s="449">
        <v>1.0706581085040083</v>
      </c>
      <c r="H21" s="441">
        <v>1180</v>
      </c>
      <c r="I21" s="449">
        <v>0.984810549157069</v>
      </c>
      <c r="J21" s="441">
        <v>1168</v>
      </c>
      <c r="K21" s="449">
        <v>0.9144073966790102</v>
      </c>
    </row>
    <row r="22" spans="1:11" ht="12.75">
      <c r="A22" s="266" t="s">
        <v>382</v>
      </c>
      <c r="B22" s="441">
        <v>18131</v>
      </c>
      <c r="C22" s="449">
        <v>16.180447101869618</v>
      </c>
      <c r="D22" s="441">
        <v>17812</v>
      </c>
      <c r="E22" s="449">
        <v>16.052486909815162</v>
      </c>
      <c r="F22" s="441">
        <v>18082</v>
      </c>
      <c r="G22" s="449">
        <v>16.05276941788514</v>
      </c>
      <c r="H22" s="441">
        <v>19031</v>
      </c>
      <c r="I22" s="449">
        <v>15.88299115339676</v>
      </c>
      <c r="J22" s="441">
        <v>20502</v>
      </c>
      <c r="K22" s="449">
        <v>16.050668190678994</v>
      </c>
    </row>
    <row r="23" spans="1:11" ht="12.75">
      <c r="A23" s="266" t="s">
        <v>383</v>
      </c>
      <c r="B23" s="441">
        <v>26</v>
      </c>
      <c r="C23" s="449">
        <v>0.023202891437240643</v>
      </c>
      <c r="D23" s="441">
        <v>23</v>
      </c>
      <c r="E23" s="449">
        <v>0.020728003532772776</v>
      </c>
      <c r="F23" s="441">
        <v>24</v>
      </c>
      <c r="G23" s="449">
        <v>0.02130662902495539</v>
      </c>
      <c r="H23" s="441">
        <v>17</v>
      </c>
      <c r="I23" s="449">
        <v>0.014187948589550992</v>
      </c>
      <c r="J23" s="441">
        <v>18</v>
      </c>
      <c r="K23" s="449">
        <v>0.01409189481183406</v>
      </c>
    </row>
    <row r="24" spans="1:11" ht="12.75">
      <c r="A24" s="266" t="s">
        <v>384</v>
      </c>
      <c r="B24" s="441">
        <v>79838</v>
      </c>
      <c r="C24" s="449">
        <v>71.24894025255455</v>
      </c>
      <c r="D24" s="441">
        <v>80032</v>
      </c>
      <c r="E24" s="449">
        <v>72.12624255369003</v>
      </c>
      <c r="F24" s="441">
        <v>81244</v>
      </c>
      <c r="G24" s="449">
        <v>72.12649035431149</v>
      </c>
      <c r="H24" s="441">
        <v>88549</v>
      </c>
      <c r="I24" s="449">
        <v>73.90168586212653</v>
      </c>
      <c r="J24" s="441">
        <v>96558</v>
      </c>
      <c r="K24" s="449">
        <v>75.59362106894851</v>
      </c>
    </row>
    <row r="25" spans="1:11" ht="12.75">
      <c r="A25" s="266" t="s">
        <v>11</v>
      </c>
      <c r="B25" s="441"/>
      <c r="C25" s="449"/>
      <c r="D25" s="441"/>
      <c r="E25" s="449"/>
      <c r="F25" s="441"/>
      <c r="G25" s="449"/>
      <c r="H25" s="441"/>
      <c r="I25" s="449"/>
      <c r="J25" s="441">
        <v>18</v>
      </c>
      <c r="K25" s="449">
        <v>0.01409189481183406</v>
      </c>
    </row>
    <row r="26" spans="1:11" s="79" customFormat="1" ht="12.75">
      <c r="A26" s="292" t="s">
        <v>182</v>
      </c>
      <c r="B26" s="445">
        <v>112055</v>
      </c>
      <c r="C26" s="446"/>
      <c r="D26" s="445">
        <v>110961</v>
      </c>
      <c r="E26" s="446"/>
      <c r="F26" s="445">
        <v>112641</v>
      </c>
      <c r="G26" s="446"/>
      <c r="H26" s="445">
        <v>119820</v>
      </c>
      <c r="I26" s="446"/>
      <c r="J26" s="445">
        <v>127733</v>
      </c>
      <c r="K26" s="446"/>
    </row>
    <row r="27" spans="1:11" ht="12.75" hidden="1">
      <c r="A27" s="314" t="s">
        <v>126</v>
      </c>
      <c r="B27" s="324"/>
      <c r="C27" s="440"/>
      <c r="D27" s="324"/>
      <c r="E27" s="440"/>
      <c r="F27" s="324"/>
      <c r="G27" s="440"/>
      <c r="H27" s="324"/>
      <c r="I27" s="440"/>
      <c r="J27" s="324"/>
      <c r="K27" s="440"/>
    </row>
    <row r="28" spans="1:11" ht="12.75" hidden="1">
      <c r="A28" s="266" t="s">
        <v>378</v>
      </c>
      <c r="B28" s="441">
        <v>142965</v>
      </c>
      <c r="C28" s="443">
        <v>7.184167244137063</v>
      </c>
      <c r="D28" s="441">
        <v>128778</v>
      </c>
      <c r="E28" s="443">
        <v>6.490339183196424</v>
      </c>
      <c r="F28" s="441">
        <v>117962</v>
      </c>
      <c r="G28" s="443">
        <v>5.808149193441176</v>
      </c>
      <c r="H28" s="441">
        <v>121828</v>
      </c>
      <c r="I28" s="443">
        <v>5.679666757576393</v>
      </c>
      <c r="J28" s="441">
        <v>116905</v>
      </c>
      <c r="K28" s="443">
        <v>5.02012257335335</v>
      </c>
    </row>
    <row r="29" spans="1:11" ht="12.75" hidden="1">
      <c r="A29" s="266" t="s">
        <v>531</v>
      </c>
      <c r="B29" s="324"/>
      <c r="C29" s="443"/>
      <c r="D29" s="441"/>
      <c r="E29" s="443"/>
      <c r="F29" s="441"/>
      <c r="G29" s="443"/>
      <c r="H29" s="441"/>
      <c r="I29" s="443"/>
      <c r="J29" s="441"/>
      <c r="K29" s="443"/>
    </row>
    <row r="30" spans="1:11" ht="12.75" hidden="1">
      <c r="A30" s="266" t="s">
        <v>379</v>
      </c>
      <c r="B30" s="441">
        <v>56160</v>
      </c>
      <c r="C30" s="443">
        <v>2.8221091346185254</v>
      </c>
      <c r="D30" s="441">
        <v>52924</v>
      </c>
      <c r="E30" s="443">
        <v>2.6673400031953247</v>
      </c>
      <c r="F30" s="441">
        <v>52013</v>
      </c>
      <c r="G30" s="443">
        <v>2.560987979166646</v>
      </c>
      <c r="H30" s="441">
        <v>51563</v>
      </c>
      <c r="I30" s="443">
        <v>2.4038862742629905</v>
      </c>
      <c r="J30" s="441">
        <v>40291</v>
      </c>
      <c r="K30" s="443">
        <v>1.730172008066206</v>
      </c>
    </row>
    <row r="31" spans="1:11" ht="12.75" hidden="1">
      <c r="A31" s="266" t="s">
        <v>380</v>
      </c>
      <c r="B31" s="441">
        <v>8441</v>
      </c>
      <c r="C31" s="443">
        <v>0.42417064112028086</v>
      </c>
      <c r="D31" s="441">
        <v>5124</v>
      </c>
      <c r="E31" s="443">
        <v>0.2582467344942341</v>
      </c>
      <c r="F31" s="441">
        <v>4602</v>
      </c>
      <c r="G31" s="443">
        <v>0.22659078845913339</v>
      </c>
      <c r="H31" s="441">
        <v>4517</v>
      </c>
      <c r="I31" s="443">
        <v>0.21058422319969605</v>
      </c>
      <c r="J31" s="441">
        <v>4596</v>
      </c>
      <c r="K31" s="443">
        <v>0.19736096272299727</v>
      </c>
    </row>
    <row r="32" spans="1:11" ht="12.75" hidden="1">
      <c r="A32" s="266"/>
      <c r="B32" s="441"/>
      <c r="C32" s="443"/>
      <c r="D32" s="441"/>
      <c r="E32" s="443"/>
      <c r="F32" s="441"/>
      <c r="G32" s="443"/>
      <c r="H32" s="441"/>
      <c r="I32" s="443"/>
      <c r="J32" s="441"/>
      <c r="K32" s="443"/>
    </row>
    <row r="33" spans="1:11" ht="12.75" hidden="1">
      <c r="A33" s="266" t="s">
        <v>381</v>
      </c>
      <c r="B33" s="441">
        <v>16505</v>
      </c>
      <c r="C33" s="443">
        <v>0.829396568142428</v>
      </c>
      <c r="D33" s="441">
        <v>19010</v>
      </c>
      <c r="E33" s="443">
        <v>0.9580933689959776</v>
      </c>
      <c r="F33" s="441">
        <v>18968</v>
      </c>
      <c r="G33" s="443">
        <v>0.93393613113708</v>
      </c>
      <c r="H33" s="441">
        <v>19700</v>
      </c>
      <c r="I33" s="443">
        <v>0.9184213409417781</v>
      </c>
      <c r="J33" s="441">
        <v>19983</v>
      </c>
      <c r="K33" s="443">
        <v>0.8581079456252512</v>
      </c>
    </row>
    <row r="34" spans="1:11" ht="12.75" hidden="1">
      <c r="A34" s="266" t="s">
        <v>382</v>
      </c>
      <c r="B34" s="441">
        <v>367335</v>
      </c>
      <c r="C34" s="443">
        <v>18.45903595023319</v>
      </c>
      <c r="D34" s="441">
        <v>367382</v>
      </c>
      <c r="E34" s="443">
        <v>18.515847348157823</v>
      </c>
      <c r="F34" s="441">
        <v>385780</v>
      </c>
      <c r="G34" s="443">
        <v>18.99482711250858</v>
      </c>
      <c r="H34" s="441">
        <v>399390</v>
      </c>
      <c r="I34" s="443">
        <v>18.619710627347043</v>
      </c>
      <c r="J34" s="441">
        <v>433326</v>
      </c>
      <c r="K34" s="443">
        <v>18.60784084702035</v>
      </c>
    </row>
    <row r="35" spans="1:11" ht="12.75" hidden="1">
      <c r="A35" s="266" t="s">
        <v>383</v>
      </c>
      <c r="B35" s="441">
        <v>215</v>
      </c>
      <c r="C35" s="443">
        <v>0.01080401467134941</v>
      </c>
      <c r="D35" s="441">
        <v>231</v>
      </c>
      <c r="E35" s="443">
        <v>0.01164227081736301</v>
      </c>
      <c r="F35" s="441">
        <v>218</v>
      </c>
      <c r="G35" s="443">
        <v>0.010733766163427005</v>
      </c>
      <c r="H35" s="441">
        <v>187</v>
      </c>
      <c r="I35" s="443">
        <v>0.008718009683051395</v>
      </c>
      <c r="J35" s="441">
        <v>174</v>
      </c>
      <c r="K35" s="443">
        <v>0.007471890233638277</v>
      </c>
    </row>
    <row r="36" spans="1:11" s="79" customFormat="1" ht="12.75" hidden="1">
      <c r="A36" s="266"/>
      <c r="B36" s="441"/>
      <c r="C36" s="443"/>
      <c r="D36" s="441"/>
      <c r="E36" s="443"/>
      <c r="F36" s="441"/>
      <c r="G36" s="443"/>
      <c r="H36" s="441"/>
      <c r="I36" s="443"/>
      <c r="J36" s="441"/>
      <c r="K36" s="443"/>
    </row>
    <row r="37" spans="1:11" ht="12.75" hidden="1">
      <c r="A37" s="266" t="s">
        <v>384</v>
      </c>
      <c r="B37" s="441">
        <v>1398380</v>
      </c>
      <c r="C37" s="443">
        <v>70.27031644707716</v>
      </c>
      <c r="D37" s="441">
        <v>1410700</v>
      </c>
      <c r="E37" s="443">
        <v>71.09849109114286</v>
      </c>
      <c r="F37" s="441">
        <v>1451431</v>
      </c>
      <c r="G37" s="443">
        <v>71.46477502912396</v>
      </c>
      <c r="H37" s="441">
        <v>1547800</v>
      </c>
      <c r="I37" s="443">
        <v>72.15901276698905</v>
      </c>
      <c r="J37" s="441">
        <v>1712935</v>
      </c>
      <c r="K37" s="443">
        <v>73.55667986986887</v>
      </c>
    </row>
    <row r="38" spans="1:11" ht="12.75" hidden="1">
      <c r="A38" s="266"/>
      <c r="B38" s="441"/>
      <c r="C38" s="443"/>
      <c r="D38" s="441"/>
      <c r="E38" s="443"/>
      <c r="F38" s="441"/>
      <c r="G38" s="443"/>
      <c r="H38" s="441"/>
      <c r="I38" s="443"/>
      <c r="J38" s="441"/>
      <c r="K38" s="443"/>
    </row>
    <row r="39" spans="1:11" ht="12.75" hidden="1">
      <c r="A39" s="266" t="s">
        <v>12</v>
      </c>
      <c r="B39" s="441"/>
      <c r="C39" s="443"/>
      <c r="D39" s="441"/>
      <c r="E39" s="443"/>
      <c r="F39" s="441"/>
      <c r="G39" s="443"/>
      <c r="H39" s="441"/>
      <c r="I39" s="443"/>
      <c r="J39" s="441">
        <v>518</v>
      </c>
      <c r="K39" s="443">
        <v>0.02224390310933694</v>
      </c>
    </row>
    <row r="40" spans="1:11" ht="12.75" hidden="1">
      <c r="A40" s="266"/>
      <c r="B40" s="441"/>
      <c r="C40" s="440"/>
      <c r="D40" s="441"/>
      <c r="E40" s="440"/>
      <c r="F40" s="441"/>
      <c r="G40" s="440"/>
      <c r="H40" s="441"/>
      <c r="I40" s="440"/>
      <c r="J40" s="441"/>
      <c r="K40" s="440"/>
    </row>
    <row r="41" spans="1:11" ht="12.75" hidden="1">
      <c r="A41" s="369" t="s">
        <v>182</v>
      </c>
      <c r="B41" s="442">
        <v>1990001</v>
      </c>
      <c r="C41" s="439">
        <v>100</v>
      </c>
      <c r="D41" s="442">
        <v>1984149</v>
      </c>
      <c r="E41" s="439">
        <v>100</v>
      </c>
      <c r="F41" s="442">
        <v>2030974</v>
      </c>
      <c r="G41" s="439">
        <v>100</v>
      </c>
      <c r="H41" s="442">
        <v>2144985</v>
      </c>
      <c r="I41" s="439">
        <v>100</v>
      </c>
      <c r="J41" s="442">
        <v>2328728</v>
      </c>
      <c r="K41" s="439">
        <v>100</v>
      </c>
    </row>
    <row r="42" spans="1:11" ht="12.75">
      <c r="A42" s="314" t="s">
        <v>154</v>
      </c>
      <c r="B42" s="324"/>
      <c r="C42" s="448"/>
      <c r="D42" s="447"/>
      <c r="E42" s="448"/>
      <c r="F42" s="447"/>
      <c r="G42" s="448"/>
      <c r="H42" s="447"/>
      <c r="I42" s="448"/>
      <c r="J42" s="447"/>
      <c r="K42" s="448"/>
    </row>
    <row r="43" spans="1:11" ht="12.75">
      <c r="A43" s="266" t="s">
        <v>378</v>
      </c>
      <c r="B43" s="441">
        <v>14373</v>
      </c>
      <c r="C43" s="449">
        <v>46.98594311866623</v>
      </c>
      <c r="D43" s="441">
        <v>1697</v>
      </c>
      <c r="E43" s="449">
        <v>5.415842216123061</v>
      </c>
      <c r="F43" s="441">
        <v>1594</v>
      </c>
      <c r="G43" s="449">
        <v>5.396803900325027</v>
      </c>
      <c r="H43" s="441">
        <v>1632</v>
      </c>
      <c r="I43" s="449">
        <v>5.210062571829907</v>
      </c>
      <c r="J43" s="441">
        <v>1616</v>
      </c>
      <c r="K43" s="449">
        <v>4.775554833180649</v>
      </c>
    </row>
    <row r="44" spans="1:11" ht="12.75">
      <c r="A44" s="266" t="s">
        <v>531</v>
      </c>
      <c r="B44" s="441"/>
      <c r="C44" s="449"/>
      <c r="D44" s="441"/>
      <c r="E44" s="449"/>
      <c r="F44" s="441"/>
      <c r="G44" s="449"/>
      <c r="H44" s="441"/>
      <c r="I44" s="449"/>
      <c r="J44" s="441"/>
      <c r="K44" s="449"/>
    </row>
    <row r="45" spans="1:11" ht="12.75">
      <c r="A45" s="266" t="s">
        <v>379</v>
      </c>
      <c r="B45" s="441">
        <v>1543</v>
      </c>
      <c r="C45" s="449">
        <v>5.044132069303694</v>
      </c>
      <c r="D45" s="441">
        <v>2725</v>
      </c>
      <c r="E45" s="449">
        <v>8.696623476096253</v>
      </c>
      <c r="F45" s="441">
        <v>2306</v>
      </c>
      <c r="G45" s="449">
        <v>7.80742145178765</v>
      </c>
      <c r="H45" s="441">
        <v>2226</v>
      </c>
      <c r="I45" s="449">
        <v>7.106372110841527</v>
      </c>
      <c r="J45" s="441">
        <v>1695</v>
      </c>
      <c r="K45" s="449">
        <v>5.009013268713614</v>
      </c>
    </row>
    <row r="46" spans="1:11" s="79" customFormat="1" ht="12.75">
      <c r="A46" s="266" t="s">
        <v>380</v>
      </c>
      <c r="B46" s="441">
        <v>262</v>
      </c>
      <c r="C46" s="449">
        <v>0.8564890487087284</v>
      </c>
      <c r="D46" s="441">
        <v>428</v>
      </c>
      <c r="E46" s="449">
        <v>1.3659283845024575</v>
      </c>
      <c r="F46" s="441">
        <v>361</v>
      </c>
      <c r="G46" s="449">
        <v>1.222237269772481</v>
      </c>
      <c r="H46" s="441">
        <v>339</v>
      </c>
      <c r="I46" s="449">
        <v>1.0822372621631975</v>
      </c>
      <c r="J46" s="441">
        <v>342</v>
      </c>
      <c r="K46" s="449">
        <v>1.0106681639528354</v>
      </c>
    </row>
    <row r="47" spans="1:11" ht="12.75">
      <c r="A47" s="266" t="s">
        <v>381</v>
      </c>
      <c r="B47" s="441">
        <v>120</v>
      </c>
      <c r="C47" s="449">
        <v>0.3922850604772802</v>
      </c>
      <c r="D47" s="441">
        <v>307</v>
      </c>
      <c r="E47" s="449">
        <v>0.9797663879491926</v>
      </c>
      <c r="F47" s="441">
        <v>308</v>
      </c>
      <c r="G47" s="449">
        <v>1.0427952329360781</v>
      </c>
      <c r="H47" s="441">
        <v>334</v>
      </c>
      <c r="I47" s="449">
        <v>1.0662750606563658</v>
      </c>
      <c r="J47" s="441">
        <v>337</v>
      </c>
      <c r="K47" s="449">
        <v>0.9958923136026478</v>
      </c>
    </row>
    <row r="48" spans="1:11" ht="12.75">
      <c r="A48" s="266" t="s">
        <v>382</v>
      </c>
      <c r="B48" s="441">
        <v>3669</v>
      </c>
      <c r="C48" s="449">
        <v>11.994115724092842</v>
      </c>
      <c r="D48" s="441">
        <v>6888</v>
      </c>
      <c r="E48" s="449">
        <v>21.982511010404036</v>
      </c>
      <c r="F48" s="441">
        <v>6372</v>
      </c>
      <c r="G48" s="449">
        <v>21.573672806067172</v>
      </c>
      <c r="H48" s="441">
        <v>6715</v>
      </c>
      <c r="I48" s="449">
        <v>21.437236623675137</v>
      </c>
      <c r="J48" s="441">
        <v>7309</v>
      </c>
      <c r="K48" s="449">
        <v>21.59933804190431</v>
      </c>
    </row>
    <row r="49" spans="1:11" ht="12.75">
      <c r="A49" s="266" t="s">
        <v>383</v>
      </c>
      <c r="B49" s="441">
        <v>1</v>
      </c>
      <c r="C49" s="449">
        <v>0.0032690421706440013</v>
      </c>
      <c r="D49" s="441">
        <v>1</v>
      </c>
      <c r="E49" s="449">
        <v>0.003191421459117891</v>
      </c>
      <c r="F49" s="441">
        <v>1</v>
      </c>
      <c r="G49" s="449">
        <v>0.003385698808234019</v>
      </c>
      <c r="H49" s="441">
        <v>0</v>
      </c>
      <c r="I49" s="449">
        <v>0</v>
      </c>
      <c r="J49" s="441"/>
      <c r="K49" s="449">
        <v>0</v>
      </c>
    </row>
    <row r="50" spans="1:11" ht="12.75">
      <c r="A50" s="266" t="s">
        <v>384</v>
      </c>
      <c r="B50" s="441">
        <v>10622</v>
      </c>
      <c r="C50" s="449">
        <v>34.723765936580584</v>
      </c>
      <c r="D50" s="441">
        <v>19288</v>
      </c>
      <c r="E50" s="449">
        <v>61.55613710346588</v>
      </c>
      <c r="F50" s="441">
        <v>18594</v>
      </c>
      <c r="G50" s="449">
        <v>62.95368364030336</v>
      </c>
      <c r="H50" s="441">
        <v>20078</v>
      </c>
      <c r="I50" s="449">
        <v>64.09781637083385</v>
      </c>
      <c r="J50" s="441">
        <v>22537</v>
      </c>
      <c r="K50" s="449">
        <v>66.60066786843582</v>
      </c>
    </row>
    <row r="51" spans="1:11" ht="12.75">
      <c r="A51" s="266" t="s">
        <v>11</v>
      </c>
      <c r="B51" s="441"/>
      <c r="C51" s="449"/>
      <c r="D51" s="441"/>
      <c r="E51" s="449"/>
      <c r="F51" s="441"/>
      <c r="G51" s="449"/>
      <c r="H51" s="441"/>
      <c r="I51" s="449"/>
      <c r="J51" s="441">
        <v>3</v>
      </c>
      <c r="K51" s="449">
        <v>0.008865510210112592</v>
      </c>
    </row>
    <row r="52" spans="1:11" s="79" customFormat="1" ht="12.75">
      <c r="A52" s="292" t="s">
        <v>182</v>
      </c>
      <c r="B52" s="445">
        <v>30590</v>
      </c>
      <c r="C52" s="446"/>
      <c r="D52" s="445">
        <v>31334</v>
      </c>
      <c r="E52" s="446"/>
      <c r="F52" s="445">
        <v>29536</v>
      </c>
      <c r="G52" s="446"/>
      <c r="H52" s="445">
        <v>31324</v>
      </c>
      <c r="I52" s="446"/>
      <c r="J52" s="445">
        <v>33839</v>
      </c>
      <c r="K52" s="446"/>
    </row>
    <row r="53" spans="1:11" ht="12.75">
      <c r="A53" s="314" t="s">
        <v>155</v>
      </c>
      <c r="B53" s="324"/>
      <c r="C53" s="448"/>
      <c r="D53" s="447"/>
      <c r="E53" s="448"/>
      <c r="F53" s="447"/>
      <c r="G53" s="448"/>
      <c r="H53" s="447"/>
      <c r="I53" s="448"/>
      <c r="J53" s="447"/>
      <c r="K53" s="448"/>
    </row>
    <row r="54" spans="1:11" ht="12.75">
      <c r="A54" s="266" t="s">
        <v>378</v>
      </c>
      <c r="B54" s="441">
        <v>157338</v>
      </c>
      <c r="C54" s="449">
        <v>7.786731703744103</v>
      </c>
      <c r="D54" s="441">
        <v>130475</v>
      </c>
      <c r="E54" s="449">
        <v>6.473634359605117</v>
      </c>
      <c r="F54" s="441">
        <v>119556</v>
      </c>
      <c r="G54" s="449">
        <v>5.802252840316233</v>
      </c>
      <c r="H54" s="441">
        <v>123460</v>
      </c>
      <c r="I54" s="449">
        <v>5.6729076615499</v>
      </c>
      <c r="J54" s="441">
        <v>118521</v>
      </c>
      <c r="K54" s="449">
        <v>5.016619634490789</v>
      </c>
    </row>
    <row r="55" spans="1:11" ht="12.75">
      <c r="A55" s="266" t="s">
        <v>531</v>
      </c>
      <c r="B55" s="441"/>
      <c r="C55" s="449"/>
      <c r="D55" s="441"/>
      <c r="E55" s="449"/>
      <c r="F55" s="441"/>
      <c r="G55" s="449"/>
      <c r="H55" s="441"/>
      <c r="I55" s="449"/>
      <c r="J55" s="441"/>
      <c r="K55" s="449"/>
    </row>
    <row r="56" spans="1:11" ht="12.75">
      <c r="A56" s="266" t="s">
        <v>379</v>
      </c>
      <c r="B56" s="441">
        <v>57703</v>
      </c>
      <c r="C56" s="449">
        <v>2.8557486398781347</v>
      </c>
      <c r="D56" s="441">
        <v>55649</v>
      </c>
      <c r="E56" s="449">
        <v>2.7610751368282442</v>
      </c>
      <c r="F56" s="441">
        <v>54319</v>
      </c>
      <c r="G56" s="449">
        <v>2.6361920107157935</v>
      </c>
      <c r="H56" s="441">
        <v>53789</v>
      </c>
      <c r="I56" s="449">
        <v>2.4715699838579908</v>
      </c>
      <c r="J56" s="441">
        <v>41986</v>
      </c>
      <c r="K56" s="449">
        <v>1.7771347860187667</v>
      </c>
    </row>
    <row r="57" spans="1:11" ht="12.75">
      <c r="A57" s="266" t="s">
        <v>380</v>
      </c>
      <c r="B57" s="441">
        <v>8703</v>
      </c>
      <c r="C57" s="449">
        <v>0.43071556787098425</v>
      </c>
      <c r="D57" s="441">
        <v>5552</v>
      </c>
      <c r="E57" s="449">
        <v>0.2754674685918958</v>
      </c>
      <c r="F57" s="441">
        <v>4963</v>
      </c>
      <c r="G57" s="449">
        <v>0.2408626990405288</v>
      </c>
      <c r="H57" s="441">
        <v>4856</v>
      </c>
      <c r="I57" s="449">
        <v>0.22313007941427437</v>
      </c>
      <c r="J57" s="441">
        <v>4938</v>
      </c>
      <c r="K57" s="449">
        <v>0.20900994553805247</v>
      </c>
    </row>
    <row r="58" spans="1:11" ht="12.75">
      <c r="A58" s="266" t="s">
        <v>381</v>
      </c>
      <c r="B58" s="441">
        <v>16625</v>
      </c>
      <c r="C58" s="449">
        <v>0.8227790780024261</v>
      </c>
      <c r="D58" s="441">
        <v>19317</v>
      </c>
      <c r="E58" s="449">
        <v>0.9584303117416519</v>
      </c>
      <c r="F58" s="441">
        <v>19276</v>
      </c>
      <c r="G58" s="449">
        <v>0.9354965518245483</v>
      </c>
      <c r="H58" s="441">
        <v>20034</v>
      </c>
      <c r="I58" s="449">
        <v>0.9205494256560075</v>
      </c>
      <c r="J58" s="441">
        <v>20320</v>
      </c>
      <c r="K58" s="449">
        <v>0.8600814283785391</v>
      </c>
    </row>
    <row r="59" spans="1:11" ht="12.75">
      <c r="A59" s="266" t="s">
        <v>382</v>
      </c>
      <c r="B59" s="441">
        <v>371004</v>
      </c>
      <c r="C59" s="449">
        <v>18.36116264993757</v>
      </c>
      <c r="D59" s="441">
        <v>374270</v>
      </c>
      <c r="E59" s="449">
        <v>18.569742339677386</v>
      </c>
      <c r="F59" s="441">
        <v>392152</v>
      </c>
      <c r="G59" s="449">
        <v>19.03179309976656</v>
      </c>
      <c r="H59" s="441">
        <v>406105</v>
      </c>
      <c r="I59" s="449">
        <v>18.660263776880946</v>
      </c>
      <c r="J59" s="441">
        <v>440635</v>
      </c>
      <c r="K59" s="449">
        <v>18.65068800165244</v>
      </c>
    </row>
    <row r="60" spans="1:11" ht="12.75">
      <c r="A60" s="266" t="s">
        <v>383</v>
      </c>
      <c r="B60" s="441">
        <v>216</v>
      </c>
      <c r="C60" s="449">
        <v>0.010689941705174377</v>
      </c>
      <c r="D60" s="441">
        <v>232</v>
      </c>
      <c r="E60" s="449">
        <v>0.011510888457010057</v>
      </c>
      <c r="F60" s="441">
        <v>219</v>
      </c>
      <c r="G60" s="449">
        <v>0.010628436649179087</v>
      </c>
      <c r="H60" s="441">
        <v>187</v>
      </c>
      <c r="I60" s="449">
        <v>0.008592529829174075</v>
      </c>
      <c r="J60" s="441">
        <v>174</v>
      </c>
      <c r="K60" s="449">
        <v>0.007364870498910718</v>
      </c>
    </row>
    <row r="61" spans="1:11" ht="12.75">
      <c r="A61" s="266" t="s">
        <v>384</v>
      </c>
      <c r="B61" s="441">
        <v>1409002</v>
      </c>
      <c r="C61" s="449">
        <v>69.73217241886161</v>
      </c>
      <c r="D61" s="441">
        <v>1429988</v>
      </c>
      <c r="E61" s="449">
        <v>70.9501394950987</v>
      </c>
      <c r="F61" s="441">
        <v>1470025</v>
      </c>
      <c r="G61" s="449">
        <v>71.34277436168716</v>
      </c>
      <c r="H61" s="441">
        <v>1567878</v>
      </c>
      <c r="I61" s="449">
        <v>72.0429865428117</v>
      </c>
      <c r="J61" s="441">
        <v>1735472</v>
      </c>
      <c r="K61" s="449">
        <v>73.45704904876771</v>
      </c>
    </row>
    <row r="62" spans="1:11" ht="12.75">
      <c r="A62" s="266" t="s">
        <v>11</v>
      </c>
      <c r="B62" s="441"/>
      <c r="C62" s="449"/>
      <c r="D62" s="441"/>
      <c r="E62" s="449"/>
      <c r="F62" s="441"/>
      <c r="G62" s="449"/>
      <c r="H62" s="441"/>
      <c r="I62" s="449"/>
      <c r="J62" s="441">
        <v>521</v>
      </c>
      <c r="K62" s="449">
        <v>0.022052284654784395</v>
      </c>
    </row>
    <row r="63" spans="1:11" s="79" customFormat="1" ht="12.75">
      <c r="A63" s="292" t="s">
        <v>182</v>
      </c>
      <c r="B63" s="445">
        <v>2020591</v>
      </c>
      <c r="C63" s="446">
        <v>100</v>
      </c>
      <c r="D63" s="445">
        <v>2015483</v>
      </c>
      <c r="E63" s="446">
        <v>100</v>
      </c>
      <c r="F63" s="445">
        <v>2060510</v>
      </c>
      <c r="G63" s="446">
        <v>100</v>
      </c>
      <c r="H63" s="445">
        <v>2176309</v>
      </c>
      <c r="I63" s="446">
        <v>100</v>
      </c>
      <c r="J63" s="445">
        <v>2362567</v>
      </c>
      <c r="K63" s="446">
        <v>100</v>
      </c>
    </row>
    <row r="64" spans="1:11" s="79" customFormat="1" ht="12.75">
      <c r="A64" s="290"/>
      <c r="B64" s="450"/>
      <c r="C64" s="451"/>
      <c r="D64" s="450"/>
      <c r="E64" s="451"/>
      <c r="F64" s="450"/>
      <c r="G64" s="451"/>
      <c r="H64" s="450"/>
      <c r="I64" s="451"/>
      <c r="J64" s="450"/>
      <c r="K64" s="451"/>
    </row>
    <row r="65" ht="12.75">
      <c r="A65" s="353" t="s">
        <v>798</v>
      </c>
    </row>
    <row r="66" ht="12.75">
      <c r="A66" s="101" t="s">
        <v>13</v>
      </c>
    </row>
    <row r="67" ht="12.75">
      <c r="A67" s="101" t="s">
        <v>516</v>
      </c>
    </row>
    <row r="68" ht="12.75">
      <c r="A68" s="101"/>
    </row>
  </sheetData>
  <sheetProtection/>
  <printOptions/>
  <pageMargins left="0.75" right="0.75" top="1" bottom="1" header="0.5" footer="0.5"/>
  <pageSetup fitToHeight="1" fitToWidth="1" horizontalDpi="600" verticalDpi="600" orientation="landscape" paperSize="8" scale="99" r:id="rId1"/>
</worksheet>
</file>

<file path=xl/worksheets/sheet3.xml><?xml version="1.0" encoding="utf-8"?>
<worksheet xmlns="http://schemas.openxmlformats.org/spreadsheetml/2006/main" xmlns:r="http://schemas.openxmlformats.org/officeDocument/2006/relationships">
  <dimension ref="A1:I14"/>
  <sheetViews>
    <sheetView zoomScaleSheetLayoutView="100" zoomScalePageLayoutView="0" workbookViewId="0" topLeftCell="A1">
      <selection activeCell="A15" sqref="A15"/>
    </sheetView>
  </sheetViews>
  <sheetFormatPr defaultColWidth="9.140625" defaultRowHeight="12.75"/>
  <cols>
    <col min="1" max="8" width="9.140625" style="31" customWidth="1"/>
    <col min="9" max="9" width="14.57421875" style="31" customWidth="1"/>
    <col min="10" max="16384" width="9.140625" style="31" customWidth="1"/>
  </cols>
  <sheetData>
    <row r="1" spans="1:9" ht="17.25">
      <c r="A1" s="29" t="s">
        <v>400</v>
      </c>
      <c r="B1" s="30"/>
      <c r="C1" s="30"/>
      <c r="D1" s="30"/>
      <c r="E1" s="30"/>
      <c r="F1" s="30"/>
      <c r="G1" s="30"/>
      <c r="H1" s="30"/>
      <c r="I1" s="30"/>
    </row>
    <row r="2" spans="1:9" ht="17.25">
      <c r="A2" s="29"/>
      <c r="B2" s="30"/>
      <c r="C2" s="30"/>
      <c r="D2" s="30"/>
      <c r="E2" s="30"/>
      <c r="F2" s="30"/>
      <c r="G2" s="30"/>
      <c r="H2" s="30"/>
      <c r="I2" s="30"/>
    </row>
    <row r="3" spans="1:9" ht="15">
      <c r="A3" s="32" t="s">
        <v>460</v>
      </c>
      <c r="B3" s="30"/>
      <c r="C3" s="30"/>
      <c r="D3" s="30"/>
      <c r="E3" s="30"/>
      <c r="F3" s="30"/>
      <c r="G3" s="30"/>
      <c r="H3" s="30"/>
      <c r="I3" s="30"/>
    </row>
    <row r="4" spans="1:9" ht="12">
      <c r="A4" s="30" t="s">
        <v>461</v>
      </c>
      <c r="B4" s="30"/>
      <c r="C4" s="30"/>
      <c r="D4" s="30"/>
      <c r="E4" s="30"/>
      <c r="F4" s="30"/>
      <c r="G4" s="30"/>
      <c r="H4" s="30"/>
      <c r="I4" s="30"/>
    </row>
    <row r="5" spans="1:9" ht="12">
      <c r="A5" s="628" t="s">
        <v>401</v>
      </c>
      <c r="B5" s="628"/>
      <c r="C5" s="628"/>
      <c r="D5" s="628"/>
      <c r="E5" s="628"/>
      <c r="F5" s="628"/>
      <c r="G5" s="628"/>
      <c r="H5" s="628"/>
      <c r="I5" s="628"/>
    </row>
    <row r="6" spans="1:9" ht="36.75" customHeight="1">
      <c r="A6" s="629" t="s">
        <v>462</v>
      </c>
      <c r="B6" s="629"/>
      <c r="C6" s="629"/>
      <c r="D6" s="629"/>
      <c r="E6" s="629"/>
      <c r="F6" s="629"/>
      <c r="G6" s="629"/>
      <c r="H6" s="629"/>
      <c r="I6" s="629"/>
    </row>
    <row r="7" spans="1:9" ht="24" customHeight="1">
      <c r="A7" s="629" t="s">
        <v>453</v>
      </c>
      <c r="B7" s="629"/>
      <c r="C7" s="629"/>
      <c r="D7" s="629"/>
      <c r="E7" s="629"/>
      <c r="F7" s="629"/>
      <c r="G7" s="629"/>
      <c r="H7" s="629"/>
      <c r="I7" s="629"/>
    </row>
    <row r="8" spans="1:9" ht="12" customHeight="1">
      <c r="A8" s="629" t="s">
        <v>463</v>
      </c>
      <c r="B8" s="629"/>
      <c r="C8" s="629"/>
      <c r="D8" s="629"/>
      <c r="E8" s="629"/>
      <c r="F8" s="629"/>
      <c r="G8" s="629"/>
      <c r="H8" s="629"/>
      <c r="I8" s="629"/>
    </row>
    <row r="9" spans="1:9" ht="23.25" customHeight="1">
      <c r="A9" s="629" t="s">
        <v>454</v>
      </c>
      <c r="B9" s="629"/>
      <c r="C9" s="629"/>
      <c r="D9" s="629"/>
      <c r="E9" s="629"/>
      <c r="F9" s="629"/>
      <c r="G9" s="629"/>
      <c r="H9" s="629"/>
      <c r="I9" s="629"/>
    </row>
    <row r="10" spans="1:9" ht="14.25" customHeight="1">
      <c r="A10" s="629" t="s">
        <v>464</v>
      </c>
      <c r="B10" s="629"/>
      <c r="C10" s="629"/>
      <c r="D10" s="629"/>
      <c r="E10" s="629"/>
      <c r="F10" s="629"/>
      <c r="G10" s="629"/>
      <c r="H10" s="629"/>
      <c r="I10" s="629"/>
    </row>
    <row r="11" spans="1:9" ht="12">
      <c r="A11" s="628" t="s">
        <v>402</v>
      </c>
      <c r="B11" s="628"/>
      <c r="C11" s="628"/>
      <c r="D11" s="628"/>
      <c r="E11" s="628"/>
      <c r="F11" s="628"/>
      <c r="G11" s="628"/>
      <c r="H11" s="628"/>
      <c r="I11" s="628"/>
    </row>
    <row r="12" spans="1:9" ht="12">
      <c r="A12" s="629" t="s">
        <v>465</v>
      </c>
      <c r="B12" s="629"/>
      <c r="C12" s="629"/>
      <c r="D12" s="629"/>
      <c r="E12" s="629"/>
      <c r="F12" s="629"/>
      <c r="G12" s="629"/>
      <c r="H12" s="629"/>
      <c r="I12" s="629"/>
    </row>
    <row r="13" spans="1:9" ht="12">
      <c r="A13" s="628" t="s">
        <v>403</v>
      </c>
      <c r="B13" s="628"/>
      <c r="C13" s="628"/>
      <c r="D13" s="628"/>
      <c r="E13" s="628"/>
      <c r="F13" s="628"/>
      <c r="G13" s="628"/>
      <c r="H13" s="628"/>
      <c r="I13" s="628"/>
    </row>
    <row r="14" spans="1:9" ht="24.75" customHeight="1">
      <c r="A14" s="629" t="s">
        <v>455</v>
      </c>
      <c r="B14" s="629"/>
      <c r="C14" s="629"/>
      <c r="D14" s="629"/>
      <c r="E14" s="629"/>
      <c r="F14" s="629"/>
      <c r="G14" s="629"/>
      <c r="H14" s="629"/>
      <c r="I14" s="629"/>
    </row>
  </sheetData>
  <sheetProtection/>
  <mergeCells count="10">
    <mergeCell ref="A11:I11"/>
    <mergeCell ref="A13:I13"/>
    <mergeCell ref="A14:I14"/>
    <mergeCell ref="A5:I5"/>
    <mergeCell ref="A6:I6"/>
    <mergeCell ref="A7:I7"/>
    <mergeCell ref="A9:I9"/>
    <mergeCell ref="A8:I8"/>
    <mergeCell ref="A10:I10"/>
    <mergeCell ref="A12:I12"/>
  </mergeCells>
  <printOptions/>
  <pageMargins left="0.75" right="0.75" top="1" bottom="1" header="0.5" footer="0.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A1:F37"/>
  <sheetViews>
    <sheetView zoomScale="87" zoomScaleNormal="87" zoomScalePageLayoutView="0" workbookViewId="0" topLeftCell="A1">
      <selection activeCell="A1" sqref="A1"/>
    </sheetView>
  </sheetViews>
  <sheetFormatPr defaultColWidth="9.140625" defaultRowHeight="12.75"/>
  <cols>
    <col min="1" max="1" width="51.140625" style="30" customWidth="1"/>
    <col min="2" max="3" width="12.7109375" style="30" customWidth="1"/>
    <col min="4" max="6" width="12.7109375" style="31" customWidth="1"/>
    <col min="7" max="16384" width="9.140625" style="31" customWidth="1"/>
  </cols>
  <sheetData>
    <row r="1" spans="1:3" ht="15">
      <c r="A1" s="90" t="s">
        <v>124</v>
      </c>
      <c r="B1" s="34"/>
      <c r="C1" s="242"/>
    </row>
    <row r="2" s="78" customFormat="1" ht="17.25">
      <c r="A2" s="90" t="s">
        <v>505</v>
      </c>
    </row>
    <row r="3" spans="1:3" s="79" customFormat="1" ht="17.25">
      <c r="A3" s="90" t="s">
        <v>19</v>
      </c>
      <c r="B3" s="461"/>
      <c r="C3" s="462"/>
    </row>
    <row r="4" spans="1:6" ht="12.75">
      <c r="A4" s="63"/>
      <c r="B4" s="64"/>
      <c r="C4" s="64"/>
      <c r="F4" s="586" t="s">
        <v>139</v>
      </c>
    </row>
    <row r="5" spans="1:6" ht="12.75">
      <c r="A5" s="463"/>
      <c r="B5" s="464" t="s">
        <v>140</v>
      </c>
      <c r="C5" s="464" t="s">
        <v>145</v>
      </c>
      <c r="D5" s="464" t="s">
        <v>146</v>
      </c>
      <c r="E5" s="464" t="s">
        <v>404</v>
      </c>
      <c r="F5" s="464" t="s">
        <v>466</v>
      </c>
    </row>
    <row r="6" ht="15">
      <c r="A6" s="69"/>
    </row>
    <row r="7" spans="1:6" ht="15">
      <c r="A7" s="465" t="s">
        <v>20</v>
      </c>
      <c r="B7" s="94"/>
      <c r="C7" s="94"/>
      <c r="D7" s="94"/>
      <c r="E7" s="94"/>
      <c r="F7" s="94"/>
    </row>
    <row r="8" spans="1:6" s="354" customFormat="1" ht="15">
      <c r="A8" s="468" t="s">
        <v>532</v>
      </c>
      <c r="B8" s="452">
        <v>6465</v>
      </c>
      <c r="C8" s="452">
        <v>6470.877</v>
      </c>
      <c r="D8" s="453">
        <v>5979.347</v>
      </c>
      <c r="E8" s="453">
        <v>5403.541</v>
      </c>
      <c r="F8" s="453">
        <v>5178.441</v>
      </c>
    </row>
    <row r="9" spans="1:6" ht="12.75">
      <c r="A9" s="469"/>
      <c r="B9" s="466"/>
      <c r="C9" s="466"/>
      <c r="D9" s="466"/>
      <c r="E9" s="466"/>
      <c r="F9" s="466"/>
    </row>
    <row r="10" spans="1:6" ht="12.75">
      <c r="A10" s="93" t="s">
        <v>370</v>
      </c>
      <c r="B10" s="454"/>
      <c r="C10" s="454"/>
      <c r="D10" s="455"/>
      <c r="E10" s="455"/>
      <c r="F10" s="455"/>
    </row>
    <row r="11" spans="1:6" s="354" customFormat="1" ht="15">
      <c r="A11" s="99" t="s">
        <v>416</v>
      </c>
      <c r="B11" s="455">
        <v>1637.508</v>
      </c>
      <c r="C11" s="455">
        <v>1650.381</v>
      </c>
      <c r="D11" s="455">
        <v>1602.666</v>
      </c>
      <c r="E11" s="455">
        <v>803.011</v>
      </c>
      <c r="F11" s="455">
        <v>0</v>
      </c>
    </row>
    <row r="12" spans="1:6" s="354" customFormat="1" ht="15">
      <c r="A12" s="99" t="s">
        <v>371</v>
      </c>
      <c r="B12" s="455">
        <v>930.228</v>
      </c>
      <c r="C12" s="455">
        <v>919.824</v>
      </c>
      <c r="D12" s="455">
        <v>876.7</v>
      </c>
      <c r="E12" s="455">
        <v>848.08</v>
      </c>
      <c r="F12" s="455">
        <v>832.89</v>
      </c>
    </row>
    <row r="13" spans="1:6" s="354" customFormat="1" ht="15">
      <c r="A13" s="99" t="s">
        <v>372</v>
      </c>
      <c r="B13" s="455">
        <v>35.165</v>
      </c>
      <c r="C13" s="455">
        <v>35.627</v>
      </c>
      <c r="D13" s="455">
        <v>37.956</v>
      </c>
      <c r="E13" s="455">
        <v>36.8</v>
      </c>
      <c r="F13" s="455">
        <v>45.34</v>
      </c>
    </row>
    <row r="14" spans="1:6" s="354" customFormat="1" ht="15">
      <c r="A14" s="470" t="s">
        <v>373</v>
      </c>
      <c r="B14" s="455">
        <v>215.156</v>
      </c>
      <c r="C14" s="455">
        <v>204.431</v>
      </c>
      <c r="D14" s="455">
        <v>206.167</v>
      </c>
      <c r="E14" s="455">
        <v>192.618</v>
      </c>
      <c r="F14" s="455">
        <v>203.246</v>
      </c>
    </row>
    <row r="15" spans="1:6" ht="12.75">
      <c r="A15" s="118" t="s">
        <v>369</v>
      </c>
      <c r="B15" s="456">
        <v>2818.057</v>
      </c>
      <c r="C15" s="456">
        <v>2810.263</v>
      </c>
      <c r="D15" s="456">
        <v>2723.489</v>
      </c>
      <c r="E15" s="456">
        <v>1880.5089999999998</v>
      </c>
      <c r="F15" s="456">
        <v>1081.476</v>
      </c>
    </row>
    <row r="16" spans="1:6" ht="12.75">
      <c r="A16" s="118"/>
      <c r="B16" s="466"/>
      <c r="C16" s="466"/>
      <c r="D16" s="466"/>
      <c r="E16" s="466"/>
      <c r="F16" s="466"/>
    </row>
    <row r="17" spans="1:6" ht="12.75">
      <c r="A17" s="118" t="s">
        <v>374</v>
      </c>
      <c r="B17" s="455"/>
      <c r="C17" s="455"/>
      <c r="D17" s="455"/>
      <c r="E17" s="455"/>
      <c r="F17" s="455"/>
    </row>
    <row r="18" spans="1:6" s="354" customFormat="1" ht="15">
      <c r="A18" s="99" t="s">
        <v>375</v>
      </c>
      <c r="B18" s="455">
        <v>32.951</v>
      </c>
      <c r="C18" s="455">
        <v>33.508</v>
      </c>
      <c r="D18" s="455">
        <v>32.419</v>
      </c>
      <c r="E18" s="455">
        <v>26.988</v>
      </c>
      <c r="F18" s="455">
        <v>22.213</v>
      </c>
    </row>
    <row r="19" spans="1:6" s="354" customFormat="1" ht="15">
      <c r="A19" s="99" t="s">
        <v>417</v>
      </c>
      <c r="B19" s="455">
        <v>94.5</v>
      </c>
      <c r="C19" s="455">
        <v>99.555</v>
      </c>
      <c r="D19" s="455">
        <v>104.254</v>
      </c>
      <c r="E19" s="455">
        <v>51.693</v>
      </c>
      <c r="F19" s="455">
        <v>0</v>
      </c>
    </row>
    <row r="20" spans="1:6" s="354" customFormat="1" ht="15" customHeight="1">
      <c r="A20" s="99" t="s">
        <v>376</v>
      </c>
      <c r="B20" s="455">
        <v>3.914</v>
      </c>
      <c r="C20" s="455">
        <v>3.511</v>
      </c>
      <c r="D20" s="455">
        <v>3.117</v>
      </c>
      <c r="E20" s="455">
        <v>2.536</v>
      </c>
      <c r="F20" s="455">
        <v>2.889</v>
      </c>
    </row>
    <row r="21" spans="1:6" ht="12.75">
      <c r="A21" s="118" t="s">
        <v>182</v>
      </c>
      <c r="B21" s="453">
        <v>131.365</v>
      </c>
      <c r="C21" s="453">
        <v>136.574</v>
      </c>
      <c r="D21" s="453">
        <v>3386.982</v>
      </c>
      <c r="E21" s="453">
        <v>2353.578</v>
      </c>
      <c r="F21" s="453">
        <v>1405.3680000000002</v>
      </c>
    </row>
    <row r="22" spans="1:6" ht="12.75">
      <c r="A22" s="94"/>
      <c r="B22" s="466"/>
      <c r="C22" s="466"/>
      <c r="D22" s="466"/>
      <c r="E22" s="466"/>
      <c r="F22" s="466"/>
    </row>
    <row r="23" spans="1:6" ht="12.75">
      <c r="A23" s="471" t="s">
        <v>418</v>
      </c>
      <c r="B23" s="466"/>
      <c r="C23" s="466"/>
      <c r="D23" s="466"/>
      <c r="E23" s="466"/>
      <c r="F23" s="466"/>
    </row>
    <row r="24" spans="1:6" s="354" customFormat="1" ht="15">
      <c r="A24" s="472" t="s">
        <v>419</v>
      </c>
      <c r="B24" s="455">
        <v>0</v>
      </c>
      <c r="C24" s="455">
        <v>0.21</v>
      </c>
      <c r="D24" s="455">
        <v>0.78</v>
      </c>
      <c r="E24" s="455">
        <v>0.939</v>
      </c>
      <c r="F24" s="455">
        <v>0.736</v>
      </c>
    </row>
    <row r="25" spans="1:6" s="354" customFormat="1" ht="15">
      <c r="A25" s="472" t="s">
        <v>420</v>
      </c>
      <c r="B25" s="455"/>
      <c r="C25" s="455">
        <v>0.61</v>
      </c>
      <c r="D25" s="455">
        <v>1.805</v>
      </c>
      <c r="E25" s="455">
        <v>2.157</v>
      </c>
      <c r="F25" s="455">
        <v>1.886</v>
      </c>
    </row>
    <row r="26" spans="1:6" ht="12.75">
      <c r="A26" s="471" t="s">
        <v>369</v>
      </c>
      <c r="B26" s="453">
        <v>0</v>
      </c>
      <c r="C26" s="453">
        <v>0.82</v>
      </c>
      <c r="D26" s="453">
        <v>2.585</v>
      </c>
      <c r="E26" s="453">
        <v>3.096</v>
      </c>
      <c r="F26" s="453">
        <v>3.096</v>
      </c>
    </row>
    <row r="27" spans="1:6" ht="12.75">
      <c r="A27" s="471"/>
      <c r="B27" s="455"/>
      <c r="C27" s="455"/>
      <c r="D27" s="455"/>
      <c r="E27" s="455"/>
      <c r="F27" s="455"/>
    </row>
    <row r="28" spans="1:6" ht="12.75">
      <c r="A28" s="471" t="s">
        <v>421</v>
      </c>
      <c r="B28" s="453">
        <v>9414.422</v>
      </c>
      <c r="C28" s="453">
        <v>9418.534</v>
      </c>
      <c r="D28" s="453">
        <v>8845.211</v>
      </c>
      <c r="E28" s="453">
        <v>7368.362999999999</v>
      </c>
      <c r="F28" s="453">
        <v>6288.114999999999</v>
      </c>
    </row>
    <row r="29" spans="1:6" ht="12.75">
      <c r="A29" s="100"/>
      <c r="B29" s="457"/>
      <c r="C29" s="457"/>
      <c r="D29" s="457"/>
      <c r="E29" s="457"/>
      <c r="F29" s="457"/>
    </row>
    <row r="30" spans="1:6" ht="15">
      <c r="A30" s="191" t="s">
        <v>21</v>
      </c>
      <c r="B30" s="453">
        <v>0</v>
      </c>
      <c r="C30" s="453">
        <v>0</v>
      </c>
      <c r="D30" s="453">
        <v>135325.991</v>
      </c>
      <c r="E30" s="453">
        <v>225558.42</v>
      </c>
      <c r="F30" s="453">
        <v>233387.662</v>
      </c>
    </row>
    <row r="31" spans="1:6" ht="12.75">
      <c r="A31" s="94"/>
      <c r="B31" s="453"/>
      <c r="C31" s="453"/>
      <c r="D31" s="455"/>
      <c r="E31" s="455"/>
      <c r="F31" s="455"/>
    </row>
    <row r="32" spans="1:6" ht="15">
      <c r="A32" s="467" t="s">
        <v>22</v>
      </c>
      <c r="B32" s="473">
        <v>0</v>
      </c>
      <c r="C32" s="473">
        <v>0</v>
      </c>
      <c r="D32" s="473">
        <v>144171.202</v>
      </c>
      <c r="E32" s="473">
        <v>232926.783</v>
      </c>
      <c r="F32" s="473">
        <v>239675.303</v>
      </c>
    </row>
    <row r="33" spans="1:6" ht="15">
      <c r="A33" s="206"/>
      <c r="B33" s="453"/>
      <c r="C33" s="453"/>
      <c r="D33" s="453"/>
      <c r="E33" s="453"/>
      <c r="F33" s="453"/>
    </row>
    <row r="34" ht="12.75">
      <c r="A34" s="353" t="s">
        <v>798</v>
      </c>
    </row>
    <row r="35" spans="1:6" ht="12.75">
      <c r="A35" s="101" t="s">
        <v>422</v>
      </c>
      <c r="B35" s="458"/>
      <c r="C35" s="459"/>
      <c r="D35" s="460"/>
      <c r="E35" s="460"/>
      <c r="F35" s="460"/>
    </row>
    <row r="36" ht="12.75">
      <c r="A36" s="101" t="s">
        <v>423</v>
      </c>
    </row>
    <row r="37" spans="1:6" ht="12.75">
      <c r="A37" s="101" t="s">
        <v>424</v>
      </c>
      <c r="B37" s="458"/>
      <c r="C37" s="458"/>
      <c r="D37" s="99"/>
      <c r="E37" s="99"/>
      <c r="F37" s="99"/>
    </row>
  </sheetData>
  <sheetProtection/>
  <printOptions/>
  <pageMargins left="0.75" right="0.75" top="1" bottom="1" header="0.5" footer="0.5"/>
  <pageSetup fitToHeight="1" fitToWidth="1" horizontalDpi="600" verticalDpi="600" orientation="landscape" paperSize="8" r:id="rId1"/>
</worksheet>
</file>

<file path=xl/worksheets/sheet31.xml><?xml version="1.0" encoding="utf-8"?>
<worksheet xmlns="http://schemas.openxmlformats.org/spreadsheetml/2006/main" xmlns:r="http://schemas.openxmlformats.org/officeDocument/2006/relationships">
  <sheetPr>
    <pageSetUpPr fitToPage="1"/>
  </sheetPr>
  <dimension ref="A1:F40"/>
  <sheetViews>
    <sheetView zoomScaleSheetLayoutView="100" zoomScalePageLayoutView="0" workbookViewId="0" topLeftCell="A1">
      <selection activeCell="A1" sqref="A1"/>
    </sheetView>
  </sheetViews>
  <sheetFormatPr defaultColWidth="12.57421875" defaultRowHeight="12.75"/>
  <cols>
    <col min="1" max="1" width="27.28125" style="30" customWidth="1"/>
    <col min="2" max="16384" width="12.57421875" style="31" customWidth="1"/>
  </cols>
  <sheetData>
    <row r="1" ht="15">
      <c r="A1" s="90" t="s">
        <v>124</v>
      </c>
    </row>
    <row r="2" ht="15">
      <c r="A2" s="90" t="s">
        <v>506</v>
      </c>
    </row>
    <row r="3" ht="15">
      <c r="A3" s="90" t="s">
        <v>23</v>
      </c>
    </row>
    <row r="4" spans="1:6" s="427" customFormat="1" ht="12.75">
      <c r="A4" s="474"/>
      <c r="B4" s="475"/>
      <c r="C4" s="475"/>
      <c r="D4" s="475"/>
      <c r="E4" s="475"/>
      <c r="F4" s="475" t="s">
        <v>393</v>
      </c>
    </row>
    <row r="5" spans="1:6" s="427" customFormat="1" ht="15">
      <c r="A5" s="227" t="s">
        <v>155</v>
      </c>
      <c r="B5" s="476" t="s">
        <v>140</v>
      </c>
      <c r="C5" s="476" t="s">
        <v>145</v>
      </c>
      <c r="D5" s="476" t="s">
        <v>146</v>
      </c>
      <c r="E5" s="476" t="s">
        <v>404</v>
      </c>
      <c r="F5" s="476" t="s">
        <v>466</v>
      </c>
    </row>
    <row r="6" spans="1:6" ht="12.75" hidden="1">
      <c r="A6" s="99"/>
      <c r="B6" s="477"/>
      <c r="C6" s="477"/>
      <c r="D6" s="477"/>
      <c r="E6" s="477"/>
      <c r="F6" s="477"/>
    </row>
    <row r="7" spans="1:6" ht="12.75" hidden="1">
      <c r="A7" s="93" t="s">
        <v>135</v>
      </c>
      <c r="B7" s="94"/>
      <c r="C7" s="94"/>
      <c r="D7" s="94"/>
      <c r="E7" s="94"/>
      <c r="F7" s="94"/>
    </row>
    <row r="8" spans="1:6" s="354" customFormat="1" ht="15" hidden="1">
      <c r="A8" s="94" t="s">
        <v>385</v>
      </c>
      <c r="B8" s="478"/>
      <c r="C8" s="478"/>
      <c r="D8" s="478"/>
      <c r="E8" s="478"/>
      <c r="F8" s="478"/>
    </row>
    <row r="9" spans="1:6" s="354" customFormat="1" ht="15" hidden="1">
      <c r="A9" s="94" t="s">
        <v>386</v>
      </c>
      <c r="B9" s="478"/>
      <c r="C9" s="478"/>
      <c r="D9" s="478"/>
      <c r="E9" s="478"/>
      <c r="F9" s="478"/>
    </row>
    <row r="10" spans="1:6" s="354" customFormat="1" ht="15" hidden="1">
      <c r="A10" s="94" t="s">
        <v>387</v>
      </c>
      <c r="B10" s="478"/>
      <c r="C10" s="478"/>
      <c r="D10" s="478"/>
      <c r="E10" s="478"/>
      <c r="F10" s="478"/>
    </row>
    <row r="11" spans="1:6" s="354" customFormat="1" ht="15" hidden="1">
      <c r="A11" s="94" t="s">
        <v>360</v>
      </c>
      <c r="B11" s="478"/>
      <c r="C11" s="478"/>
      <c r="D11" s="478"/>
      <c r="E11" s="478"/>
      <c r="F11" s="478"/>
    </row>
    <row r="12" spans="1:6" s="354" customFormat="1" ht="15" hidden="1">
      <c r="A12" s="94" t="s">
        <v>388</v>
      </c>
      <c r="B12" s="478"/>
      <c r="C12" s="478"/>
      <c r="D12" s="478"/>
      <c r="E12" s="478"/>
      <c r="F12" s="478"/>
    </row>
    <row r="13" spans="1:6" s="354" customFormat="1" ht="15" hidden="1">
      <c r="A13" s="94" t="s">
        <v>389</v>
      </c>
      <c r="B13" s="478"/>
      <c r="C13" s="478"/>
      <c r="D13" s="478"/>
      <c r="E13" s="478"/>
      <c r="F13" s="478"/>
    </row>
    <row r="14" spans="1:6" s="354" customFormat="1" ht="15" hidden="1">
      <c r="A14" s="94" t="s">
        <v>390</v>
      </c>
      <c r="B14" s="478"/>
      <c r="C14" s="478"/>
      <c r="D14" s="478"/>
      <c r="E14" s="478"/>
      <c r="F14" s="478"/>
    </row>
    <row r="15" spans="1:6" s="354" customFormat="1" ht="15" hidden="1">
      <c r="A15" s="94" t="s">
        <v>342</v>
      </c>
      <c r="B15" s="478"/>
      <c r="C15" s="478"/>
      <c r="D15" s="478"/>
      <c r="E15" s="478"/>
      <c r="F15" s="478"/>
    </row>
    <row r="16" spans="1:6" s="354" customFormat="1" ht="15" hidden="1">
      <c r="A16" s="94" t="s">
        <v>391</v>
      </c>
      <c r="B16" s="478"/>
      <c r="C16" s="478"/>
      <c r="D16" s="478"/>
      <c r="E16" s="478"/>
      <c r="F16" s="478"/>
    </row>
    <row r="17" spans="1:6" s="354" customFormat="1" ht="15" hidden="1">
      <c r="A17" s="100" t="s">
        <v>392</v>
      </c>
      <c r="B17" s="479"/>
      <c r="C17" s="479"/>
      <c r="D17" s="479"/>
      <c r="E17" s="479"/>
      <c r="F17" s="479"/>
    </row>
    <row r="18" spans="1:6" ht="12.75" hidden="1">
      <c r="A18" s="94"/>
      <c r="B18" s="478"/>
      <c r="C18" s="478"/>
      <c r="D18" s="478"/>
      <c r="E18" s="478"/>
      <c r="F18" s="478"/>
    </row>
    <row r="19" spans="1:6" ht="12.75" hidden="1">
      <c r="A19" s="93" t="s">
        <v>138</v>
      </c>
      <c r="B19" s="478"/>
      <c r="C19" s="478"/>
      <c r="D19" s="478"/>
      <c r="E19" s="478"/>
      <c r="F19" s="478"/>
    </row>
    <row r="20" spans="1:6" s="354" customFormat="1" ht="15" hidden="1">
      <c r="A20" s="94" t="s">
        <v>385</v>
      </c>
      <c r="B20" s="478"/>
      <c r="C20" s="478"/>
      <c r="D20" s="478"/>
      <c r="E20" s="478"/>
      <c r="F20" s="478"/>
    </row>
    <row r="21" spans="1:6" s="354" customFormat="1" ht="15" hidden="1">
      <c r="A21" s="94" t="s">
        <v>386</v>
      </c>
      <c r="B21" s="478"/>
      <c r="C21" s="478"/>
      <c r="D21" s="478"/>
      <c r="E21" s="478"/>
      <c r="F21" s="478"/>
    </row>
    <row r="22" spans="1:6" s="354" customFormat="1" ht="15" hidden="1">
      <c r="A22" s="94" t="s">
        <v>387</v>
      </c>
      <c r="B22" s="478"/>
      <c r="C22" s="478"/>
      <c r="D22" s="478"/>
      <c r="E22" s="478"/>
      <c r="F22" s="478"/>
    </row>
    <row r="23" spans="1:6" s="354" customFormat="1" ht="15" hidden="1">
      <c r="A23" s="94" t="s">
        <v>360</v>
      </c>
      <c r="B23" s="478"/>
      <c r="C23" s="478"/>
      <c r="D23" s="478"/>
      <c r="E23" s="478"/>
      <c r="F23" s="478"/>
    </row>
    <row r="24" spans="1:6" s="354" customFormat="1" ht="15" hidden="1">
      <c r="A24" s="94" t="s">
        <v>388</v>
      </c>
      <c r="B24" s="478"/>
      <c r="C24" s="478"/>
      <c r="D24" s="478"/>
      <c r="E24" s="478"/>
      <c r="F24" s="478"/>
    </row>
    <row r="25" spans="1:6" s="354" customFormat="1" ht="15" hidden="1">
      <c r="A25" s="94" t="s">
        <v>389</v>
      </c>
      <c r="B25" s="478"/>
      <c r="C25" s="478"/>
      <c r="D25" s="478"/>
      <c r="E25" s="478"/>
      <c r="F25" s="478"/>
    </row>
    <row r="26" spans="1:6" s="354" customFormat="1" ht="15" hidden="1">
      <c r="A26" s="94" t="s">
        <v>390</v>
      </c>
      <c r="B26" s="478"/>
      <c r="C26" s="478"/>
      <c r="D26" s="478"/>
      <c r="E26" s="478"/>
      <c r="F26" s="478"/>
    </row>
    <row r="27" spans="1:6" s="354" customFormat="1" ht="15" hidden="1">
      <c r="A27" s="94" t="s">
        <v>342</v>
      </c>
      <c r="B27" s="478"/>
      <c r="C27" s="478"/>
      <c r="D27" s="478"/>
      <c r="E27" s="478"/>
      <c r="F27" s="478"/>
    </row>
    <row r="28" spans="1:6" s="354" customFormat="1" ht="15" hidden="1">
      <c r="A28" s="94" t="s">
        <v>391</v>
      </c>
      <c r="B28" s="478"/>
      <c r="C28" s="478"/>
      <c r="D28" s="478"/>
      <c r="E28" s="478"/>
      <c r="F28" s="478"/>
    </row>
    <row r="29" spans="1:6" s="87" customFormat="1" ht="15" hidden="1">
      <c r="A29" s="100" t="s">
        <v>392</v>
      </c>
      <c r="B29" s="479"/>
      <c r="C29" s="479"/>
      <c r="D29" s="479"/>
      <c r="E29" s="479"/>
      <c r="F29" s="479"/>
    </row>
    <row r="30" spans="1:6" ht="12.75">
      <c r="A30" s="94"/>
      <c r="B30" s="94"/>
      <c r="C30" s="94"/>
      <c r="D30" s="94"/>
      <c r="E30" s="94"/>
      <c r="F30" s="94"/>
    </row>
    <row r="31" spans="1:6" s="354" customFormat="1" ht="15">
      <c r="A31" s="94" t="s">
        <v>385</v>
      </c>
      <c r="B31" s="478">
        <v>33.91</v>
      </c>
      <c r="C31" s="478">
        <v>34.04</v>
      </c>
      <c r="D31" s="478">
        <v>33.04</v>
      </c>
      <c r="E31" s="478">
        <v>33.03</v>
      </c>
      <c r="F31" s="478">
        <v>33.9</v>
      </c>
    </row>
    <row r="32" spans="1:6" s="354" customFormat="1" ht="15">
      <c r="A32" s="94" t="s">
        <v>386</v>
      </c>
      <c r="B32" s="478">
        <v>1.52</v>
      </c>
      <c r="C32" s="478">
        <v>1.36</v>
      </c>
      <c r="D32" s="478">
        <v>1.4</v>
      </c>
      <c r="E32" s="478">
        <v>1.39</v>
      </c>
      <c r="F32" s="94">
        <v>1.42</v>
      </c>
    </row>
    <row r="33" spans="1:6" s="354" customFormat="1" ht="15">
      <c r="A33" s="94" t="s">
        <v>387</v>
      </c>
      <c r="B33" s="478">
        <v>6.35</v>
      </c>
      <c r="C33" s="478">
        <v>6.6</v>
      </c>
      <c r="D33" s="478">
        <v>7.52</v>
      </c>
      <c r="E33" s="478">
        <v>7.4</v>
      </c>
      <c r="F33" s="94">
        <v>7.77</v>
      </c>
    </row>
    <row r="34" spans="1:6" s="354" customFormat="1" ht="15">
      <c r="A34" s="94" t="s">
        <v>26</v>
      </c>
      <c r="B34" s="478">
        <v>0.72</v>
      </c>
      <c r="C34" s="478">
        <v>0.75</v>
      </c>
      <c r="D34" s="478">
        <v>0.71</v>
      </c>
      <c r="E34" s="478">
        <v>0.69</v>
      </c>
      <c r="F34" s="94">
        <v>0.74</v>
      </c>
    </row>
    <row r="35" spans="1:6" s="354" customFormat="1" ht="15">
      <c r="A35" s="94" t="s">
        <v>388</v>
      </c>
      <c r="B35" s="478">
        <v>12.86</v>
      </c>
      <c r="C35" s="478">
        <v>13</v>
      </c>
      <c r="D35" s="478">
        <v>11.91</v>
      </c>
      <c r="E35" s="478">
        <v>9.97</v>
      </c>
      <c r="F35" s="94">
        <v>8.66</v>
      </c>
    </row>
    <row r="36" spans="1:6" s="354" customFormat="1" ht="15">
      <c r="A36" s="94" t="s">
        <v>389</v>
      </c>
      <c r="B36" s="478">
        <v>1.01</v>
      </c>
      <c r="C36" s="478">
        <v>1.2</v>
      </c>
      <c r="D36" s="478">
        <v>1.36</v>
      </c>
      <c r="E36" s="478">
        <v>1.43</v>
      </c>
      <c r="F36" s="94">
        <v>1.64</v>
      </c>
    </row>
    <row r="37" spans="1:6" s="354" customFormat="1" ht="15">
      <c r="A37" s="94" t="s">
        <v>24</v>
      </c>
      <c r="B37" s="478">
        <v>3.12</v>
      </c>
      <c r="C37" s="478">
        <v>2.3</v>
      </c>
      <c r="D37" s="478">
        <v>2.41</v>
      </c>
      <c r="E37" s="478">
        <v>2.34</v>
      </c>
      <c r="F37" s="94">
        <v>2.04</v>
      </c>
    </row>
    <row r="38" spans="1:6" s="354" customFormat="1" ht="15">
      <c r="A38" s="94" t="s">
        <v>342</v>
      </c>
      <c r="B38" s="478">
        <v>1.47</v>
      </c>
      <c r="C38" s="478">
        <v>1.41</v>
      </c>
      <c r="D38" s="478">
        <v>1.5</v>
      </c>
      <c r="E38" s="478">
        <v>1.55</v>
      </c>
      <c r="F38" s="94">
        <v>1.78</v>
      </c>
    </row>
    <row r="39" spans="1:6" s="354" customFormat="1" ht="15">
      <c r="A39" s="94" t="s">
        <v>391</v>
      </c>
      <c r="B39" s="478">
        <v>1.14</v>
      </c>
      <c r="C39" s="478">
        <v>0.74</v>
      </c>
      <c r="D39" s="478">
        <v>0.98</v>
      </c>
      <c r="E39" s="478">
        <v>0.92</v>
      </c>
      <c r="F39" s="94">
        <v>0.92</v>
      </c>
    </row>
    <row r="40" spans="1:6" s="87" customFormat="1" ht="15">
      <c r="A40" s="474" t="s">
        <v>25</v>
      </c>
      <c r="B40" s="480">
        <v>62.1</v>
      </c>
      <c r="C40" s="480">
        <f>SUM(C31:C39)</f>
        <v>61.4</v>
      </c>
      <c r="D40" s="480">
        <f>SUM(D31:D39)</f>
        <v>60.82999999999999</v>
      </c>
      <c r="E40" s="480">
        <v>58.72</v>
      </c>
      <c r="F40" s="480">
        <v>58.87</v>
      </c>
    </row>
  </sheetData>
  <sheetProtection/>
  <printOptions/>
  <pageMargins left="0.75" right="0.75" top="1" bottom="1" header="0.5" footer="0.5"/>
  <pageSetup fitToHeight="1" fitToWidth="1" horizontalDpi="600" verticalDpi="600" orientation="landscape" paperSize="9" r:id="rId1"/>
</worksheet>
</file>

<file path=xl/worksheets/sheet32.xml><?xml version="1.0" encoding="utf-8"?>
<worksheet xmlns="http://schemas.openxmlformats.org/spreadsheetml/2006/main" xmlns:r="http://schemas.openxmlformats.org/officeDocument/2006/relationships">
  <sheetPr>
    <pageSetUpPr fitToPage="1"/>
  </sheetPr>
  <dimension ref="A1:J31"/>
  <sheetViews>
    <sheetView zoomScaleSheetLayoutView="100" zoomScalePageLayoutView="0" workbookViewId="0" topLeftCell="A1">
      <selection activeCell="A1" sqref="A1"/>
    </sheetView>
  </sheetViews>
  <sheetFormatPr defaultColWidth="9.140625" defaultRowHeight="12.75"/>
  <cols>
    <col min="1" max="1" width="26.00390625" style="30" customWidth="1"/>
    <col min="2" max="2" width="23.28125" style="30" customWidth="1"/>
    <col min="3" max="3" width="22.7109375" style="30" customWidth="1"/>
    <col min="4" max="4" width="21.8515625" style="30" customWidth="1"/>
    <col min="5" max="5" width="23.28125" style="30" customWidth="1"/>
    <col min="6" max="6" width="17.28125" style="30" customWidth="1"/>
    <col min="7" max="8" width="9.140625" style="30" customWidth="1"/>
    <col min="9" max="16384" width="9.140625" style="31" customWidth="1"/>
  </cols>
  <sheetData>
    <row r="1" spans="1:8" ht="15">
      <c r="A1" s="90" t="s">
        <v>124</v>
      </c>
      <c r="B1" s="34"/>
      <c r="C1" s="242"/>
      <c r="D1" s="31"/>
      <c r="E1" s="31"/>
      <c r="F1" s="31"/>
      <c r="G1" s="31"/>
      <c r="H1" s="31"/>
    </row>
    <row r="2" spans="1:8" ht="15">
      <c r="A2" s="90" t="s">
        <v>506</v>
      </c>
      <c r="B2" s="31"/>
      <c r="C2" s="31"/>
      <c r="D2" s="31"/>
      <c r="E2" s="31"/>
      <c r="F2" s="31"/>
      <c r="G2" s="31"/>
      <c r="H2" s="31"/>
    </row>
    <row r="3" spans="1:8" s="78" customFormat="1" ht="17.25">
      <c r="A3" s="90" t="s">
        <v>27</v>
      </c>
      <c r="B3" s="249"/>
      <c r="C3" s="212"/>
      <c r="D3" s="212"/>
      <c r="E3" s="212"/>
      <c r="F3" s="212"/>
      <c r="G3" s="29"/>
      <c r="H3" s="29"/>
    </row>
    <row r="5" spans="1:8" s="79" customFormat="1" ht="15">
      <c r="A5" s="191" t="s">
        <v>28</v>
      </c>
      <c r="B5" s="62"/>
      <c r="C5" s="62"/>
      <c r="D5" s="62"/>
      <c r="E5" s="62"/>
      <c r="F5" s="70"/>
      <c r="G5" s="62"/>
      <c r="H5" s="62"/>
    </row>
    <row r="6" spans="2:6" ht="12.75">
      <c r="B6" s="66"/>
      <c r="C6" s="66"/>
      <c r="D6" s="66"/>
      <c r="E6" s="66"/>
      <c r="F6" s="477" t="s">
        <v>393</v>
      </c>
    </row>
    <row r="7" spans="1:6" ht="25.5">
      <c r="A7" s="100"/>
      <c r="B7" s="486" t="s">
        <v>123</v>
      </c>
      <c r="C7" s="486" t="s">
        <v>425</v>
      </c>
      <c r="D7" s="486" t="s">
        <v>426</v>
      </c>
      <c r="E7" s="486" t="s">
        <v>427</v>
      </c>
      <c r="F7" s="486" t="s">
        <v>428</v>
      </c>
    </row>
    <row r="8" spans="1:8" s="354" customFormat="1" ht="15">
      <c r="A8" s="227" t="s">
        <v>394</v>
      </c>
      <c r="B8" s="487">
        <v>1.6</v>
      </c>
      <c r="C8" s="487">
        <v>3.4</v>
      </c>
      <c r="D8" s="488">
        <v>5</v>
      </c>
      <c r="E8" s="489">
        <v>5</v>
      </c>
      <c r="F8" s="489">
        <v>0</v>
      </c>
      <c r="G8" s="32"/>
      <c r="H8" s="32"/>
    </row>
    <row r="9" spans="1:8" s="354" customFormat="1" ht="15">
      <c r="A9" s="53"/>
      <c r="B9" s="481"/>
      <c r="C9" s="481"/>
      <c r="D9" s="482"/>
      <c r="E9" s="483"/>
      <c r="F9" s="483"/>
      <c r="G9" s="32"/>
      <c r="H9" s="32"/>
    </row>
    <row r="10" ht="12">
      <c r="A10" s="30" t="s">
        <v>798</v>
      </c>
    </row>
    <row r="11" spans="1:10" ht="22.5" customHeight="1">
      <c r="A11" s="101" t="s">
        <v>533</v>
      </c>
      <c r="B11" s="372"/>
      <c r="C11" s="372"/>
      <c r="D11" s="372"/>
      <c r="E11" s="372"/>
      <c r="F11" s="372"/>
      <c r="G11" s="71"/>
      <c r="H11" s="71"/>
      <c r="I11" s="430"/>
      <c r="J11" s="430"/>
    </row>
    <row r="12" spans="1:8" ht="12.75">
      <c r="A12" s="101" t="s">
        <v>395</v>
      </c>
      <c r="B12" s="484"/>
      <c r="C12" s="484"/>
      <c r="D12" s="484"/>
      <c r="E12" s="484"/>
      <c r="F12" s="484"/>
      <c r="G12" s="484"/>
      <c r="H12" s="484"/>
    </row>
    <row r="13" spans="1:8" ht="12.75">
      <c r="A13" s="101" t="s">
        <v>310</v>
      </c>
      <c r="B13" s="485"/>
      <c r="C13" s="485"/>
      <c r="D13" s="485"/>
      <c r="E13" s="485"/>
      <c r="F13" s="485"/>
      <c r="G13" s="485"/>
      <c r="H13" s="485"/>
    </row>
    <row r="31" ht="12">
      <c r="F31" s="30" t="s">
        <v>147</v>
      </c>
    </row>
  </sheetData>
  <sheetProtection/>
  <printOptions/>
  <pageMargins left="0.75" right="0.75" top="1" bottom="1" header="0.5" footer="0.5"/>
  <pageSetup fitToHeight="1" fitToWidth="1" horizontalDpi="600" verticalDpi="600" orientation="landscape" paperSize="9" scale="86" r:id="rId1"/>
</worksheet>
</file>

<file path=xl/worksheets/sheet33.xml><?xml version="1.0" encoding="utf-8"?>
<worksheet xmlns="http://schemas.openxmlformats.org/spreadsheetml/2006/main" xmlns:r="http://schemas.openxmlformats.org/officeDocument/2006/relationships">
  <sheetPr>
    <pageSetUpPr fitToPage="1"/>
  </sheetPr>
  <dimension ref="A1:AX63"/>
  <sheetViews>
    <sheetView zoomScalePageLayoutView="0" workbookViewId="0" topLeftCell="A1">
      <selection activeCell="A1" sqref="A1"/>
    </sheetView>
  </sheetViews>
  <sheetFormatPr defaultColWidth="9.140625" defaultRowHeight="12.75"/>
  <cols>
    <col min="1" max="1" width="68.7109375" style="534" customWidth="1"/>
    <col min="2" max="2" width="59.421875" style="351" customWidth="1"/>
    <col min="3" max="7" width="15.7109375" style="351" hidden="1" customWidth="1"/>
    <col min="8" max="13" width="15.7109375" style="351" customWidth="1"/>
    <col min="14" max="16384" width="9.140625" style="351" customWidth="1"/>
  </cols>
  <sheetData>
    <row r="1" spans="1:27" s="31" customFormat="1" ht="15">
      <c r="A1" s="90" t="s">
        <v>124</v>
      </c>
      <c r="B1" s="34"/>
      <c r="C1" s="242"/>
      <c r="AA1" s="31" t="s">
        <v>730</v>
      </c>
    </row>
    <row r="2" spans="1:27" s="31" customFormat="1" ht="15">
      <c r="A2" s="90" t="s">
        <v>514</v>
      </c>
      <c r="AA2" s="31" t="s">
        <v>731</v>
      </c>
    </row>
    <row r="3" spans="1:8" s="78" customFormat="1" ht="17.25">
      <c r="A3" s="90" t="s">
        <v>65</v>
      </c>
      <c r="B3" s="249"/>
      <c r="C3" s="212"/>
      <c r="D3" s="212"/>
      <c r="E3" s="212"/>
      <c r="F3" s="212"/>
      <c r="G3" s="29"/>
      <c r="H3" s="29"/>
    </row>
    <row r="4" spans="1:27" ht="15">
      <c r="A4" s="539" t="s">
        <v>751</v>
      </c>
      <c r="B4" s="540" t="s">
        <v>730</v>
      </c>
      <c r="G4" s="533" t="s">
        <v>749</v>
      </c>
      <c r="AA4" s="534" t="s">
        <v>750</v>
      </c>
    </row>
    <row r="5" spans="1:50" s="570" customFormat="1" ht="15">
      <c r="A5" s="567" t="s">
        <v>841</v>
      </c>
      <c r="B5" s="568">
        <v>1989</v>
      </c>
      <c r="C5" s="569">
        <v>2004</v>
      </c>
      <c r="D5" s="569">
        <v>2005</v>
      </c>
      <c r="E5" s="569">
        <v>2006</v>
      </c>
      <c r="F5" s="569">
        <v>2007</v>
      </c>
      <c r="G5" s="569">
        <v>2008</v>
      </c>
      <c r="H5" s="569">
        <v>2009</v>
      </c>
      <c r="I5" s="569">
        <v>2010</v>
      </c>
      <c r="J5" s="569">
        <v>2011</v>
      </c>
      <c r="K5" s="569">
        <v>2012</v>
      </c>
      <c r="L5" s="569">
        <v>2013</v>
      </c>
      <c r="M5" s="569">
        <v>2014</v>
      </c>
      <c r="AA5" s="568">
        <v>1989</v>
      </c>
      <c r="AB5" s="569">
        <v>2004</v>
      </c>
      <c r="AC5" s="569">
        <v>2005</v>
      </c>
      <c r="AD5" s="569">
        <v>2006</v>
      </c>
      <c r="AE5" s="569">
        <v>2007</v>
      </c>
      <c r="AF5" s="569">
        <v>2008</v>
      </c>
      <c r="AG5" s="569">
        <v>2009</v>
      </c>
      <c r="AH5" s="569">
        <v>2010</v>
      </c>
      <c r="AI5" s="569">
        <v>2011</v>
      </c>
      <c r="AJ5" s="569">
        <v>2012</v>
      </c>
      <c r="AK5" s="569">
        <v>2013</v>
      </c>
      <c r="AL5" s="569">
        <v>2014</v>
      </c>
      <c r="AM5" s="568">
        <v>1989</v>
      </c>
      <c r="AN5" s="569">
        <v>2004</v>
      </c>
      <c r="AO5" s="569">
        <v>2005</v>
      </c>
      <c r="AP5" s="569">
        <v>2006</v>
      </c>
      <c r="AQ5" s="569">
        <v>2007</v>
      </c>
      <c r="AR5" s="569">
        <v>2008</v>
      </c>
      <c r="AS5" s="569">
        <v>2009</v>
      </c>
      <c r="AT5" s="569">
        <v>2010</v>
      </c>
      <c r="AU5" s="569">
        <v>2011</v>
      </c>
      <c r="AV5" s="569">
        <v>2012</v>
      </c>
      <c r="AW5" s="569">
        <v>2013</v>
      </c>
      <c r="AX5" s="569">
        <v>2014</v>
      </c>
    </row>
    <row r="6" spans="1:50" ht="12.75">
      <c r="A6" s="535" t="s">
        <v>513</v>
      </c>
      <c r="B6" s="541" t="str">
        <f>IF(AA6=0," ",IF($B$4="PERCENTAGE",AM6*100,AA6))</f>
        <v> </v>
      </c>
      <c r="C6" s="541">
        <f aca="true" t="shared" si="0" ref="C6:M21">IF(AB6=0," ",IF($B$4="PERCENTAGE",AN6*100,AB6))</f>
        <v>90</v>
      </c>
      <c r="D6" s="541">
        <f t="shared" si="0"/>
        <v>90</v>
      </c>
      <c r="E6" s="541">
        <f t="shared" si="0"/>
        <v>90</v>
      </c>
      <c r="F6" s="541">
        <f t="shared" si="0"/>
        <v>90</v>
      </c>
      <c r="G6" s="541">
        <f t="shared" si="0"/>
        <v>90</v>
      </c>
      <c r="H6" s="541">
        <f t="shared" si="0"/>
        <v>90</v>
      </c>
      <c r="I6" s="541">
        <f t="shared" si="0"/>
        <v>90</v>
      </c>
      <c r="J6" s="541">
        <f t="shared" si="0"/>
        <v>90</v>
      </c>
      <c r="K6" s="541">
        <f t="shared" si="0"/>
        <v>90</v>
      </c>
      <c r="L6" s="541">
        <f t="shared" si="0"/>
        <v>90</v>
      </c>
      <c r="M6" s="541">
        <f t="shared" si="0"/>
        <v>90</v>
      </c>
      <c r="AA6" s="529"/>
      <c r="AB6" s="530">
        <v>90</v>
      </c>
      <c r="AC6" s="530">
        <v>90</v>
      </c>
      <c r="AD6" s="530">
        <v>90</v>
      </c>
      <c r="AE6" s="530">
        <v>90</v>
      </c>
      <c r="AF6" s="530">
        <v>90</v>
      </c>
      <c r="AG6" s="530">
        <v>90</v>
      </c>
      <c r="AH6" s="530">
        <v>90</v>
      </c>
      <c r="AI6" s="530">
        <v>90</v>
      </c>
      <c r="AJ6" s="530">
        <v>90</v>
      </c>
      <c r="AK6" s="530">
        <v>90</v>
      </c>
      <c r="AL6" s="530">
        <v>90</v>
      </c>
      <c r="AM6" s="538">
        <f>AA6/AA$31</f>
        <v>0</v>
      </c>
      <c r="AN6" s="538">
        <f aca="true" t="shared" si="1" ref="AN6:AX21">AB6/AB$31</f>
        <v>4.3038540056208335E-05</v>
      </c>
      <c r="AO6" s="538">
        <f t="shared" si="1"/>
        <v>4.010232330582165E-05</v>
      </c>
      <c r="AP6" s="538">
        <f t="shared" si="1"/>
        <v>3.7265938849078744E-05</v>
      </c>
      <c r="AQ6" s="538">
        <f t="shared" si="1"/>
        <v>3.3940171020750645E-05</v>
      </c>
      <c r="AR6" s="538">
        <f t="shared" si="1"/>
        <v>3.2078368166282854E-05</v>
      </c>
      <c r="AS6" s="538">
        <f t="shared" si="1"/>
        <v>3.1543364239988925E-05</v>
      </c>
      <c r="AT6" s="538">
        <f t="shared" si="1"/>
        <v>3.305157477900432E-05</v>
      </c>
      <c r="AU6" s="538">
        <f t="shared" si="1"/>
        <v>3.234141030109853E-05</v>
      </c>
      <c r="AV6" s="538">
        <f t="shared" si="1"/>
        <v>3.0392488597751362E-05</v>
      </c>
      <c r="AW6" s="538">
        <f t="shared" si="1"/>
        <v>2.8525977181119986E-05</v>
      </c>
      <c r="AX6" s="538">
        <f t="shared" si="1"/>
        <v>2.675226599124131E-05</v>
      </c>
    </row>
    <row r="7" spans="1:50" ht="12.75">
      <c r="A7" s="536" t="s">
        <v>746</v>
      </c>
      <c r="B7" s="541" t="str">
        <f aca="true" t="shared" si="2" ref="B7:B29">IF(AA7=0," ",IF($B$4="PERCENTAGE",AM7*100,AA7))</f>
        <v> </v>
      </c>
      <c r="C7" s="541">
        <f t="shared" si="0"/>
        <v>11</v>
      </c>
      <c r="D7" s="541">
        <f t="shared" si="0"/>
        <v>11</v>
      </c>
      <c r="E7" s="541">
        <f t="shared" si="0"/>
        <v>11</v>
      </c>
      <c r="F7" s="541">
        <f t="shared" si="0"/>
        <v>11</v>
      </c>
      <c r="G7" s="541">
        <f t="shared" si="0"/>
        <v>11</v>
      </c>
      <c r="H7" s="541">
        <f t="shared" si="0"/>
        <v>11</v>
      </c>
      <c r="I7" s="541">
        <f t="shared" si="0"/>
        <v>11</v>
      </c>
      <c r="J7" s="541">
        <f t="shared" si="0"/>
        <v>11</v>
      </c>
      <c r="K7" s="541">
        <f t="shared" si="0"/>
        <v>11</v>
      </c>
      <c r="L7" s="541">
        <f t="shared" si="0"/>
        <v>11</v>
      </c>
      <c r="M7" s="541">
        <f t="shared" si="0"/>
        <v>11</v>
      </c>
      <c r="AA7" s="531"/>
      <c r="AB7" s="532">
        <v>11</v>
      </c>
      <c r="AC7" s="532">
        <v>11</v>
      </c>
      <c r="AD7" s="532">
        <v>11</v>
      </c>
      <c r="AE7" s="532">
        <v>11</v>
      </c>
      <c r="AF7" s="532">
        <v>11</v>
      </c>
      <c r="AG7" s="532">
        <v>11</v>
      </c>
      <c r="AH7" s="532">
        <v>11</v>
      </c>
      <c r="AI7" s="532">
        <v>11</v>
      </c>
      <c r="AJ7" s="532">
        <v>11</v>
      </c>
      <c r="AK7" s="532">
        <v>11</v>
      </c>
      <c r="AL7" s="532">
        <v>11</v>
      </c>
      <c r="AM7" s="538">
        <f aca="true" t="shared" si="3" ref="AM7:AM29">AA7/AA$31</f>
        <v>0</v>
      </c>
      <c r="AN7" s="538">
        <f t="shared" si="1"/>
        <v>5.260266006869907E-06</v>
      </c>
      <c r="AO7" s="538">
        <f t="shared" si="1"/>
        <v>4.901395070711536E-06</v>
      </c>
      <c r="AP7" s="538">
        <f t="shared" si="1"/>
        <v>4.554725859331847E-06</v>
      </c>
      <c r="AQ7" s="538">
        <f t="shared" si="1"/>
        <v>4.148243124758412E-06</v>
      </c>
      <c r="AR7" s="538">
        <f t="shared" si="1"/>
        <v>3.920689442545682E-06</v>
      </c>
      <c r="AS7" s="538">
        <f t="shared" si="1"/>
        <v>3.855300073776424E-06</v>
      </c>
      <c r="AT7" s="538">
        <f t="shared" si="1"/>
        <v>4.039636917433861E-06</v>
      </c>
      <c r="AU7" s="538">
        <f t="shared" si="1"/>
        <v>3.952839036800932E-06</v>
      </c>
      <c r="AV7" s="538">
        <f t="shared" si="1"/>
        <v>3.714637495280722E-06</v>
      </c>
      <c r="AW7" s="538">
        <f t="shared" si="1"/>
        <v>3.486508322136887E-06</v>
      </c>
      <c r="AX7" s="538">
        <f t="shared" si="1"/>
        <v>3.269721398929493E-06</v>
      </c>
    </row>
    <row r="8" spans="1:50" ht="12.75">
      <c r="A8" s="536" t="s">
        <v>770</v>
      </c>
      <c r="B8" s="541" t="str">
        <f t="shared" si="2"/>
        <v> </v>
      </c>
      <c r="C8" s="541" t="str">
        <f t="shared" si="0"/>
        <v> </v>
      </c>
      <c r="D8" s="541">
        <f t="shared" si="0"/>
        <v>1</v>
      </c>
      <c r="E8" s="541">
        <f t="shared" si="0"/>
        <v>1</v>
      </c>
      <c r="F8" s="541">
        <f t="shared" si="0"/>
        <v>3</v>
      </c>
      <c r="G8" s="541">
        <f t="shared" si="0"/>
        <v>5</v>
      </c>
      <c r="H8" s="541">
        <f t="shared" si="0"/>
        <v>12</v>
      </c>
      <c r="I8" s="541">
        <f t="shared" si="0"/>
        <v>22</v>
      </c>
      <c r="J8" s="541">
        <f t="shared" si="0"/>
        <v>21</v>
      </c>
      <c r="K8" s="541">
        <f t="shared" si="0"/>
        <v>25</v>
      </c>
      <c r="L8" s="541">
        <f t="shared" si="0"/>
        <v>63</v>
      </c>
      <c r="M8" s="541">
        <f t="shared" si="0"/>
        <v>62</v>
      </c>
      <c r="AA8" s="531"/>
      <c r="AB8" s="531"/>
      <c r="AC8" s="532">
        <v>1</v>
      </c>
      <c r="AD8" s="532">
        <v>1</v>
      </c>
      <c r="AE8" s="532">
        <v>3</v>
      </c>
      <c r="AF8" s="532">
        <v>5</v>
      </c>
      <c r="AG8" s="532">
        <v>12</v>
      </c>
      <c r="AH8" s="532">
        <v>22</v>
      </c>
      <c r="AI8" s="532">
        <v>21</v>
      </c>
      <c r="AJ8" s="532">
        <v>25</v>
      </c>
      <c r="AK8" s="532">
        <v>63</v>
      </c>
      <c r="AL8" s="532">
        <v>62</v>
      </c>
      <c r="AM8" s="538">
        <f t="shared" si="3"/>
        <v>0</v>
      </c>
      <c r="AN8" s="538">
        <f t="shared" si="1"/>
        <v>0</v>
      </c>
      <c r="AO8" s="538">
        <f t="shared" si="1"/>
        <v>4.4558137006468504E-07</v>
      </c>
      <c r="AP8" s="538">
        <f t="shared" si="1"/>
        <v>4.1406598721198604E-07</v>
      </c>
      <c r="AQ8" s="538">
        <f t="shared" si="1"/>
        <v>1.1313390340250214E-06</v>
      </c>
      <c r="AR8" s="538">
        <f t="shared" si="1"/>
        <v>1.782131564793492E-06</v>
      </c>
      <c r="AS8" s="538">
        <f t="shared" si="1"/>
        <v>4.20578189866519E-06</v>
      </c>
      <c r="AT8" s="538">
        <f t="shared" si="1"/>
        <v>8.079273834867721E-06</v>
      </c>
      <c r="AU8" s="538">
        <f t="shared" si="1"/>
        <v>7.546329070256324E-06</v>
      </c>
      <c r="AV8" s="538">
        <f t="shared" si="1"/>
        <v>8.442357943819822E-06</v>
      </c>
      <c r="AW8" s="538">
        <f t="shared" si="1"/>
        <v>1.996818402678399E-05</v>
      </c>
      <c r="AX8" s="538">
        <f t="shared" si="1"/>
        <v>1.8429338793966235E-05</v>
      </c>
    </row>
    <row r="9" spans="1:50" ht="12.75">
      <c r="A9" s="536" t="s">
        <v>747</v>
      </c>
      <c r="B9" s="541">
        <f t="shared" si="2"/>
        <v>5</v>
      </c>
      <c r="C9" s="541" t="str">
        <f t="shared" si="0"/>
        <v> </v>
      </c>
      <c r="D9" s="541" t="str">
        <f t="shared" si="0"/>
        <v> </v>
      </c>
      <c r="E9" s="541" t="str">
        <f t="shared" si="0"/>
        <v> </v>
      </c>
      <c r="F9" s="541" t="str">
        <f t="shared" si="0"/>
        <v> </v>
      </c>
      <c r="G9" s="541" t="str">
        <f t="shared" si="0"/>
        <v> </v>
      </c>
      <c r="H9" s="541" t="str">
        <f t="shared" si="0"/>
        <v> </v>
      </c>
      <c r="I9" s="541" t="str">
        <f t="shared" si="0"/>
        <v> </v>
      </c>
      <c r="J9" s="541" t="str">
        <f t="shared" si="0"/>
        <v> </v>
      </c>
      <c r="K9" s="541" t="str">
        <f t="shared" si="0"/>
        <v> </v>
      </c>
      <c r="L9" s="541" t="str">
        <f t="shared" si="0"/>
        <v> </v>
      </c>
      <c r="M9" s="541" t="str">
        <f t="shared" si="0"/>
        <v> </v>
      </c>
      <c r="AA9" s="532">
        <v>5</v>
      </c>
      <c r="AB9" s="531"/>
      <c r="AC9" s="531"/>
      <c r="AD9" s="531"/>
      <c r="AE9" s="531"/>
      <c r="AF9" s="531"/>
      <c r="AG9" s="531"/>
      <c r="AH9" s="531"/>
      <c r="AI9" s="531"/>
      <c r="AJ9" s="531"/>
      <c r="AK9" s="531"/>
      <c r="AL9" s="531"/>
      <c r="AM9" s="538">
        <f t="shared" si="3"/>
        <v>4.409921618053161E-06</v>
      </c>
      <c r="AN9" s="538">
        <f t="shared" si="1"/>
        <v>0</v>
      </c>
      <c r="AO9" s="538">
        <f t="shared" si="1"/>
        <v>0</v>
      </c>
      <c r="AP9" s="538">
        <f t="shared" si="1"/>
        <v>0</v>
      </c>
      <c r="AQ9" s="538">
        <f t="shared" si="1"/>
        <v>0</v>
      </c>
      <c r="AR9" s="538">
        <f t="shared" si="1"/>
        <v>0</v>
      </c>
      <c r="AS9" s="538">
        <f t="shared" si="1"/>
        <v>0</v>
      </c>
      <c r="AT9" s="538">
        <f t="shared" si="1"/>
        <v>0</v>
      </c>
      <c r="AU9" s="538">
        <f t="shared" si="1"/>
        <v>0</v>
      </c>
      <c r="AV9" s="538">
        <f t="shared" si="1"/>
        <v>0</v>
      </c>
      <c r="AW9" s="538">
        <f t="shared" si="1"/>
        <v>0</v>
      </c>
      <c r="AX9" s="538">
        <f t="shared" si="1"/>
        <v>0</v>
      </c>
    </row>
    <row r="10" spans="1:50" ht="12.75">
      <c r="A10" s="536" t="s">
        <v>50</v>
      </c>
      <c r="B10" s="541">
        <f t="shared" si="2"/>
        <v>22244</v>
      </c>
      <c r="C10" s="541">
        <f t="shared" si="0"/>
        <v>45469</v>
      </c>
      <c r="D10" s="541">
        <f t="shared" si="0"/>
        <v>49701</v>
      </c>
      <c r="E10" s="541">
        <f t="shared" si="0"/>
        <v>53647</v>
      </c>
      <c r="F10" s="541">
        <f t="shared" si="0"/>
        <v>58013</v>
      </c>
      <c r="G10" s="541">
        <f t="shared" si="0"/>
        <v>62561</v>
      </c>
      <c r="H10" s="541">
        <f t="shared" si="0"/>
        <v>66244</v>
      </c>
      <c r="I10" s="541">
        <f t="shared" si="0"/>
        <v>68218</v>
      </c>
      <c r="J10" s="541">
        <f t="shared" si="0"/>
        <v>72905</v>
      </c>
      <c r="K10" s="541">
        <f t="shared" si="0"/>
        <v>79045</v>
      </c>
      <c r="L10" s="541">
        <f t="shared" si="0"/>
        <v>86339</v>
      </c>
      <c r="M10" s="541">
        <f t="shared" si="0"/>
        <v>91920</v>
      </c>
      <c r="AA10" s="532">
        <v>22244</v>
      </c>
      <c r="AB10" s="532">
        <v>45469</v>
      </c>
      <c r="AC10" s="532">
        <v>49701</v>
      </c>
      <c r="AD10" s="532">
        <v>53647</v>
      </c>
      <c r="AE10" s="532">
        <v>58013</v>
      </c>
      <c r="AF10" s="532">
        <v>62561</v>
      </c>
      <c r="AG10" s="532">
        <v>66244</v>
      </c>
      <c r="AH10" s="532">
        <v>68218</v>
      </c>
      <c r="AI10" s="532">
        <v>72905</v>
      </c>
      <c r="AJ10" s="532">
        <v>79045</v>
      </c>
      <c r="AK10" s="532">
        <v>86339</v>
      </c>
      <c r="AL10" s="532">
        <v>91920</v>
      </c>
      <c r="AM10" s="538">
        <f t="shared" si="3"/>
        <v>0.0196188592943949</v>
      </c>
      <c r="AN10" s="538">
        <f t="shared" si="1"/>
        <v>0.021743548642397074</v>
      </c>
      <c r="AO10" s="538">
        <f t="shared" si="1"/>
        <v>0.02214583967358491</v>
      </c>
      <c r="AP10" s="538">
        <f t="shared" si="1"/>
        <v>0.022213398015961415</v>
      </c>
      <c r="AQ10" s="538">
        <f t="shared" si="1"/>
        <v>0.02187745712696452</v>
      </c>
      <c r="AR10" s="538">
        <f t="shared" si="1"/>
        <v>0.02229838656500913</v>
      </c>
      <c r="AS10" s="538">
        <f t="shared" si="1"/>
        <v>0.023217318007931403</v>
      </c>
      <c r="AT10" s="538">
        <f t="shared" si="1"/>
        <v>0.02505235920304574</v>
      </c>
      <c r="AU10" s="538">
        <f t="shared" si="1"/>
        <v>0.026198339088906536</v>
      </c>
      <c r="AV10" s="538">
        <f t="shared" si="1"/>
        <v>0.026693047346769513</v>
      </c>
      <c r="AW10" s="538">
        <f t="shared" si="1"/>
        <v>0.027365603820452427</v>
      </c>
      <c r="AX10" s="538">
        <f t="shared" si="1"/>
        <v>0.027322980999054457</v>
      </c>
    </row>
    <row r="11" spans="1:50" ht="12.75">
      <c r="A11" s="536" t="s">
        <v>771</v>
      </c>
      <c r="B11" s="541">
        <f t="shared" si="2"/>
        <v>10886</v>
      </c>
      <c r="C11" s="541">
        <f t="shared" si="0"/>
        <v>8861</v>
      </c>
      <c r="D11" s="541">
        <f t="shared" si="0"/>
        <v>8801</v>
      </c>
      <c r="E11" s="541">
        <f t="shared" si="0"/>
        <v>8699</v>
      </c>
      <c r="F11" s="541">
        <f t="shared" si="0"/>
        <v>8553</v>
      </c>
      <c r="G11" s="541">
        <f t="shared" si="0"/>
        <v>8429</v>
      </c>
      <c r="H11" s="541">
        <f t="shared" si="0"/>
        <v>8618</v>
      </c>
      <c r="I11" s="541">
        <f t="shared" si="0"/>
        <v>8827</v>
      </c>
      <c r="J11" s="541">
        <f t="shared" si="0"/>
        <v>9063</v>
      </c>
      <c r="K11" s="541">
        <f t="shared" si="0"/>
        <v>9396</v>
      </c>
      <c r="L11" s="541">
        <f t="shared" si="0"/>
        <v>9739</v>
      </c>
      <c r="M11" s="541">
        <f t="shared" si="0"/>
        <v>10061</v>
      </c>
      <c r="AA11" s="532">
        <v>10886</v>
      </c>
      <c r="AB11" s="532">
        <v>8861</v>
      </c>
      <c r="AC11" s="532">
        <v>8801</v>
      </c>
      <c r="AD11" s="532">
        <v>8699</v>
      </c>
      <c r="AE11" s="532">
        <v>8553</v>
      </c>
      <c r="AF11" s="532">
        <v>8429</v>
      </c>
      <c r="AG11" s="532">
        <v>8618</v>
      </c>
      <c r="AH11" s="532">
        <v>8827</v>
      </c>
      <c r="AI11" s="532">
        <v>9063</v>
      </c>
      <c r="AJ11" s="532">
        <v>9396</v>
      </c>
      <c r="AK11" s="532">
        <v>9739</v>
      </c>
      <c r="AL11" s="532">
        <v>10061</v>
      </c>
      <c r="AM11" s="538">
        <f t="shared" si="3"/>
        <v>0.00960128134682534</v>
      </c>
      <c r="AN11" s="538">
        <f t="shared" si="1"/>
        <v>0.004237383371534023</v>
      </c>
      <c r="AO11" s="538">
        <f t="shared" si="1"/>
        <v>0.003921561637939293</v>
      </c>
      <c r="AP11" s="538">
        <f t="shared" si="1"/>
        <v>0.0036019600227570666</v>
      </c>
      <c r="AQ11" s="538">
        <f t="shared" si="1"/>
        <v>0.003225447586005336</v>
      </c>
      <c r="AR11" s="538">
        <f t="shared" si="1"/>
        <v>0.0030043173919288685</v>
      </c>
      <c r="AS11" s="538">
        <f t="shared" si="1"/>
        <v>0.003020452366891384</v>
      </c>
      <c r="AT11" s="538">
        <f t="shared" si="1"/>
        <v>0.00324162500638079</v>
      </c>
      <c r="AU11" s="538">
        <f t="shared" si="1"/>
        <v>0.003256780017320622</v>
      </c>
      <c r="AV11" s="538">
        <f t="shared" si="1"/>
        <v>0.003172975809605242</v>
      </c>
      <c r="AW11" s="538">
        <f t="shared" si="1"/>
        <v>0.003086827686299195</v>
      </c>
      <c r="AX11" s="538">
        <f t="shared" si="1"/>
        <v>0.0029906060904208755</v>
      </c>
    </row>
    <row r="12" spans="1:50" ht="12.75">
      <c r="A12" s="536" t="s">
        <v>748</v>
      </c>
      <c r="B12" s="541" t="str">
        <f t="shared" si="2"/>
        <v> </v>
      </c>
      <c r="C12" s="541">
        <f t="shared" si="0"/>
        <v>104</v>
      </c>
      <c r="D12" s="541">
        <f t="shared" si="0"/>
        <v>134</v>
      </c>
      <c r="E12" s="541">
        <f t="shared" si="0"/>
        <v>166</v>
      </c>
      <c r="F12" s="541">
        <f t="shared" si="0"/>
        <v>223</v>
      </c>
      <c r="G12" s="541">
        <f t="shared" si="0"/>
        <v>283</v>
      </c>
      <c r="H12" s="541">
        <f t="shared" si="0"/>
        <v>334</v>
      </c>
      <c r="I12" s="541">
        <f t="shared" si="0"/>
        <v>373</v>
      </c>
      <c r="J12" s="541">
        <f t="shared" si="0"/>
        <v>405</v>
      </c>
      <c r="K12" s="541">
        <f t="shared" si="0"/>
        <v>422</v>
      </c>
      <c r="L12" s="541">
        <f t="shared" si="0"/>
        <v>496</v>
      </c>
      <c r="M12" s="541">
        <f t="shared" si="0"/>
        <v>532</v>
      </c>
      <c r="AA12" s="531"/>
      <c r="AB12" s="532">
        <v>104</v>
      </c>
      <c r="AC12" s="532">
        <v>134</v>
      </c>
      <c r="AD12" s="532">
        <v>166</v>
      </c>
      <c r="AE12" s="532">
        <v>223</v>
      </c>
      <c r="AF12" s="532">
        <v>283</v>
      </c>
      <c r="AG12" s="532">
        <v>334</v>
      </c>
      <c r="AH12" s="532">
        <v>373</v>
      </c>
      <c r="AI12" s="532">
        <v>405</v>
      </c>
      <c r="AJ12" s="532">
        <v>422</v>
      </c>
      <c r="AK12" s="532">
        <v>496</v>
      </c>
      <c r="AL12" s="532">
        <v>532</v>
      </c>
      <c r="AM12" s="538">
        <f t="shared" si="3"/>
        <v>0</v>
      </c>
      <c r="AN12" s="538">
        <f t="shared" si="1"/>
        <v>4.9733424064951855E-05</v>
      </c>
      <c r="AO12" s="538">
        <f t="shared" si="1"/>
        <v>5.97079035886678E-05</v>
      </c>
      <c r="AP12" s="538">
        <f t="shared" si="1"/>
        <v>6.873495387718969E-05</v>
      </c>
      <c r="AQ12" s="538">
        <f t="shared" si="1"/>
        <v>8.409620152919327E-05</v>
      </c>
      <c r="AR12" s="538">
        <f t="shared" si="1"/>
        <v>0.00010086864656731164</v>
      </c>
      <c r="AS12" s="538">
        <f t="shared" si="1"/>
        <v>0.00011706092951284779</v>
      </c>
      <c r="AT12" s="538">
        <f t="shared" si="1"/>
        <v>0.00013698041547298455</v>
      </c>
      <c r="AU12" s="538">
        <f t="shared" si="1"/>
        <v>0.00014553634635494338</v>
      </c>
      <c r="AV12" s="538">
        <f t="shared" si="1"/>
        <v>0.0001425070020916786</v>
      </c>
      <c r="AW12" s="538">
        <f t="shared" si="1"/>
        <v>0.00015720982979817237</v>
      </c>
      <c r="AX12" s="538">
        <f t="shared" si="1"/>
        <v>0.00015813561674822639</v>
      </c>
    </row>
    <row r="13" spans="1:50" ht="12.75">
      <c r="A13" s="536" t="s">
        <v>51</v>
      </c>
      <c r="B13" s="541">
        <f t="shared" si="2"/>
        <v>8391</v>
      </c>
      <c r="C13" s="541">
        <f t="shared" si="0"/>
        <v>9273</v>
      </c>
      <c r="D13" s="541">
        <f t="shared" si="0"/>
        <v>9441</v>
      </c>
      <c r="E13" s="541">
        <f t="shared" si="0"/>
        <v>9656</v>
      </c>
      <c r="F13" s="541">
        <f t="shared" si="0"/>
        <v>9866</v>
      </c>
      <c r="G13" s="541">
        <f t="shared" si="0"/>
        <v>9900</v>
      </c>
      <c r="H13" s="541">
        <f t="shared" si="0"/>
        <v>9723</v>
      </c>
      <c r="I13" s="541">
        <f t="shared" si="0"/>
        <v>9127</v>
      </c>
      <c r="J13" s="541">
        <f t="shared" si="0"/>
        <v>8521</v>
      </c>
      <c r="K13" s="541">
        <f t="shared" si="0"/>
        <v>8188</v>
      </c>
      <c r="L13" s="541">
        <f t="shared" si="0"/>
        <v>7902</v>
      </c>
      <c r="M13" s="541">
        <f t="shared" si="0"/>
        <v>7788</v>
      </c>
      <c r="AA13" s="532">
        <v>8391</v>
      </c>
      <c r="AB13" s="532">
        <v>9273</v>
      </c>
      <c r="AC13" s="532">
        <v>9441</v>
      </c>
      <c r="AD13" s="532">
        <v>9656</v>
      </c>
      <c r="AE13" s="532">
        <v>9866</v>
      </c>
      <c r="AF13" s="532">
        <v>9900</v>
      </c>
      <c r="AG13" s="532">
        <v>9723</v>
      </c>
      <c r="AH13" s="532">
        <v>9127</v>
      </c>
      <c r="AI13" s="532">
        <v>8521</v>
      </c>
      <c r="AJ13" s="532">
        <v>8188</v>
      </c>
      <c r="AK13" s="532">
        <v>7902</v>
      </c>
      <c r="AL13" s="532">
        <v>7788</v>
      </c>
      <c r="AM13" s="538">
        <f t="shared" si="3"/>
        <v>0.007400730459416814</v>
      </c>
      <c r="AN13" s="538">
        <f t="shared" si="1"/>
        <v>0.004434404243791332</v>
      </c>
      <c r="AO13" s="538">
        <f t="shared" si="1"/>
        <v>0.004206733714780692</v>
      </c>
      <c r="AP13" s="538">
        <f t="shared" si="1"/>
        <v>0.003998221172518937</v>
      </c>
      <c r="AQ13" s="538">
        <f t="shared" si="1"/>
        <v>0.003720596969896954</v>
      </c>
      <c r="AR13" s="538">
        <f t="shared" si="1"/>
        <v>0.003528620498291114</v>
      </c>
      <c r="AS13" s="538">
        <f t="shared" si="1"/>
        <v>0.0034077347833934703</v>
      </c>
      <c r="AT13" s="538">
        <f t="shared" si="1"/>
        <v>0.0033517969223108043</v>
      </c>
      <c r="AU13" s="538">
        <f t="shared" si="1"/>
        <v>0.0030620128575073397</v>
      </c>
      <c r="AV13" s="538">
        <f t="shared" si="1"/>
        <v>0.002765041073759868</v>
      </c>
      <c r="AW13" s="538">
        <f t="shared" si="1"/>
        <v>0.0025045807965023347</v>
      </c>
      <c r="AX13" s="538">
        <f t="shared" si="1"/>
        <v>0.002314962750442081</v>
      </c>
    </row>
    <row r="14" spans="1:50" ht="12.75">
      <c r="A14" s="536" t="s">
        <v>773</v>
      </c>
      <c r="B14" s="541">
        <f t="shared" si="2"/>
        <v>100</v>
      </c>
      <c r="C14" s="541">
        <f t="shared" si="0"/>
        <v>16</v>
      </c>
      <c r="D14" s="541">
        <f t="shared" si="0"/>
        <v>15</v>
      </c>
      <c r="E14" s="541">
        <f t="shared" si="0"/>
        <v>14</v>
      </c>
      <c r="F14" s="541">
        <f t="shared" si="0"/>
        <v>13</v>
      </c>
      <c r="G14" s="541">
        <f t="shared" si="0"/>
        <v>12</v>
      </c>
      <c r="H14" s="541">
        <f t="shared" si="0"/>
        <v>12</v>
      </c>
      <c r="I14" s="541">
        <f t="shared" si="0"/>
        <v>12</v>
      </c>
      <c r="J14" s="541">
        <f t="shared" si="0"/>
        <v>12</v>
      </c>
      <c r="K14" s="541">
        <f t="shared" si="0"/>
        <v>12</v>
      </c>
      <c r="L14" s="541">
        <f t="shared" si="0"/>
        <v>12</v>
      </c>
      <c r="M14" s="541">
        <f t="shared" si="0"/>
        <v>12</v>
      </c>
      <c r="AA14" s="532">
        <v>100</v>
      </c>
      <c r="AB14" s="532">
        <v>16</v>
      </c>
      <c r="AC14" s="532">
        <v>15</v>
      </c>
      <c r="AD14" s="532">
        <v>14</v>
      </c>
      <c r="AE14" s="532">
        <v>13</v>
      </c>
      <c r="AF14" s="532">
        <v>12</v>
      </c>
      <c r="AG14" s="532">
        <v>12</v>
      </c>
      <c r="AH14" s="532">
        <v>12</v>
      </c>
      <c r="AI14" s="532">
        <v>12</v>
      </c>
      <c r="AJ14" s="532">
        <v>12</v>
      </c>
      <c r="AK14" s="532">
        <v>12</v>
      </c>
      <c r="AL14" s="532">
        <v>12</v>
      </c>
      <c r="AM14" s="538">
        <f t="shared" si="3"/>
        <v>8.819843236106321E-05</v>
      </c>
      <c r="AN14" s="538">
        <f t="shared" si="1"/>
        <v>7.651296009992593E-06</v>
      </c>
      <c r="AO14" s="538">
        <f t="shared" si="1"/>
        <v>6.683720550970276E-06</v>
      </c>
      <c r="AP14" s="538">
        <f t="shared" si="1"/>
        <v>5.7969238209678045E-06</v>
      </c>
      <c r="AQ14" s="538">
        <f t="shared" si="1"/>
        <v>4.90246914744176E-06</v>
      </c>
      <c r="AR14" s="538">
        <f t="shared" si="1"/>
        <v>4.277115755504381E-06</v>
      </c>
      <c r="AS14" s="538">
        <f t="shared" si="1"/>
        <v>4.20578189866519E-06</v>
      </c>
      <c r="AT14" s="538">
        <f t="shared" si="1"/>
        <v>4.406876637200576E-06</v>
      </c>
      <c r="AU14" s="538">
        <f t="shared" si="1"/>
        <v>4.3121880401464704E-06</v>
      </c>
      <c r="AV14" s="538">
        <f t="shared" si="1"/>
        <v>4.052331813033515E-06</v>
      </c>
      <c r="AW14" s="538">
        <f t="shared" si="1"/>
        <v>3.8034636241493318E-06</v>
      </c>
      <c r="AX14" s="538">
        <f t="shared" si="1"/>
        <v>3.5669687988321743E-06</v>
      </c>
    </row>
    <row r="15" spans="1:50" ht="12.75">
      <c r="A15" s="536" t="s">
        <v>52</v>
      </c>
      <c r="B15" s="541">
        <f t="shared" si="2"/>
        <v>26</v>
      </c>
      <c r="C15" s="541">
        <f t="shared" si="0"/>
        <v>21</v>
      </c>
      <c r="D15" s="541">
        <f t="shared" si="0"/>
        <v>21</v>
      </c>
      <c r="E15" s="541">
        <f t="shared" si="0"/>
        <v>21</v>
      </c>
      <c r="F15" s="541">
        <f t="shared" si="0"/>
        <v>21</v>
      </c>
      <c r="G15" s="541">
        <f t="shared" si="0"/>
        <v>20</v>
      </c>
      <c r="H15" s="541">
        <f t="shared" si="0"/>
        <v>20</v>
      </c>
      <c r="I15" s="541">
        <f t="shared" si="0"/>
        <v>20</v>
      </c>
      <c r="J15" s="541">
        <f t="shared" si="0"/>
        <v>19</v>
      </c>
      <c r="K15" s="541">
        <f t="shared" si="0"/>
        <v>17</v>
      </c>
      <c r="L15" s="541">
        <f t="shared" si="0"/>
        <v>18</v>
      </c>
      <c r="M15" s="541">
        <f t="shared" si="0"/>
        <v>18</v>
      </c>
      <c r="AA15" s="532">
        <v>26</v>
      </c>
      <c r="AB15" s="532">
        <v>21</v>
      </c>
      <c r="AC15" s="532">
        <v>21</v>
      </c>
      <c r="AD15" s="532">
        <v>21</v>
      </c>
      <c r="AE15" s="532">
        <v>21</v>
      </c>
      <c r="AF15" s="532">
        <v>20</v>
      </c>
      <c r="AG15" s="532">
        <v>20</v>
      </c>
      <c r="AH15" s="532">
        <v>20</v>
      </c>
      <c r="AI15" s="532">
        <v>19</v>
      </c>
      <c r="AJ15" s="532">
        <v>17</v>
      </c>
      <c r="AK15" s="532">
        <v>18</v>
      </c>
      <c r="AL15" s="532">
        <v>18</v>
      </c>
      <c r="AM15" s="538">
        <f t="shared" si="3"/>
        <v>2.2931592413876436E-05</v>
      </c>
      <c r="AN15" s="538">
        <f t="shared" si="1"/>
        <v>1.0042326013115278E-05</v>
      </c>
      <c r="AO15" s="538">
        <f t="shared" si="1"/>
        <v>9.357208771358386E-06</v>
      </c>
      <c r="AP15" s="538">
        <f t="shared" si="1"/>
        <v>8.695385731451707E-06</v>
      </c>
      <c r="AQ15" s="538">
        <f t="shared" si="1"/>
        <v>7.91937323817515E-06</v>
      </c>
      <c r="AR15" s="538">
        <f t="shared" si="1"/>
        <v>7.128526259173968E-06</v>
      </c>
      <c r="AS15" s="538">
        <f t="shared" si="1"/>
        <v>7.009636497775317E-06</v>
      </c>
      <c r="AT15" s="538">
        <f t="shared" si="1"/>
        <v>7.344794395334293E-06</v>
      </c>
      <c r="AU15" s="538">
        <f t="shared" si="1"/>
        <v>6.827631063565246E-06</v>
      </c>
      <c r="AV15" s="538">
        <f t="shared" si="1"/>
        <v>5.740803401797479E-06</v>
      </c>
      <c r="AW15" s="538">
        <f t="shared" si="1"/>
        <v>5.705195436223997E-06</v>
      </c>
      <c r="AX15" s="538">
        <f t="shared" si="1"/>
        <v>5.350453198248262E-06</v>
      </c>
    </row>
    <row r="16" spans="1:50" ht="12.75">
      <c r="A16" s="536" t="s">
        <v>847</v>
      </c>
      <c r="B16" s="541">
        <f t="shared" si="2"/>
        <v>1027</v>
      </c>
      <c r="C16" s="541">
        <f t="shared" si="0"/>
        <v>933</v>
      </c>
      <c r="D16" s="541">
        <f t="shared" si="0"/>
        <v>931</v>
      </c>
      <c r="E16" s="541">
        <f t="shared" si="0"/>
        <v>931</v>
      </c>
      <c r="F16" s="541">
        <f t="shared" si="0"/>
        <v>930</v>
      </c>
      <c r="G16" s="541">
        <f t="shared" si="0"/>
        <v>929</v>
      </c>
      <c r="H16" s="541">
        <f t="shared" si="0"/>
        <v>929</v>
      </c>
      <c r="I16" s="541">
        <f t="shared" si="0"/>
        <v>929</v>
      </c>
      <c r="J16" s="541">
        <f t="shared" si="0"/>
        <v>929</v>
      </c>
      <c r="K16" s="541">
        <f t="shared" si="0"/>
        <v>929</v>
      </c>
      <c r="L16" s="541">
        <f t="shared" si="0"/>
        <v>929</v>
      </c>
      <c r="M16" s="541">
        <f t="shared" si="0"/>
        <v>929</v>
      </c>
      <c r="AA16" s="532">
        <v>1027</v>
      </c>
      <c r="AB16" s="532">
        <v>933</v>
      </c>
      <c r="AC16" s="532">
        <v>931</v>
      </c>
      <c r="AD16" s="532">
        <v>931</v>
      </c>
      <c r="AE16" s="532">
        <v>930</v>
      </c>
      <c r="AF16" s="532">
        <v>929</v>
      </c>
      <c r="AG16" s="532">
        <v>929</v>
      </c>
      <c r="AH16" s="532">
        <v>929</v>
      </c>
      <c r="AI16" s="532">
        <v>929</v>
      </c>
      <c r="AJ16" s="532">
        <v>929</v>
      </c>
      <c r="AK16" s="532">
        <v>929</v>
      </c>
      <c r="AL16" s="532">
        <v>929</v>
      </c>
      <c r="AM16" s="538">
        <f t="shared" si="3"/>
        <v>0.0009057979003481193</v>
      </c>
      <c r="AN16" s="538">
        <f t="shared" si="1"/>
        <v>0.00044616619858269305</v>
      </c>
      <c r="AO16" s="538">
        <f t="shared" si="1"/>
        <v>0.0004148362555302218</v>
      </c>
      <c r="AP16" s="538">
        <f t="shared" si="1"/>
        <v>0.000385495434094359</v>
      </c>
      <c r="AQ16" s="538">
        <f t="shared" si="1"/>
        <v>0.0003507151005477566</v>
      </c>
      <c r="AR16" s="538">
        <f t="shared" si="1"/>
        <v>0.0003311200447386308</v>
      </c>
      <c r="AS16" s="538">
        <f t="shared" si="1"/>
        <v>0.0003255976153216635</v>
      </c>
      <c r="AT16" s="538">
        <f t="shared" si="1"/>
        <v>0.0003411656996632779</v>
      </c>
      <c r="AU16" s="538">
        <f t="shared" si="1"/>
        <v>0.00033383522410800596</v>
      </c>
      <c r="AV16" s="538">
        <f t="shared" si="1"/>
        <v>0.0003137180211923446</v>
      </c>
      <c r="AW16" s="538">
        <f t="shared" si="1"/>
        <v>0.00029445147556956077</v>
      </c>
      <c r="AX16" s="538">
        <f t="shared" si="1"/>
        <v>0.0002761428345095908</v>
      </c>
    </row>
    <row r="17" spans="1:50" ht="12.75">
      <c r="A17" s="536" t="s">
        <v>846</v>
      </c>
      <c r="B17" s="541">
        <f t="shared" si="2"/>
        <v>2181</v>
      </c>
      <c r="C17" s="541">
        <f t="shared" si="0"/>
        <v>11270</v>
      </c>
      <c r="D17" s="541">
        <f t="shared" si="0"/>
        <v>12390</v>
      </c>
      <c r="E17" s="541">
        <f t="shared" si="0"/>
        <v>13448</v>
      </c>
      <c r="F17" s="541">
        <f t="shared" si="0"/>
        <v>14430</v>
      </c>
      <c r="G17" s="541">
        <f t="shared" si="0"/>
        <v>15634</v>
      </c>
      <c r="H17" s="541">
        <f t="shared" si="0"/>
        <v>16789</v>
      </c>
      <c r="I17" s="541">
        <f t="shared" si="0"/>
        <v>17893</v>
      </c>
      <c r="J17" s="541">
        <f t="shared" si="0"/>
        <v>19438</v>
      </c>
      <c r="K17" s="541">
        <f t="shared" si="0"/>
        <v>21720</v>
      </c>
      <c r="L17" s="541">
        <f t="shared" si="0"/>
        <v>24489</v>
      </c>
      <c r="M17" s="541">
        <f t="shared" si="0"/>
        <v>28515</v>
      </c>
      <c r="AA17" s="532">
        <v>2181</v>
      </c>
      <c r="AB17" s="532">
        <v>11270</v>
      </c>
      <c r="AC17" s="532">
        <v>12390</v>
      </c>
      <c r="AD17" s="532">
        <v>13448</v>
      </c>
      <c r="AE17" s="532">
        <v>14430</v>
      </c>
      <c r="AF17" s="532">
        <v>15634</v>
      </c>
      <c r="AG17" s="532">
        <v>16789</v>
      </c>
      <c r="AH17" s="532">
        <v>17893</v>
      </c>
      <c r="AI17" s="532">
        <v>19438</v>
      </c>
      <c r="AJ17" s="532">
        <v>21720</v>
      </c>
      <c r="AK17" s="532">
        <v>24489</v>
      </c>
      <c r="AL17" s="532">
        <v>28515</v>
      </c>
      <c r="AM17" s="538">
        <f t="shared" si="3"/>
        <v>0.0019236078097947887</v>
      </c>
      <c r="AN17" s="538">
        <f t="shared" si="1"/>
        <v>0.005389381627038533</v>
      </c>
      <c r="AO17" s="538">
        <f t="shared" si="1"/>
        <v>0.005520753175101448</v>
      </c>
      <c r="AP17" s="538">
        <f t="shared" si="1"/>
        <v>0.005568359396026789</v>
      </c>
      <c r="AQ17" s="538">
        <f t="shared" si="1"/>
        <v>0.005441740753660353</v>
      </c>
      <c r="AR17" s="538">
        <f t="shared" si="1"/>
        <v>0.005572368976796291</v>
      </c>
      <c r="AS17" s="538">
        <f t="shared" si="1"/>
        <v>0.005884239358057489</v>
      </c>
      <c r="AT17" s="538">
        <f t="shared" si="1"/>
        <v>0.006571020305785825</v>
      </c>
      <c r="AU17" s="538">
        <f t="shared" si="1"/>
        <v>0.006985025927030592</v>
      </c>
      <c r="AV17" s="538">
        <f t="shared" si="1"/>
        <v>0.007334720581590662</v>
      </c>
      <c r="AW17" s="538">
        <f t="shared" si="1"/>
        <v>0.007761918390982748</v>
      </c>
      <c r="AX17" s="538">
        <f t="shared" si="1"/>
        <v>0.008476009608224954</v>
      </c>
    </row>
    <row r="18" spans="1:50" ht="12.75">
      <c r="A18" s="536" t="s">
        <v>769</v>
      </c>
      <c r="B18" s="541" t="str">
        <f t="shared" si="2"/>
        <v> </v>
      </c>
      <c r="C18" s="541">
        <f t="shared" si="0"/>
        <v>183</v>
      </c>
      <c r="D18" s="541">
        <f t="shared" si="0"/>
        <v>187</v>
      </c>
      <c r="E18" s="541">
        <f t="shared" si="0"/>
        <v>187</v>
      </c>
      <c r="F18" s="541">
        <f t="shared" si="0"/>
        <v>189</v>
      </c>
      <c r="G18" s="541">
        <f t="shared" si="0"/>
        <v>201</v>
      </c>
      <c r="H18" s="541">
        <f t="shared" si="0"/>
        <v>210</v>
      </c>
      <c r="I18" s="541">
        <f t="shared" si="0"/>
        <v>222</v>
      </c>
      <c r="J18" s="541">
        <f t="shared" si="0"/>
        <v>235</v>
      </c>
      <c r="K18" s="541">
        <f t="shared" si="0"/>
        <v>244</v>
      </c>
      <c r="L18" s="541">
        <f t="shared" si="0"/>
        <v>257</v>
      </c>
      <c r="M18" s="541">
        <f t="shared" si="0"/>
        <v>268</v>
      </c>
      <c r="AA18" s="531"/>
      <c r="AB18" s="532">
        <v>183</v>
      </c>
      <c r="AC18" s="532">
        <v>187</v>
      </c>
      <c r="AD18" s="532">
        <v>187</v>
      </c>
      <c r="AE18" s="532">
        <v>189</v>
      </c>
      <c r="AF18" s="532">
        <v>201</v>
      </c>
      <c r="AG18" s="532">
        <v>210</v>
      </c>
      <c r="AH18" s="532">
        <v>222</v>
      </c>
      <c r="AI18" s="532">
        <v>235</v>
      </c>
      <c r="AJ18" s="532">
        <v>244</v>
      </c>
      <c r="AK18" s="532">
        <v>257</v>
      </c>
      <c r="AL18" s="532">
        <v>268</v>
      </c>
      <c r="AM18" s="538">
        <f t="shared" si="3"/>
        <v>0</v>
      </c>
      <c r="AN18" s="538">
        <f t="shared" si="1"/>
        <v>8.751169811429028E-05</v>
      </c>
      <c r="AO18" s="538">
        <f t="shared" si="1"/>
        <v>8.33237162020961E-05</v>
      </c>
      <c r="AP18" s="538">
        <f t="shared" si="1"/>
        <v>7.743033960864139E-05</v>
      </c>
      <c r="AQ18" s="538">
        <f t="shared" si="1"/>
        <v>7.127435914357635E-05</v>
      </c>
      <c r="AR18" s="538">
        <f t="shared" si="1"/>
        <v>7.164168890469837E-05</v>
      </c>
      <c r="AS18" s="538">
        <f t="shared" si="1"/>
        <v>7.360118322664083E-05</v>
      </c>
      <c r="AT18" s="538">
        <f t="shared" si="1"/>
        <v>8.152721778821065E-05</v>
      </c>
      <c r="AU18" s="538">
        <f t="shared" si="1"/>
        <v>8.444701578620172E-05</v>
      </c>
      <c r="AV18" s="538">
        <f t="shared" si="1"/>
        <v>8.239741353168146E-05</v>
      </c>
      <c r="AW18" s="538">
        <f t="shared" si="1"/>
        <v>8.145751261719819E-05</v>
      </c>
      <c r="AX18" s="538">
        <f t="shared" si="1"/>
        <v>7.966230317391856E-05</v>
      </c>
    </row>
    <row r="19" spans="1:50" ht="12.75">
      <c r="A19" s="536" t="s">
        <v>849</v>
      </c>
      <c r="B19" s="541">
        <f t="shared" si="2"/>
        <v>84</v>
      </c>
      <c r="C19" s="541">
        <f t="shared" si="0"/>
        <v>50</v>
      </c>
      <c r="D19" s="541">
        <f t="shared" si="0"/>
        <v>50</v>
      </c>
      <c r="E19" s="541">
        <f t="shared" si="0"/>
        <v>50</v>
      </c>
      <c r="F19" s="541">
        <f t="shared" si="0"/>
        <v>49</v>
      </c>
      <c r="G19" s="541">
        <f t="shared" si="0"/>
        <v>48</v>
      </c>
      <c r="H19" s="541">
        <f t="shared" si="0"/>
        <v>48</v>
      </c>
      <c r="I19" s="541">
        <f t="shared" si="0"/>
        <v>46</v>
      </c>
      <c r="J19" s="541">
        <f t="shared" si="0"/>
        <v>46</v>
      </c>
      <c r="K19" s="541">
        <f t="shared" si="0"/>
        <v>46</v>
      </c>
      <c r="L19" s="541">
        <f t="shared" si="0"/>
        <v>44</v>
      </c>
      <c r="M19" s="541">
        <f t="shared" si="0"/>
        <v>44</v>
      </c>
      <c r="AA19" s="532">
        <v>84</v>
      </c>
      <c r="AB19" s="532">
        <v>50</v>
      </c>
      <c r="AC19" s="532">
        <v>50</v>
      </c>
      <c r="AD19" s="532">
        <v>50</v>
      </c>
      <c r="AE19" s="532">
        <v>49</v>
      </c>
      <c r="AF19" s="532">
        <v>48</v>
      </c>
      <c r="AG19" s="532">
        <v>48</v>
      </c>
      <c r="AH19" s="532">
        <v>46</v>
      </c>
      <c r="AI19" s="532">
        <v>46</v>
      </c>
      <c r="AJ19" s="532">
        <v>46</v>
      </c>
      <c r="AK19" s="532">
        <v>44</v>
      </c>
      <c r="AL19" s="532">
        <v>44</v>
      </c>
      <c r="AM19" s="538">
        <f t="shared" si="3"/>
        <v>7.40866831832931E-05</v>
      </c>
      <c r="AN19" s="538">
        <f t="shared" si="1"/>
        <v>2.3910300031226853E-05</v>
      </c>
      <c r="AO19" s="538">
        <f t="shared" si="1"/>
        <v>2.227906850323425E-05</v>
      </c>
      <c r="AP19" s="538">
        <f t="shared" si="1"/>
        <v>2.0703299360599303E-05</v>
      </c>
      <c r="AQ19" s="538">
        <f t="shared" si="1"/>
        <v>1.8478537555742017E-05</v>
      </c>
      <c r="AR19" s="538">
        <f t="shared" si="1"/>
        <v>1.7108463022017523E-05</v>
      </c>
      <c r="AS19" s="538">
        <f t="shared" si="1"/>
        <v>1.682312759466076E-05</v>
      </c>
      <c r="AT19" s="538">
        <f t="shared" si="1"/>
        <v>1.6893027109268873E-05</v>
      </c>
      <c r="AU19" s="538">
        <f t="shared" si="1"/>
        <v>1.6530054153894804E-05</v>
      </c>
      <c r="AV19" s="538">
        <f t="shared" si="1"/>
        <v>1.5533938616628474E-05</v>
      </c>
      <c r="AW19" s="538">
        <f t="shared" si="1"/>
        <v>1.3946033288547549E-05</v>
      </c>
      <c r="AX19" s="538">
        <f t="shared" si="1"/>
        <v>1.3078885595717972E-05</v>
      </c>
    </row>
    <row r="20" spans="1:50" ht="12.75">
      <c r="A20" s="536" t="s">
        <v>768</v>
      </c>
      <c r="B20" s="541">
        <f t="shared" si="2"/>
        <v>1782</v>
      </c>
      <c r="C20" s="541">
        <f t="shared" si="0"/>
        <v>3967</v>
      </c>
      <c r="D20" s="541">
        <f t="shared" si="0"/>
        <v>4229</v>
      </c>
      <c r="E20" s="541">
        <f t="shared" si="0"/>
        <v>4539</v>
      </c>
      <c r="F20" s="541">
        <f t="shared" si="0"/>
        <v>4866</v>
      </c>
      <c r="G20" s="541">
        <f t="shared" si="0"/>
        <v>5103</v>
      </c>
      <c r="H20" s="541">
        <f t="shared" si="0"/>
        <v>4601</v>
      </c>
      <c r="I20" s="541">
        <f t="shared" si="0"/>
        <v>4171</v>
      </c>
      <c r="J20" s="541">
        <f t="shared" si="0"/>
        <v>3168</v>
      </c>
      <c r="K20" s="541">
        <f t="shared" si="0"/>
        <v>2160</v>
      </c>
      <c r="L20" s="541">
        <f t="shared" si="0"/>
        <v>1165</v>
      </c>
      <c r="M20" s="541">
        <f t="shared" si="0"/>
        <v>232</v>
      </c>
      <c r="AA20" s="532">
        <v>1782</v>
      </c>
      <c r="AB20" s="532">
        <v>3967</v>
      </c>
      <c r="AC20" s="532">
        <v>4229</v>
      </c>
      <c r="AD20" s="532">
        <v>4539</v>
      </c>
      <c r="AE20" s="532">
        <v>4866</v>
      </c>
      <c r="AF20" s="532">
        <v>5103</v>
      </c>
      <c r="AG20" s="532">
        <v>4601</v>
      </c>
      <c r="AH20" s="532">
        <v>4171</v>
      </c>
      <c r="AI20" s="532">
        <v>3168</v>
      </c>
      <c r="AJ20" s="532">
        <v>2160</v>
      </c>
      <c r="AK20" s="532">
        <v>1165</v>
      </c>
      <c r="AL20" s="532">
        <v>232</v>
      </c>
      <c r="AM20" s="538">
        <f t="shared" si="3"/>
        <v>0.0015716960646741465</v>
      </c>
      <c r="AN20" s="538">
        <f t="shared" si="1"/>
        <v>0.0018970432044775384</v>
      </c>
      <c r="AO20" s="538">
        <f t="shared" si="1"/>
        <v>0.001884363614003553</v>
      </c>
      <c r="AP20" s="538">
        <f t="shared" si="1"/>
        <v>0.0018794455159552048</v>
      </c>
      <c r="AQ20" s="538">
        <f t="shared" si="1"/>
        <v>0.0018350319131885849</v>
      </c>
      <c r="AR20" s="538">
        <f t="shared" si="1"/>
        <v>0.0018188434750282378</v>
      </c>
      <c r="AS20" s="538">
        <f t="shared" si="1"/>
        <v>0.0016125668763132116</v>
      </c>
      <c r="AT20" s="538">
        <f t="shared" si="1"/>
        <v>0.0015317568711469668</v>
      </c>
      <c r="AU20" s="538">
        <f t="shared" si="1"/>
        <v>0.0011384176425986681</v>
      </c>
      <c r="AV20" s="538">
        <f t="shared" si="1"/>
        <v>0.0007294197263460326</v>
      </c>
      <c r="AW20" s="538">
        <f t="shared" si="1"/>
        <v>0.0003692529268444976</v>
      </c>
      <c r="AX20" s="538">
        <f t="shared" si="1"/>
        <v>6.896139677742204E-05</v>
      </c>
    </row>
    <row r="21" spans="1:50" ht="12.75">
      <c r="A21" s="536" t="s">
        <v>53</v>
      </c>
      <c r="B21" s="541">
        <f t="shared" si="2"/>
        <v>6256</v>
      </c>
      <c r="C21" s="541">
        <f t="shared" si="0"/>
        <v>7278</v>
      </c>
      <c r="D21" s="541">
        <f t="shared" si="0"/>
        <v>7536</v>
      </c>
      <c r="E21" s="541">
        <f t="shared" si="0"/>
        <v>7202</v>
      </c>
      <c r="F21" s="541">
        <f t="shared" si="0"/>
        <v>7126</v>
      </c>
      <c r="G21" s="541">
        <f t="shared" si="0"/>
        <v>6765</v>
      </c>
      <c r="H21" s="541">
        <f t="shared" si="0"/>
        <v>6113</v>
      </c>
      <c r="I21" s="541">
        <f t="shared" si="0"/>
        <v>5574</v>
      </c>
      <c r="J21" s="541">
        <f t="shared" si="0"/>
        <v>6607</v>
      </c>
      <c r="K21" s="541">
        <f t="shared" si="0"/>
        <v>6838</v>
      </c>
      <c r="L21" s="541">
        <f t="shared" si="0"/>
        <v>5499</v>
      </c>
      <c r="M21" s="541">
        <f t="shared" si="0"/>
        <v>5093</v>
      </c>
      <c r="AA21" s="532">
        <v>6256</v>
      </c>
      <c r="AB21" s="532">
        <v>7278</v>
      </c>
      <c r="AC21" s="532">
        <v>7536</v>
      </c>
      <c r="AD21" s="532">
        <v>7202</v>
      </c>
      <c r="AE21" s="532">
        <v>7126</v>
      </c>
      <c r="AF21" s="532">
        <v>6765</v>
      </c>
      <c r="AG21" s="532">
        <v>6113</v>
      </c>
      <c r="AH21" s="532">
        <v>5574</v>
      </c>
      <c r="AI21" s="532">
        <v>6607</v>
      </c>
      <c r="AJ21" s="532">
        <v>6838</v>
      </c>
      <c r="AK21" s="532">
        <v>5499</v>
      </c>
      <c r="AL21" s="532">
        <v>5093</v>
      </c>
      <c r="AM21" s="538">
        <f t="shared" si="3"/>
        <v>0.005517693928508115</v>
      </c>
      <c r="AN21" s="538">
        <f t="shared" si="1"/>
        <v>0.0034803832725453804</v>
      </c>
      <c r="AO21" s="538">
        <f t="shared" si="1"/>
        <v>0.0033579012048074665</v>
      </c>
      <c r="AP21" s="538">
        <f t="shared" si="1"/>
        <v>0.0029821032399007237</v>
      </c>
      <c r="AQ21" s="538">
        <f t="shared" si="1"/>
        <v>0.0026873073188207674</v>
      </c>
      <c r="AR21" s="538">
        <f t="shared" si="1"/>
        <v>0.0024112240071655945</v>
      </c>
      <c r="AS21" s="538">
        <f t="shared" si="1"/>
        <v>0.0021424953955450255</v>
      </c>
      <c r="AT21" s="538">
        <f t="shared" si="1"/>
        <v>0.0020469941979796673</v>
      </c>
      <c r="AU21" s="538">
        <f t="shared" si="1"/>
        <v>0.0023742188651039776</v>
      </c>
      <c r="AV21" s="538">
        <f t="shared" si="1"/>
        <v>0.002309153744793598</v>
      </c>
      <c r="AW21" s="538">
        <f t="shared" si="1"/>
        <v>0.0017429372057664312</v>
      </c>
      <c r="AX21" s="538">
        <f t="shared" si="1"/>
        <v>0.0015138810077043553</v>
      </c>
    </row>
    <row r="22" spans="1:50" ht="12.75">
      <c r="A22" s="536" t="s">
        <v>848</v>
      </c>
      <c r="B22" s="541">
        <f t="shared" si="2"/>
        <v>764</v>
      </c>
      <c r="C22" s="541">
        <f aca="true" t="shared" si="4" ref="C22:C29">IF(AB22=0," ",IF($B$4="PERCENTAGE",AN22*100,AB22))</f>
        <v>800</v>
      </c>
      <c r="D22" s="541">
        <f aca="true" t="shared" si="5" ref="D22:D29">IF(AC22=0," ",IF($B$4="PERCENTAGE",AO22*100,AC22))</f>
        <v>800</v>
      </c>
      <c r="E22" s="541">
        <f aca="true" t="shared" si="6" ref="E22:E29">IF(AD22=0," ",IF($B$4="PERCENTAGE",AP22*100,AD22))</f>
        <v>800</v>
      </c>
      <c r="F22" s="541">
        <f aca="true" t="shared" si="7" ref="F22:F29">IF(AE22=0," ",IF($B$4="PERCENTAGE",AQ22*100,AE22))</f>
        <v>800</v>
      </c>
      <c r="G22" s="541">
        <f aca="true" t="shared" si="8" ref="G22:G29">IF(AF22=0," ",IF($B$4="PERCENTAGE",AR22*100,AF22))</f>
        <v>800</v>
      </c>
      <c r="H22" s="541">
        <f aca="true" t="shared" si="9" ref="H22:H29">IF(AG22=0," ",IF($B$4="PERCENTAGE",AS22*100,AG22))</f>
        <v>808</v>
      </c>
      <c r="I22" s="541">
        <f aca="true" t="shared" si="10" ref="I22:I29">IF(AH22=0," ",IF($B$4="PERCENTAGE",AT22*100,AH22))</f>
        <v>818</v>
      </c>
      <c r="J22" s="541">
        <f aca="true" t="shared" si="11" ref="J22:J29">IF(AI22=0," ",IF($B$4="PERCENTAGE",AU22*100,AI22))</f>
        <v>824</v>
      </c>
      <c r="K22" s="541">
        <f aca="true" t="shared" si="12" ref="K22:K29">IF(AJ22=0," ",IF($B$4="PERCENTAGE",AV22*100,AJ22))</f>
        <v>828</v>
      </c>
      <c r="L22" s="541">
        <f aca="true" t="shared" si="13" ref="L22:L29">IF(AK22=0," ",IF($B$4="PERCENTAGE",AW22*100,AK22))</f>
        <v>836</v>
      </c>
      <c r="M22" s="541">
        <f aca="true" t="shared" si="14" ref="M22:M29">IF(AL22=0," ",IF($B$4="PERCENTAGE",AX22*100,AL22))</f>
        <v>844</v>
      </c>
      <c r="AA22" s="532">
        <v>764</v>
      </c>
      <c r="AB22" s="532">
        <v>800</v>
      </c>
      <c r="AC22" s="532">
        <v>800</v>
      </c>
      <c r="AD22" s="532">
        <v>800</v>
      </c>
      <c r="AE22" s="532">
        <v>800</v>
      </c>
      <c r="AF22" s="532">
        <v>800</v>
      </c>
      <c r="AG22" s="532">
        <v>808</v>
      </c>
      <c r="AH22" s="532">
        <v>818</v>
      </c>
      <c r="AI22" s="532">
        <v>824</v>
      </c>
      <c r="AJ22" s="532">
        <v>828</v>
      </c>
      <c r="AK22" s="532">
        <v>836</v>
      </c>
      <c r="AL22" s="532">
        <v>844</v>
      </c>
      <c r="AM22" s="538">
        <f t="shared" si="3"/>
        <v>0.000673836023238523</v>
      </c>
      <c r="AN22" s="538">
        <f aca="true" t="shared" si="15" ref="AN22:AN29">AB22/AB$31</f>
        <v>0.00038256480049962964</v>
      </c>
      <c r="AO22" s="538">
        <f aca="true" t="shared" si="16" ref="AO22:AO29">AC22/AC$31</f>
        <v>0.000356465096051748</v>
      </c>
      <c r="AP22" s="538">
        <f aca="true" t="shared" si="17" ref="AP22:AP29">AD22/AD$31</f>
        <v>0.00033125278976958884</v>
      </c>
      <c r="AQ22" s="538">
        <f aca="true" t="shared" si="18" ref="AQ22:AQ29">AE22/AE$31</f>
        <v>0.0003016904090733391</v>
      </c>
      <c r="AR22" s="538">
        <f aca="true" t="shared" si="19" ref="AR22:AR29">AF22/AF$31</f>
        <v>0.0002851410503669587</v>
      </c>
      <c r="AS22" s="538">
        <f aca="true" t="shared" si="20" ref="AS22:AS29">AG22/AG$31</f>
        <v>0.0002831893145101228</v>
      </c>
      <c r="AT22" s="538">
        <f aca="true" t="shared" si="21" ref="AT22:AT29">AH22/AH$31</f>
        <v>0.0003004020907691726</v>
      </c>
      <c r="AU22" s="538">
        <f aca="true" t="shared" si="22" ref="AU22:AU29">AI22/AI$31</f>
        <v>0.00029610357875672433</v>
      </c>
      <c r="AV22" s="538">
        <f aca="true" t="shared" si="23" ref="AV22:AV29">AJ22/AJ$31</f>
        <v>0.0002796108950993125</v>
      </c>
      <c r="AW22" s="538">
        <f aca="true" t="shared" si="24" ref="AW22:AW29">AK22/AK$31</f>
        <v>0.00026497463248240343</v>
      </c>
      <c r="AX22" s="538">
        <f aca="true" t="shared" si="25" ref="AX22:AX29">AL22/AL$31</f>
        <v>0.00025087680551786294</v>
      </c>
    </row>
    <row r="23" spans="1:50" ht="12.75">
      <c r="A23" s="536" t="s">
        <v>391</v>
      </c>
      <c r="B23" s="541" t="str">
        <f t="shared" si="2"/>
        <v> </v>
      </c>
      <c r="C23" s="541">
        <f t="shared" si="4"/>
        <v>7396</v>
      </c>
      <c r="D23" s="541">
        <f t="shared" si="5"/>
        <v>11942</v>
      </c>
      <c r="E23" s="541">
        <f t="shared" si="6"/>
        <v>17620</v>
      </c>
      <c r="F23" s="541">
        <f t="shared" si="7"/>
        <v>24825</v>
      </c>
      <c r="G23" s="541">
        <f t="shared" si="8"/>
        <v>32499</v>
      </c>
      <c r="H23" s="541">
        <f t="shared" si="9"/>
        <v>38956</v>
      </c>
      <c r="I23" s="541">
        <f t="shared" si="10"/>
        <v>41386</v>
      </c>
      <c r="J23" s="541">
        <f t="shared" si="11"/>
        <v>46034</v>
      </c>
      <c r="K23" s="541">
        <f t="shared" si="12"/>
        <v>52438</v>
      </c>
      <c r="L23" s="541">
        <f t="shared" si="13"/>
        <v>57100</v>
      </c>
      <c r="M23" s="541">
        <f t="shared" si="14"/>
        <v>59710</v>
      </c>
      <c r="AA23" s="531"/>
      <c r="AB23" s="532">
        <v>7396</v>
      </c>
      <c r="AC23" s="532">
        <v>11942</v>
      </c>
      <c r="AD23" s="532">
        <v>17620</v>
      </c>
      <c r="AE23" s="532">
        <v>24825</v>
      </c>
      <c r="AF23" s="532">
        <v>32499</v>
      </c>
      <c r="AG23" s="532">
        <v>38956</v>
      </c>
      <c r="AH23" s="532">
        <v>41386</v>
      </c>
      <c r="AI23" s="532">
        <v>46034</v>
      </c>
      <c r="AJ23" s="532">
        <v>52438</v>
      </c>
      <c r="AK23" s="532">
        <v>57100</v>
      </c>
      <c r="AL23" s="532">
        <v>59710</v>
      </c>
      <c r="AM23" s="538">
        <f t="shared" si="3"/>
        <v>0</v>
      </c>
      <c r="AN23" s="538">
        <f t="shared" si="15"/>
        <v>0.0035368115806190758</v>
      </c>
      <c r="AO23" s="538">
        <f t="shared" si="16"/>
        <v>0.005321132721312469</v>
      </c>
      <c r="AP23" s="538">
        <f t="shared" si="17"/>
        <v>0.007295842694675194</v>
      </c>
      <c r="AQ23" s="538">
        <f t="shared" si="18"/>
        <v>0.009361830506557053</v>
      </c>
      <c r="AR23" s="538">
        <f t="shared" si="19"/>
        <v>0.011583498744844739</v>
      </c>
      <c r="AS23" s="538">
        <f t="shared" si="20"/>
        <v>0.013653369970366761</v>
      </c>
      <c r="AT23" s="538">
        <f t="shared" si="21"/>
        <v>0.015198583042265252</v>
      </c>
      <c r="AU23" s="538">
        <f t="shared" si="22"/>
        <v>0.016542272020008554</v>
      </c>
      <c r="AV23" s="538">
        <f t="shared" si="23"/>
        <v>0.017708014634320954</v>
      </c>
      <c r="AW23" s="538">
        <f t="shared" si="24"/>
        <v>0.01809814774491057</v>
      </c>
      <c r="AX23" s="538">
        <f t="shared" si="25"/>
        <v>0.017748642248189096</v>
      </c>
    </row>
    <row r="24" spans="1:50" ht="12.75">
      <c r="A24" s="536" t="s">
        <v>512</v>
      </c>
      <c r="B24" s="541">
        <f t="shared" si="2"/>
        <v>4722</v>
      </c>
      <c r="C24" s="541">
        <f t="shared" si="4"/>
        <v>7746</v>
      </c>
      <c r="D24" s="541">
        <f t="shared" si="5"/>
        <v>7827</v>
      </c>
      <c r="E24" s="541">
        <f t="shared" si="6"/>
        <v>7997</v>
      </c>
      <c r="F24" s="541">
        <f t="shared" si="7"/>
        <v>8078</v>
      </c>
      <c r="G24" s="541">
        <f t="shared" si="8"/>
        <v>8255</v>
      </c>
      <c r="H24" s="541">
        <f t="shared" si="9"/>
        <v>8700</v>
      </c>
      <c r="I24" s="541">
        <f t="shared" si="10"/>
        <v>9148</v>
      </c>
      <c r="J24" s="541">
        <f t="shared" si="11"/>
        <v>9623</v>
      </c>
      <c r="K24" s="541">
        <f t="shared" si="12"/>
        <v>10079</v>
      </c>
      <c r="L24" s="541">
        <f t="shared" si="13"/>
        <v>10526</v>
      </c>
      <c r="M24" s="541">
        <f t="shared" si="14"/>
        <v>10945</v>
      </c>
      <c r="AA24" s="532">
        <v>4722</v>
      </c>
      <c r="AB24" s="532">
        <v>7746</v>
      </c>
      <c r="AC24" s="532">
        <v>7827</v>
      </c>
      <c r="AD24" s="532">
        <v>7997</v>
      </c>
      <c r="AE24" s="532">
        <v>8078</v>
      </c>
      <c r="AF24" s="532">
        <v>8255</v>
      </c>
      <c r="AG24" s="532">
        <v>8700</v>
      </c>
      <c r="AH24" s="532">
        <v>9148</v>
      </c>
      <c r="AI24" s="532">
        <v>9623</v>
      </c>
      <c r="AJ24" s="532">
        <v>10079</v>
      </c>
      <c r="AK24" s="532">
        <v>10526</v>
      </c>
      <c r="AL24" s="532">
        <v>10945</v>
      </c>
      <c r="AM24" s="538">
        <f t="shared" si="3"/>
        <v>0.004164729976089405</v>
      </c>
      <c r="AN24" s="538">
        <f t="shared" si="15"/>
        <v>0.003704183680837664</v>
      </c>
      <c r="AO24" s="538">
        <f t="shared" si="16"/>
        <v>0.00348756538349629</v>
      </c>
      <c r="AP24" s="538">
        <f t="shared" si="17"/>
        <v>0.0033112856997342525</v>
      </c>
      <c r="AQ24" s="538">
        <f t="shared" si="18"/>
        <v>0.003046318905618041</v>
      </c>
      <c r="AR24" s="538">
        <f t="shared" si="19"/>
        <v>0.002942299213474055</v>
      </c>
      <c r="AS24" s="538">
        <f t="shared" si="20"/>
        <v>0.0030491918765322627</v>
      </c>
      <c r="AT24" s="538">
        <f t="shared" si="21"/>
        <v>0.0033595089564259057</v>
      </c>
      <c r="AU24" s="538">
        <f t="shared" si="22"/>
        <v>0.0034580154591941237</v>
      </c>
      <c r="AV24" s="538">
        <f t="shared" si="23"/>
        <v>0.0034036210286303996</v>
      </c>
      <c r="AW24" s="538">
        <f t="shared" si="24"/>
        <v>0.0033362715089829886</v>
      </c>
      <c r="AX24" s="538">
        <f t="shared" si="25"/>
        <v>0.003253372791934846</v>
      </c>
    </row>
    <row r="25" spans="1:50" ht="12.75">
      <c r="A25" s="536" t="s">
        <v>54</v>
      </c>
      <c r="B25" s="541">
        <f t="shared" si="2"/>
        <v>118</v>
      </c>
      <c r="C25" s="541">
        <f t="shared" si="4"/>
        <v>117</v>
      </c>
      <c r="D25" s="541">
        <f t="shared" si="5"/>
        <v>118</v>
      </c>
      <c r="E25" s="541">
        <f t="shared" si="6"/>
        <v>115</v>
      </c>
      <c r="F25" s="541">
        <f t="shared" si="7"/>
        <v>107</v>
      </c>
      <c r="G25" s="541">
        <f t="shared" si="8"/>
        <v>107</v>
      </c>
      <c r="H25" s="541">
        <f t="shared" si="9"/>
        <v>105</v>
      </c>
      <c r="I25" s="541">
        <f t="shared" si="10"/>
        <v>108</v>
      </c>
      <c r="J25" s="541">
        <f t="shared" si="11"/>
        <v>114</v>
      </c>
      <c r="K25" s="541">
        <f t="shared" si="12"/>
        <v>127</v>
      </c>
      <c r="L25" s="541">
        <f t="shared" si="13"/>
        <v>141</v>
      </c>
      <c r="M25" s="541">
        <f t="shared" si="14"/>
        <v>205</v>
      </c>
      <c r="AA25" s="532">
        <v>118</v>
      </c>
      <c r="AB25" s="532">
        <v>117</v>
      </c>
      <c r="AC25" s="532">
        <v>118</v>
      </c>
      <c r="AD25" s="532">
        <v>115</v>
      </c>
      <c r="AE25" s="532">
        <v>107</v>
      </c>
      <c r="AF25" s="532">
        <v>107</v>
      </c>
      <c r="AG25" s="532">
        <v>105</v>
      </c>
      <c r="AH25" s="532">
        <v>108</v>
      </c>
      <c r="AI25" s="532">
        <v>114</v>
      </c>
      <c r="AJ25" s="532">
        <v>127</v>
      </c>
      <c r="AK25" s="532">
        <v>141</v>
      </c>
      <c r="AL25" s="532">
        <v>205</v>
      </c>
      <c r="AM25" s="538">
        <f t="shared" si="3"/>
        <v>0.0001040741501860546</v>
      </c>
      <c r="AN25" s="538">
        <f t="shared" si="15"/>
        <v>5.595010207307083E-05</v>
      </c>
      <c r="AO25" s="538">
        <f t="shared" si="16"/>
        <v>5.2578601667632834E-05</v>
      </c>
      <c r="AP25" s="538">
        <f t="shared" si="17"/>
        <v>4.76175885293784E-05</v>
      </c>
      <c r="AQ25" s="538">
        <f t="shared" si="18"/>
        <v>4.0351092213559095E-05</v>
      </c>
      <c r="AR25" s="538">
        <f t="shared" si="19"/>
        <v>3.8137615486580726E-05</v>
      </c>
      <c r="AS25" s="538">
        <f t="shared" si="20"/>
        <v>3.680059161332041E-05</v>
      </c>
      <c r="AT25" s="538">
        <f t="shared" si="21"/>
        <v>3.966188973480518E-05</v>
      </c>
      <c r="AU25" s="538">
        <f t="shared" si="22"/>
        <v>4.0965786381391474E-05</v>
      </c>
      <c r="AV25" s="538">
        <f t="shared" si="23"/>
        <v>4.28871783546047E-05</v>
      </c>
      <c r="AW25" s="538">
        <f t="shared" si="24"/>
        <v>4.4690697583754644E-05</v>
      </c>
      <c r="AX25" s="538">
        <f t="shared" si="25"/>
        <v>6.093571698004964E-05</v>
      </c>
    </row>
    <row r="26" spans="1:50" ht="12.75">
      <c r="A26" s="536" t="s">
        <v>845</v>
      </c>
      <c r="B26" s="541">
        <f t="shared" si="2"/>
        <v>202</v>
      </c>
      <c r="C26" s="541">
        <f t="shared" si="4"/>
        <v>53</v>
      </c>
      <c r="D26" s="541">
        <f t="shared" si="5"/>
        <v>33</v>
      </c>
      <c r="E26" s="541">
        <f t="shared" si="6"/>
        <v>30</v>
      </c>
      <c r="F26" s="541">
        <f t="shared" si="7"/>
        <v>29</v>
      </c>
      <c r="G26" s="541">
        <f t="shared" si="8"/>
        <v>29</v>
      </c>
      <c r="H26" s="541">
        <f t="shared" si="9"/>
        <v>29</v>
      </c>
      <c r="I26" s="541">
        <f t="shared" si="10"/>
        <v>28</v>
      </c>
      <c r="J26" s="541">
        <f t="shared" si="11"/>
        <v>28</v>
      </c>
      <c r="K26" s="541">
        <f t="shared" si="12"/>
        <v>27</v>
      </c>
      <c r="L26" s="541">
        <f t="shared" si="13"/>
        <v>27</v>
      </c>
      <c r="M26" s="541">
        <f t="shared" si="14"/>
        <v>27</v>
      </c>
      <c r="AA26" s="532">
        <v>202</v>
      </c>
      <c r="AB26" s="532">
        <v>53</v>
      </c>
      <c r="AC26" s="532">
        <v>33</v>
      </c>
      <c r="AD26" s="532">
        <v>30</v>
      </c>
      <c r="AE26" s="532">
        <v>29</v>
      </c>
      <c r="AF26" s="532">
        <v>29</v>
      </c>
      <c r="AG26" s="532">
        <v>29</v>
      </c>
      <c r="AH26" s="532">
        <v>28</v>
      </c>
      <c r="AI26" s="532">
        <v>28</v>
      </c>
      <c r="AJ26" s="532">
        <v>27</v>
      </c>
      <c r="AK26" s="532">
        <v>27</v>
      </c>
      <c r="AL26" s="532">
        <v>27</v>
      </c>
      <c r="AM26" s="538">
        <f t="shared" si="3"/>
        <v>0.0001781608333693477</v>
      </c>
      <c r="AN26" s="538">
        <f t="shared" si="15"/>
        <v>2.5344918033100463E-05</v>
      </c>
      <c r="AO26" s="538">
        <f t="shared" si="16"/>
        <v>1.4704185212134607E-05</v>
      </c>
      <c r="AP26" s="538">
        <f t="shared" si="17"/>
        <v>1.2421979616359582E-05</v>
      </c>
      <c r="AQ26" s="538">
        <f t="shared" si="18"/>
        <v>1.093627732890854E-05</v>
      </c>
      <c r="AR26" s="538">
        <f t="shared" si="19"/>
        <v>1.0336363075802253E-05</v>
      </c>
      <c r="AS26" s="538">
        <f t="shared" si="20"/>
        <v>1.016397292177421E-05</v>
      </c>
      <c r="AT26" s="538">
        <f t="shared" si="21"/>
        <v>1.028271215346801E-05</v>
      </c>
      <c r="AU26" s="538">
        <f t="shared" si="22"/>
        <v>1.0061772093675097E-05</v>
      </c>
      <c r="AV26" s="538">
        <f t="shared" si="23"/>
        <v>9.117746579325408E-06</v>
      </c>
      <c r="AW26" s="538">
        <f t="shared" si="24"/>
        <v>8.557793154335997E-06</v>
      </c>
      <c r="AX26" s="538">
        <f t="shared" si="25"/>
        <v>8.025679797372392E-06</v>
      </c>
    </row>
    <row r="27" spans="1:50" ht="12.75">
      <c r="A27" s="536" t="s">
        <v>772</v>
      </c>
      <c r="B27" s="541">
        <f t="shared" si="2"/>
        <v>993</v>
      </c>
      <c r="C27" s="541">
        <f t="shared" si="4"/>
        <v>24</v>
      </c>
      <c r="D27" s="541">
        <f t="shared" si="5"/>
        <v>14</v>
      </c>
      <c r="E27" s="541">
        <f t="shared" si="6"/>
        <v>8</v>
      </c>
      <c r="F27" s="541">
        <f t="shared" si="7"/>
        <v>3</v>
      </c>
      <c r="G27" s="541">
        <f t="shared" si="8"/>
        <v>1</v>
      </c>
      <c r="H27" s="541">
        <f t="shared" si="9"/>
        <v>1</v>
      </c>
      <c r="I27" s="541">
        <f t="shared" si="10"/>
        <v>1</v>
      </c>
      <c r="J27" s="541" t="str">
        <f t="shared" si="11"/>
        <v> </v>
      </c>
      <c r="K27" s="541" t="str">
        <f t="shared" si="12"/>
        <v> </v>
      </c>
      <c r="L27" s="541" t="str">
        <f t="shared" si="13"/>
        <v> </v>
      </c>
      <c r="M27" s="541" t="str">
        <f t="shared" si="14"/>
        <v> </v>
      </c>
      <c r="AA27" s="532">
        <v>993</v>
      </c>
      <c r="AB27" s="532">
        <v>24</v>
      </c>
      <c r="AC27" s="532">
        <v>14</v>
      </c>
      <c r="AD27" s="532">
        <v>8</v>
      </c>
      <c r="AE27" s="532">
        <v>3</v>
      </c>
      <c r="AF27" s="532">
        <v>1</v>
      </c>
      <c r="AG27" s="532">
        <v>1</v>
      </c>
      <c r="AH27" s="532">
        <v>1</v>
      </c>
      <c r="AI27" s="531"/>
      <c r="AJ27" s="531"/>
      <c r="AK27" s="531"/>
      <c r="AL27" s="531"/>
      <c r="AM27" s="538">
        <f t="shared" si="3"/>
        <v>0.0008758104333453577</v>
      </c>
      <c r="AN27" s="538">
        <f t="shared" si="15"/>
        <v>1.1476944014988889E-05</v>
      </c>
      <c r="AO27" s="538">
        <f t="shared" si="16"/>
        <v>6.238139180905591E-06</v>
      </c>
      <c r="AP27" s="538">
        <f t="shared" si="17"/>
        <v>3.3125278976958883E-06</v>
      </c>
      <c r="AQ27" s="538">
        <f t="shared" si="18"/>
        <v>1.1313390340250214E-06</v>
      </c>
      <c r="AR27" s="538">
        <f t="shared" si="19"/>
        <v>3.564263129586984E-07</v>
      </c>
      <c r="AS27" s="538">
        <f t="shared" si="20"/>
        <v>3.5048182488876584E-07</v>
      </c>
      <c r="AT27" s="538">
        <f t="shared" si="21"/>
        <v>3.672397197667146E-07</v>
      </c>
      <c r="AU27" s="538">
        <f t="shared" si="22"/>
        <v>0</v>
      </c>
      <c r="AV27" s="538">
        <f t="shared" si="23"/>
        <v>0</v>
      </c>
      <c r="AW27" s="538">
        <f t="shared" si="24"/>
        <v>0</v>
      </c>
      <c r="AX27" s="538">
        <f t="shared" si="25"/>
        <v>0</v>
      </c>
    </row>
    <row r="28" spans="1:50" ht="12.75">
      <c r="A28" s="536" t="s">
        <v>55</v>
      </c>
      <c r="B28" s="541">
        <f t="shared" si="2"/>
        <v>1072350</v>
      </c>
      <c r="C28" s="541">
        <f t="shared" si="4"/>
        <v>1965319</v>
      </c>
      <c r="D28" s="541">
        <f t="shared" si="5"/>
        <v>2105481</v>
      </c>
      <c r="E28" s="541">
        <f t="shared" si="6"/>
        <v>2263552</v>
      </c>
      <c r="F28" s="541">
        <f t="shared" si="7"/>
        <v>2485605</v>
      </c>
      <c r="G28" s="541">
        <f t="shared" si="8"/>
        <v>2624110</v>
      </c>
      <c r="H28" s="541">
        <f t="shared" si="9"/>
        <v>2659145</v>
      </c>
      <c r="I28" s="541">
        <f t="shared" si="10"/>
        <v>2523132</v>
      </c>
      <c r="J28" s="541">
        <f t="shared" si="11"/>
        <v>2569555</v>
      </c>
      <c r="K28" s="541">
        <f t="shared" si="12"/>
        <v>2730394</v>
      </c>
      <c r="L28" s="541">
        <f t="shared" si="13"/>
        <v>2908898</v>
      </c>
      <c r="M28" s="541">
        <f t="shared" si="14"/>
        <v>3105290</v>
      </c>
      <c r="AA28" s="532">
        <v>1072350</v>
      </c>
      <c r="AB28" s="532">
        <v>1965319</v>
      </c>
      <c r="AC28" s="532">
        <v>2105481</v>
      </c>
      <c r="AD28" s="532">
        <v>2263552</v>
      </c>
      <c r="AE28" s="532">
        <v>2485605</v>
      </c>
      <c r="AF28" s="532">
        <v>2624110</v>
      </c>
      <c r="AG28" s="532">
        <v>2659145</v>
      </c>
      <c r="AH28" s="532">
        <v>2523132</v>
      </c>
      <c r="AI28" s="532">
        <v>2569555</v>
      </c>
      <c r="AJ28" s="532">
        <v>2730394</v>
      </c>
      <c r="AK28" s="532">
        <v>2908898</v>
      </c>
      <c r="AL28" s="532">
        <v>3105290</v>
      </c>
      <c r="AM28" s="538">
        <f t="shared" si="3"/>
        <v>0.9457958894238614</v>
      </c>
      <c r="AN28" s="538">
        <f t="shared" si="15"/>
        <v>0.9398273389414145</v>
      </c>
      <c r="AO28" s="538">
        <f t="shared" si="16"/>
        <v>0.9381631086251632</v>
      </c>
      <c r="AP28" s="538">
        <f t="shared" si="17"/>
        <v>0.9372598934856654</v>
      </c>
      <c r="AQ28" s="538">
        <f t="shared" si="18"/>
        <v>0.9373539865559212</v>
      </c>
      <c r="AR28" s="538">
        <f t="shared" si="19"/>
        <v>0.9353018520980501</v>
      </c>
      <c r="AS28" s="538">
        <f t="shared" si="20"/>
        <v>0.9319819922438373</v>
      </c>
      <c r="AT28" s="538">
        <f t="shared" si="21"/>
        <v>0.9265942886144303</v>
      </c>
      <c r="AU28" s="538">
        <f t="shared" si="22"/>
        <v>0.923367028291547</v>
      </c>
      <c r="AV28" s="538">
        <f t="shared" si="23"/>
        <v>0.9220385390263193</v>
      </c>
      <c r="AW28" s="538">
        <f t="shared" si="24"/>
        <v>0.9219906441133952</v>
      </c>
      <c r="AX28" s="538">
        <f t="shared" si="25"/>
        <v>0.9230393784437969</v>
      </c>
    </row>
    <row r="29" spans="1:50" ht="12.75">
      <c r="A29" s="536" t="s">
        <v>56</v>
      </c>
      <c r="B29" s="541">
        <f t="shared" si="2"/>
        <v>1676</v>
      </c>
      <c r="C29" s="541">
        <f t="shared" si="4"/>
        <v>22168</v>
      </c>
      <c r="D29" s="541">
        <f t="shared" si="5"/>
        <v>24506</v>
      </c>
      <c r="E29" s="541">
        <f t="shared" si="6"/>
        <v>26290</v>
      </c>
      <c r="F29" s="541">
        <f t="shared" si="7"/>
        <v>27895</v>
      </c>
      <c r="G29" s="541">
        <f t="shared" si="8"/>
        <v>29837</v>
      </c>
      <c r="H29" s="541">
        <f t="shared" si="9"/>
        <v>31717</v>
      </c>
      <c r="I29" s="541">
        <f t="shared" si="10"/>
        <v>32861</v>
      </c>
      <c r="J29" s="541">
        <f t="shared" si="11"/>
        <v>35162</v>
      </c>
      <c r="K29" s="541">
        <f t="shared" si="12"/>
        <v>38222</v>
      </c>
      <c r="L29" s="541">
        <f t="shared" si="13"/>
        <v>40438</v>
      </c>
      <c r="M29" s="541">
        <f t="shared" si="14"/>
        <v>41605</v>
      </c>
      <c r="AA29" s="532">
        <v>1676</v>
      </c>
      <c r="AB29" s="532">
        <v>22168</v>
      </c>
      <c r="AC29" s="532">
        <v>24506</v>
      </c>
      <c r="AD29" s="532">
        <v>26290</v>
      </c>
      <c r="AE29" s="532">
        <v>27895</v>
      </c>
      <c r="AF29" s="532">
        <v>29837</v>
      </c>
      <c r="AG29" s="532">
        <v>31717</v>
      </c>
      <c r="AH29" s="532">
        <v>32861</v>
      </c>
      <c r="AI29" s="532">
        <v>35162</v>
      </c>
      <c r="AJ29" s="532">
        <v>38222</v>
      </c>
      <c r="AK29" s="532">
        <v>40438</v>
      </c>
      <c r="AL29" s="532">
        <v>41605</v>
      </c>
      <c r="AM29" s="538">
        <f t="shared" si="3"/>
        <v>0.0014782057263714194</v>
      </c>
      <c r="AN29" s="538">
        <f t="shared" si="15"/>
        <v>0.010600870621844737</v>
      </c>
      <c r="AO29" s="538">
        <f t="shared" si="16"/>
        <v>0.010919417054805172</v>
      </c>
      <c r="AP29" s="538">
        <f t="shared" si="17"/>
        <v>0.010885794803803113</v>
      </c>
      <c r="AQ29" s="538">
        <f t="shared" si="18"/>
        <v>0.010519567451375991</v>
      </c>
      <c r="AR29" s="538">
        <f t="shared" si="19"/>
        <v>0.010634691899748683</v>
      </c>
      <c r="AS29" s="538">
        <f t="shared" si="20"/>
        <v>0.011116232039996985</v>
      </c>
      <c r="AT29" s="538">
        <f t="shared" si="21"/>
        <v>0.01206786443125401</v>
      </c>
      <c r="AU29" s="538">
        <f t="shared" si="22"/>
        <v>0.01263542965563585</v>
      </c>
      <c r="AV29" s="538">
        <f t="shared" si="23"/>
        <v>0.01290735221314725</v>
      </c>
      <c r="AW29" s="538">
        <f t="shared" si="24"/>
        <v>0.012817038502779222</v>
      </c>
      <c r="AX29" s="538">
        <f t="shared" si="25"/>
        <v>0.012366978072951052</v>
      </c>
    </row>
    <row r="30" spans="2:13" ht="12.75">
      <c r="B30" s="275"/>
      <c r="C30" s="275"/>
      <c r="D30" s="275"/>
      <c r="E30" s="275"/>
      <c r="F30" s="275"/>
      <c r="G30" s="275"/>
      <c r="H30" s="275"/>
      <c r="I30" s="275"/>
      <c r="J30" s="275"/>
      <c r="K30" s="275"/>
      <c r="L30" s="275"/>
      <c r="M30" s="275"/>
    </row>
    <row r="31" spans="1:50" s="528" customFormat="1" ht="12.75">
      <c r="A31" s="514" t="s">
        <v>752</v>
      </c>
      <c r="B31" s="537">
        <v>1133807</v>
      </c>
      <c r="C31" s="537">
        <v>2091149</v>
      </c>
      <c r="D31" s="537">
        <v>2244259</v>
      </c>
      <c r="E31" s="537">
        <v>2415074</v>
      </c>
      <c r="F31" s="537">
        <v>2651725</v>
      </c>
      <c r="G31" s="537">
        <v>2805629</v>
      </c>
      <c r="H31" s="537">
        <v>2853215</v>
      </c>
      <c r="I31" s="537">
        <v>2723017</v>
      </c>
      <c r="J31" s="537">
        <v>2782810</v>
      </c>
      <c r="K31" s="537">
        <v>2961258</v>
      </c>
      <c r="L31" s="537">
        <v>3155019</v>
      </c>
      <c r="M31" s="537">
        <v>3364201</v>
      </c>
      <c r="AA31" s="537">
        <v>1133807</v>
      </c>
      <c r="AB31" s="537">
        <v>2091149</v>
      </c>
      <c r="AC31" s="537">
        <v>2244259</v>
      </c>
      <c r="AD31" s="537">
        <v>2415074</v>
      </c>
      <c r="AE31" s="537">
        <v>2651725</v>
      </c>
      <c r="AF31" s="537">
        <v>2805629</v>
      </c>
      <c r="AG31" s="537">
        <v>2853215</v>
      </c>
      <c r="AH31" s="537">
        <v>2723017</v>
      </c>
      <c r="AI31" s="537">
        <v>2782810</v>
      </c>
      <c r="AJ31" s="537">
        <v>2961258</v>
      </c>
      <c r="AK31" s="537">
        <v>3155019</v>
      </c>
      <c r="AL31" s="537">
        <v>3364201</v>
      </c>
      <c r="AM31" s="537">
        <v>1133807</v>
      </c>
      <c r="AN31" s="537">
        <v>2091149</v>
      </c>
      <c r="AO31" s="537">
        <v>2244259</v>
      </c>
      <c r="AP31" s="537">
        <v>2415074</v>
      </c>
      <c r="AQ31" s="537">
        <v>2651725</v>
      </c>
      <c r="AR31" s="537">
        <v>2805629</v>
      </c>
      <c r="AS31" s="537">
        <v>2853215</v>
      </c>
      <c r="AT31" s="537">
        <v>2723017</v>
      </c>
      <c r="AU31" s="537">
        <v>2782810</v>
      </c>
      <c r="AV31" s="537">
        <v>2961258</v>
      </c>
      <c r="AW31" s="537">
        <v>3155019</v>
      </c>
      <c r="AX31" s="537">
        <v>3364201</v>
      </c>
    </row>
    <row r="33" ht="12.75">
      <c r="A33" s="113" t="s">
        <v>467</v>
      </c>
    </row>
    <row r="34" spans="1:40" ht="12.75">
      <c r="A34" s="101" t="s">
        <v>574</v>
      </c>
      <c r="AN34" s="351" t="s">
        <v>147</v>
      </c>
    </row>
    <row r="35" ht="12.75">
      <c r="A35" s="101" t="s">
        <v>828</v>
      </c>
    </row>
    <row r="36" ht="12.75">
      <c r="A36" s="101" t="s">
        <v>827</v>
      </c>
    </row>
    <row r="38" ht="12.75">
      <c r="A38" s="101" t="s">
        <v>49</v>
      </c>
    </row>
    <row r="39" ht="12.75">
      <c r="A39" s="101" t="s">
        <v>477</v>
      </c>
    </row>
    <row r="40" ht="12.75">
      <c r="A40" s="101" t="s">
        <v>478</v>
      </c>
    </row>
    <row r="41" ht="12.75">
      <c r="A41" s="101" t="s">
        <v>479</v>
      </c>
    </row>
    <row r="42" spans="1:6" s="31" customFormat="1" ht="12.75">
      <c r="A42" s="101" t="s">
        <v>9</v>
      </c>
      <c r="B42" s="30"/>
      <c r="C42" s="30"/>
      <c r="D42" s="30"/>
      <c r="E42" s="30"/>
      <c r="F42" s="30"/>
    </row>
    <row r="43" spans="1:6" s="31" customFormat="1" ht="12.75">
      <c r="A43" s="101"/>
      <c r="B43" s="30"/>
      <c r="C43" s="30"/>
      <c r="D43" s="30"/>
      <c r="E43" s="30"/>
      <c r="F43" s="30"/>
    </row>
    <row r="44" ht="12.75">
      <c r="A44" s="101" t="s">
        <v>534</v>
      </c>
    </row>
    <row r="45" spans="1:2" ht="12.75">
      <c r="A45" s="101" t="s">
        <v>511</v>
      </c>
      <c r="B45" s="351" t="s">
        <v>514</v>
      </c>
    </row>
    <row r="46" ht="12.75">
      <c r="A46" s="101" t="s">
        <v>536</v>
      </c>
    </row>
    <row r="48" ht="12.75">
      <c r="A48" s="375" t="s">
        <v>1</v>
      </c>
    </row>
    <row r="49" ht="12.75">
      <c r="A49" s="375" t="s">
        <v>2</v>
      </c>
    </row>
    <row r="50" ht="12.75">
      <c r="A50" s="375" t="s">
        <v>3</v>
      </c>
    </row>
    <row r="51" ht="12.75">
      <c r="A51" s="375" t="s">
        <v>4</v>
      </c>
    </row>
    <row r="52" ht="12.75">
      <c r="A52" s="375" t="s">
        <v>5</v>
      </c>
    </row>
    <row r="53" ht="12.75">
      <c r="A53" s="375" t="s">
        <v>6</v>
      </c>
    </row>
    <row r="55" ht="12.75">
      <c r="A55" s="375" t="s">
        <v>837</v>
      </c>
    </row>
    <row r="56" ht="12.75">
      <c r="A56" s="375" t="s">
        <v>838</v>
      </c>
    </row>
    <row r="57" ht="12.75">
      <c r="A57" s="375" t="s">
        <v>836</v>
      </c>
    </row>
    <row r="58" ht="12.75">
      <c r="A58" s="375" t="s">
        <v>839</v>
      </c>
    </row>
    <row r="59" ht="15">
      <c r="A59" s="32"/>
    </row>
    <row r="60" ht="12.75">
      <c r="A60" s="375" t="s">
        <v>840</v>
      </c>
    </row>
    <row r="61" ht="12.75">
      <c r="A61" s="375" t="s">
        <v>863</v>
      </c>
    </row>
    <row r="62" ht="12.75">
      <c r="A62" s="375" t="s">
        <v>836</v>
      </c>
    </row>
    <row r="63" ht="12.75">
      <c r="A63" s="375" t="s">
        <v>864</v>
      </c>
    </row>
  </sheetData>
  <sheetProtection/>
  <dataValidations count="1">
    <dataValidation type="list" allowBlank="1" showInputMessage="1" showErrorMessage="1" sqref="B4">
      <formula1>$AA$1:$AA$2</formula1>
    </dataValidation>
  </dataValidations>
  <printOptions/>
  <pageMargins left="0.75" right="0.75" top="1" bottom="1" header="0.5" footer="0.5"/>
  <pageSetup fitToHeight="1" fitToWidth="1" horizontalDpi="600" verticalDpi="600" orientation="landscape" paperSize="8" scale="76" r:id="rId1"/>
</worksheet>
</file>

<file path=xl/worksheets/sheet34.xml><?xml version="1.0" encoding="utf-8"?>
<worksheet xmlns="http://schemas.openxmlformats.org/spreadsheetml/2006/main" xmlns:r="http://schemas.openxmlformats.org/officeDocument/2006/relationships">
  <dimension ref="A1:AF54"/>
  <sheetViews>
    <sheetView zoomScalePageLayoutView="0" workbookViewId="0" topLeftCell="A1">
      <selection activeCell="W1" sqref="W1:AF3"/>
    </sheetView>
  </sheetViews>
  <sheetFormatPr defaultColWidth="9.140625" defaultRowHeight="12.75"/>
  <cols>
    <col min="1" max="1" width="7.8515625" style="31" customWidth="1"/>
    <col min="2" max="2" width="8.8515625" style="31" customWidth="1"/>
    <col min="3" max="3" width="97.00390625" style="31" customWidth="1"/>
    <col min="4" max="4" width="13.421875" style="31" bestFit="1" customWidth="1"/>
    <col min="5" max="16384" width="9.140625" style="31" customWidth="1"/>
  </cols>
  <sheetData>
    <row r="1" spans="1:32" ht="15">
      <c r="A1" s="90" t="s">
        <v>124</v>
      </c>
      <c r="C1" s="493"/>
      <c r="D1" s="493"/>
      <c r="E1" s="494"/>
      <c r="W1" s="612"/>
      <c r="X1" s="613"/>
      <c r="Y1" s="504"/>
      <c r="Z1" s="115"/>
      <c r="AA1" s="614"/>
      <c r="AB1" s="115"/>
      <c r="AC1" s="115"/>
      <c r="AD1" s="115"/>
      <c r="AE1" s="115"/>
      <c r="AF1" s="115"/>
    </row>
    <row r="2" spans="1:32" ht="15">
      <c r="A2" s="90" t="s">
        <v>514</v>
      </c>
      <c r="C2" s="493"/>
      <c r="D2" s="493"/>
      <c r="E2" s="494"/>
      <c r="W2" s="615"/>
      <c r="X2" s="613"/>
      <c r="Y2" s="504"/>
      <c r="Z2" s="115"/>
      <c r="AA2" s="616"/>
      <c r="AB2" s="617"/>
      <c r="AC2" s="617"/>
      <c r="AD2" s="618"/>
      <c r="AE2" s="617"/>
      <c r="AF2" s="618"/>
    </row>
    <row r="3" spans="1:32" ht="15">
      <c r="A3" s="90" t="s">
        <v>501</v>
      </c>
      <c r="W3" s="115"/>
      <c r="X3" s="115"/>
      <c r="Y3" s="115"/>
      <c r="Z3" s="115"/>
      <c r="AA3" s="115"/>
      <c r="AB3" s="115"/>
      <c r="AC3" s="115"/>
      <c r="AD3" s="115"/>
      <c r="AE3" s="115"/>
      <c r="AF3" s="115"/>
    </row>
    <row r="4" spans="1:4" s="354" customFormat="1" ht="15">
      <c r="A4" s="587" t="s">
        <v>252</v>
      </c>
      <c r="B4" s="587" t="s">
        <v>650</v>
      </c>
      <c r="C4" s="587" t="s">
        <v>649</v>
      </c>
      <c r="D4" s="571" t="s">
        <v>114</v>
      </c>
    </row>
    <row r="5" spans="1:4" ht="12.75">
      <c r="A5" s="589" t="s">
        <v>664</v>
      </c>
      <c r="B5" s="591" t="s">
        <v>678</v>
      </c>
      <c r="C5" s="99" t="s">
        <v>58</v>
      </c>
      <c r="D5" s="573">
        <v>516928</v>
      </c>
    </row>
    <row r="6" spans="1:4" ht="12.75">
      <c r="A6" s="589" t="s">
        <v>665</v>
      </c>
      <c r="B6" s="591" t="s">
        <v>679</v>
      </c>
      <c r="C6" s="99" t="s">
        <v>59</v>
      </c>
      <c r="D6" s="573">
        <v>318369</v>
      </c>
    </row>
    <row r="7" spans="1:4" ht="12.75">
      <c r="A7" s="589" t="s">
        <v>657</v>
      </c>
      <c r="B7" s="591" t="s">
        <v>680</v>
      </c>
      <c r="C7" s="99" t="s">
        <v>60</v>
      </c>
      <c r="D7" s="573">
        <v>305190</v>
      </c>
    </row>
    <row r="8" spans="1:4" ht="12.75">
      <c r="A8" s="589" t="s">
        <v>661</v>
      </c>
      <c r="B8" s="591" t="s">
        <v>677</v>
      </c>
      <c r="C8" s="99" t="s">
        <v>61</v>
      </c>
      <c r="D8" s="573">
        <v>301672</v>
      </c>
    </row>
    <row r="9" spans="1:4" ht="12.75">
      <c r="A9" s="589" t="s">
        <v>655</v>
      </c>
      <c r="B9" s="591" t="s">
        <v>676</v>
      </c>
      <c r="C9" s="99" t="s">
        <v>62</v>
      </c>
      <c r="D9" s="573">
        <v>295273</v>
      </c>
    </row>
    <row r="10" spans="1:4" ht="12.75">
      <c r="A10" s="589" t="s">
        <v>663</v>
      </c>
      <c r="B10" s="591">
        <v>68</v>
      </c>
      <c r="C10" s="99" t="s">
        <v>66</v>
      </c>
      <c r="D10" s="573">
        <v>189438</v>
      </c>
    </row>
    <row r="11" spans="1:4" ht="12.75">
      <c r="A11" s="589" t="s">
        <v>653</v>
      </c>
      <c r="B11" s="592" t="s">
        <v>687</v>
      </c>
      <c r="C11" s="99" t="s">
        <v>67</v>
      </c>
      <c r="D11" s="573">
        <v>159053</v>
      </c>
    </row>
    <row r="12" spans="1:4" ht="12.75">
      <c r="A12" s="589" t="s">
        <v>671</v>
      </c>
      <c r="B12" s="591" t="s">
        <v>672</v>
      </c>
      <c r="C12" s="99" t="s">
        <v>68</v>
      </c>
      <c r="D12" s="573">
        <v>150351</v>
      </c>
    </row>
    <row r="13" spans="1:4" ht="12.75">
      <c r="A13" s="589" t="s">
        <v>675</v>
      </c>
      <c r="B13" s="591">
        <v>99</v>
      </c>
      <c r="C13" s="99" t="s">
        <v>69</v>
      </c>
      <c r="D13" s="573">
        <v>142956</v>
      </c>
    </row>
    <row r="14" spans="1:4" ht="12.75">
      <c r="A14" s="589" t="s">
        <v>659</v>
      </c>
      <c r="B14" s="591" t="s">
        <v>660</v>
      </c>
      <c r="C14" s="99" t="s">
        <v>70</v>
      </c>
      <c r="D14" s="573">
        <v>105973</v>
      </c>
    </row>
    <row r="15" spans="1:4" ht="12.75">
      <c r="A15" s="589" t="s">
        <v>668</v>
      </c>
      <c r="B15" s="591" t="s">
        <v>681</v>
      </c>
      <c r="C15" s="99" t="s">
        <v>71</v>
      </c>
      <c r="D15" s="573">
        <v>100969</v>
      </c>
    </row>
    <row r="16" spans="1:4" ht="12.75">
      <c r="A16" s="589" t="s">
        <v>669</v>
      </c>
      <c r="B16" s="591" t="s">
        <v>670</v>
      </c>
      <c r="C16" s="99" t="s">
        <v>103</v>
      </c>
      <c r="D16" s="573">
        <v>83104</v>
      </c>
    </row>
    <row r="17" spans="1:4" ht="12.75">
      <c r="A17" s="589" t="s">
        <v>662</v>
      </c>
      <c r="B17" s="591" t="s">
        <v>682</v>
      </c>
      <c r="C17" s="99" t="s">
        <v>104</v>
      </c>
      <c r="D17" s="573">
        <v>83019</v>
      </c>
    </row>
    <row r="18" spans="1:4" ht="12.75">
      <c r="A18" s="589" t="s">
        <v>673</v>
      </c>
      <c r="B18" s="591" t="s">
        <v>674</v>
      </c>
      <c r="C18" s="99" t="s">
        <v>105</v>
      </c>
      <c r="D18" s="573">
        <v>72147</v>
      </c>
    </row>
    <row r="19" spans="1:4" ht="12.75">
      <c r="A19" s="589" t="s">
        <v>658</v>
      </c>
      <c r="B19" s="591" t="s">
        <v>683</v>
      </c>
      <c r="C19" s="99" t="s">
        <v>106</v>
      </c>
      <c r="D19" s="573">
        <v>64277</v>
      </c>
    </row>
    <row r="20" spans="1:4" ht="12.75">
      <c r="A20" s="589" t="s">
        <v>667</v>
      </c>
      <c r="B20" s="591">
        <v>85</v>
      </c>
      <c r="C20" s="99" t="s">
        <v>107</v>
      </c>
      <c r="D20" s="573">
        <v>60473</v>
      </c>
    </row>
    <row r="21" spans="1:4" ht="12.75">
      <c r="A21" s="589" t="s">
        <v>651</v>
      </c>
      <c r="B21" s="593" t="s">
        <v>684</v>
      </c>
      <c r="C21" s="99" t="s">
        <v>108</v>
      </c>
      <c r="D21" s="573">
        <v>27153</v>
      </c>
    </row>
    <row r="22" spans="1:4" ht="12.75">
      <c r="A22" s="589" t="s">
        <v>656</v>
      </c>
      <c r="B22" s="591" t="s">
        <v>685</v>
      </c>
      <c r="C22" s="99" t="s">
        <v>109</v>
      </c>
      <c r="D22" s="573">
        <v>12191</v>
      </c>
    </row>
    <row r="23" spans="1:4" ht="12.75">
      <c r="A23" s="589" t="s">
        <v>652</v>
      </c>
      <c r="B23" s="593" t="s">
        <v>686</v>
      </c>
      <c r="C23" s="99" t="s">
        <v>110</v>
      </c>
      <c r="D23" s="573">
        <v>9000</v>
      </c>
    </row>
    <row r="24" spans="1:4" ht="12.75">
      <c r="A24" s="589" t="s">
        <v>654</v>
      </c>
      <c r="B24" s="591">
        <v>35</v>
      </c>
      <c r="C24" s="99" t="s">
        <v>111</v>
      </c>
      <c r="D24" s="573">
        <v>8197</v>
      </c>
    </row>
    <row r="25" spans="1:4" ht="12.75">
      <c r="A25" s="589" t="s">
        <v>666</v>
      </c>
      <c r="B25" s="591">
        <v>84</v>
      </c>
      <c r="C25" s="99" t="s">
        <v>112</v>
      </c>
      <c r="D25" s="573">
        <v>3201</v>
      </c>
    </row>
    <row r="26" spans="1:4" ht="12.75">
      <c r="A26" s="588" t="s">
        <v>113</v>
      </c>
      <c r="B26" s="588" t="s">
        <v>113</v>
      </c>
      <c r="C26" s="304"/>
      <c r="D26" s="590">
        <v>3008934</v>
      </c>
    </row>
    <row r="28" ht="12.75">
      <c r="A28" s="113" t="s">
        <v>467</v>
      </c>
    </row>
    <row r="29" ht="12.75">
      <c r="A29" s="101" t="s">
        <v>510</v>
      </c>
    </row>
    <row r="30" ht="12.75">
      <c r="A30" s="101" t="s">
        <v>64</v>
      </c>
    </row>
    <row r="31" ht="12.75">
      <c r="A31" s="101" t="s">
        <v>115</v>
      </c>
    </row>
    <row r="33" ht="12.75">
      <c r="A33" s="375" t="s">
        <v>1</v>
      </c>
    </row>
    <row r="34" ht="12.75">
      <c r="A34" s="375" t="s">
        <v>2</v>
      </c>
    </row>
    <row r="35" ht="12.75">
      <c r="A35" s="375" t="s">
        <v>3</v>
      </c>
    </row>
    <row r="36" ht="12.75">
      <c r="A36" s="375" t="s">
        <v>4</v>
      </c>
    </row>
    <row r="37" ht="12.75">
      <c r="A37" s="375" t="s">
        <v>5</v>
      </c>
    </row>
    <row r="38" ht="12.75">
      <c r="A38" s="375" t="s">
        <v>6</v>
      </c>
    </row>
    <row r="39" ht="12.75">
      <c r="A39" s="534"/>
    </row>
    <row r="40" ht="12.75">
      <c r="A40" s="101" t="s">
        <v>49</v>
      </c>
    </row>
    <row r="41" ht="12.75">
      <c r="A41" s="101" t="s">
        <v>116</v>
      </c>
    </row>
    <row r="42" ht="12.75">
      <c r="A42" s="101" t="s">
        <v>478</v>
      </c>
    </row>
    <row r="43" ht="12.75">
      <c r="A43" s="101" t="s">
        <v>479</v>
      </c>
    </row>
    <row r="44" ht="12.75">
      <c r="A44" s="101" t="s">
        <v>9</v>
      </c>
    </row>
    <row r="45" ht="12">
      <c r="B45" s="31" t="s">
        <v>514</v>
      </c>
    </row>
    <row r="46" ht="12.75">
      <c r="A46" s="375" t="s">
        <v>837</v>
      </c>
    </row>
    <row r="47" ht="12.75">
      <c r="A47" s="375" t="s">
        <v>838</v>
      </c>
    </row>
    <row r="48" ht="12.75">
      <c r="A48" s="375" t="s">
        <v>836</v>
      </c>
    </row>
    <row r="49" ht="12.75">
      <c r="A49" s="375" t="s">
        <v>839</v>
      </c>
    </row>
    <row r="50" ht="15">
      <c r="A50" s="32"/>
    </row>
    <row r="51" ht="12.75">
      <c r="A51" s="375" t="s">
        <v>840</v>
      </c>
    </row>
    <row r="52" ht="12.75">
      <c r="A52" s="375" t="s">
        <v>863</v>
      </c>
    </row>
    <row r="53" ht="12.75">
      <c r="A53" s="375" t="s">
        <v>836</v>
      </c>
    </row>
    <row r="54" ht="12.75">
      <c r="A54" s="375" t="s">
        <v>864</v>
      </c>
    </row>
  </sheetData>
  <sheetProtection/>
  <printOptions/>
  <pageMargins left="0.75" right="0.75" top="1" bottom="1" header="0.5" footer="0.5"/>
  <pageSetup horizontalDpi="600" verticalDpi="600" orientation="landscape" scale="51" r:id="rId1"/>
</worksheet>
</file>

<file path=xl/worksheets/sheet35.xml><?xml version="1.0" encoding="utf-8"?>
<worksheet xmlns="http://schemas.openxmlformats.org/spreadsheetml/2006/main" xmlns:r="http://schemas.openxmlformats.org/officeDocument/2006/relationships">
  <sheetPr>
    <pageSetUpPr fitToPage="1"/>
  </sheetPr>
  <dimension ref="A1:AQ110"/>
  <sheetViews>
    <sheetView zoomScalePageLayoutView="0" workbookViewId="0" topLeftCell="A1">
      <selection activeCell="A1" sqref="A1"/>
    </sheetView>
  </sheetViews>
  <sheetFormatPr defaultColWidth="9.140625" defaultRowHeight="12.75"/>
  <cols>
    <col min="1" max="1" width="58.421875" style="159" customWidth="1"/>
    <col min="2" max="2" width="13.8515625" style="31" customWidth="1"/>
    <col min="3" max="3" width="18.57421875" style="493" customWidth="1"/>
    <col min="4" max="4" width="16.28125" style="493" customWidth="1"/>
    <col min="5" max="5" width="20.7109375" style="494" customWidth="1"/>
    <col min="6" max="6" width="18.140625" style="31" customWidth="1"/>
    <col min="7" max="7" width="43.8515625" style="31" customWidth="1"/>
    <col min="8" max="20" width="9.140625" style="31" customWidth="1"/>
    <col min="21" max="21" width="0.2890625" style="31" customWidth="1"/>
    <col min="22" max="22" width="2.140625" style="31" customWidth="1"/>
    <col min="23" max="23" width="25.00390625" style="31" customWidth="1"/>
    <col min="24" max="24" width="9.140625" style="31" customWidth="1"/>
    <col min="25" max="25" width="58.8515625" style="31" customWidth="1"/>
    <col min="26" max="26" width="9.140625" style="31" customWidth="1"/>
    <col min="27" max="27" width="30.28125" style="31" customWidth="1"/>
    <col min="28" max="28" width="14.140625" style="31" customWidth="1"/>
    <col min="29" max="29" width="14.00390625" style="31" customWidth="1"/>
    <col min="30" max="30" width="13.7109375" style="31" customWidth="1"/>
    <col min="31" max="31" width="12.8515625" style="31" customWidth="1"/>
    <col min="32" max="32" width="10.140625" style="31" customWidth="1"/>
    <col min="33" max="33" width="9.140625" style="31" customWidth="1"/>
    <col min="34" max="34" width="58.8515625" style="31" bestFit="1" customWidth="1"/>
    <col min="35" max="41" width="9.140625" style="31" customWidth="1"/>
    <col min="42" max="42" width="25.140625" style="31" customWidth="1"/>
    <col min="43" max="16384" width="9.140625" style="31" customWidth="1"/>
  </cols>
  <sheetData>
    <row r="1" spans="1:43" ht="15.75" thickBot="1">
      <c r="A1" s="90" t="s">
        <v>124</v>
      </c>
      <c r="AA1" s="368">
        <v>2014</v>
      </c>
      <c r="AH1" s="504" t="s">
        <v>842</v>
      </c>
      <c r="AI1" s="31" t="s">
        <v>140</v>
      </c>
      <c r="AP1" s="563" t="s">
        <v>311</v>
      </c>
      <c r="AQ1" s="493">
        <f>C26-D26</f>
        <v>1736712</v>
      </c>
    </row>
    <row r="2" spans="1:43" ht="15" customHeight="1" thickBot="1">
      <c r="A2" s="90" t="s">
        <v>514</v>
      </c>
      <c r="AA2" s="496" t="s">
        <v>841</v>
      </c>
      <c r="AB2" s="497" t="s">
        <v>855</v>
      </c>
      <c r="AC2" s="497" t="s">
        <v>852</v>
      </c>
      <c r="AD2" s="498" t="s">
        <v>850</v>
      </c>
      <c r="AE2" s="497" t="s">
        <v>853</v>
      </c>
      <c r="AF2" s="498" t="s">
        <v>851</v>
      </c>
      <c r="AH2" s="509" t="s">
        <v>843</v>
      </c>
      <c r="AI2" s="31" t="s">
        <v>145</v>
      </c>
      <c r="AP2" s="611" t="s">
        <v>820</v>
      </c>
      <c r="AQ2" s="493">
        <f>D26</f>
        <v>108312</v>
      </c>
    </row>
    <row r="3" spans="1:43" ht="15" customHeight="1" thickBot="1">
      <c r="A3" s="90" t="s">
        <v>502</v>
      </c>
      <c r="C3" s="492"/>
      <c r="D3" s="492"/>
      <c r="F3" s="492"/>
      <c r="AA3" s="504" t="s">
        <v>842</v>
      </c>
      <c r="AB3" s="505">
        <v>1119</v>
      </c>
      <c r="AC3" s="505">
        <v>4662</v>
      </c>
      <c r="AD3" s="506">
        <v>273</v>
      </c>
      <c r="AE3" s="505">
        <v>4335</v>
      </c>
      <c r="AF3" s="507">
        <v>341</v>
      </c>
      <c r="AH3" s="509" t="s">
        <v>844</v>
      </c>
      <c r="AI3" s="31" t="s">
        <v>146</v>
      </c>
      <c r="AP3" s="564" t="s">
        <v>853</v>
      </c>
      <c r="AQ3" s="493">
        <f>E26-F26</f>
        <v>942472</v>
      </c>
    </row>
    <row r="4" spans="1:43" ht="15" customHeight="1" thickBot="1">
      <c r="A4" s="560" t="s">
        <v>689</v>
      </c>
      <c r="B4" s="561" t="s">
        <v>146</v>
      </c>
      <c r="C4" s="495"/>
      <c r="D4" s="226"/>
      <c r="E4" s="31"/>
      <c r="G4" s="94"/>
      <c r="AA4" s="509" t="s">
        <v>843</v>
      </c>
      <c r="AB4" s="510">
        <v>483970</v>
      </c>
      <c r="AC4" s="510">
        <v>1508958</v>
      </c>
      <c r="AD4" s="511">
        <v>96470</v>
      </c>
      <c r="AE4" s="505">
        <v>887893</v>
      </c>
      <c r="AF4" s="507">
        <v>69983</v>
      </c>
      <c r="AH4" s="509" t="s">
        <v>845</v>
      </c>
      <c r="AI4" s="31" t="s">
        <v>404</v>
      </c>
      <c r="AP4" s="564" t="s">
        <v>414</v>
      </c>
      <c r="AQ4" s="493">
        <f>F26</f>
        <v>66412</v>
      </c>
    </row>
    <row r="5" spans="1:35" ht="15.75" thickBot="1">
      <c r="A5" s="560" t="s">
        <v>546</v>
      </c>
      <c r="B5" s="561" t="s">
        <v>182</v>
      </c>
      <c r="C5" s="495"/>
      <c r="D5" s="226"/>
      <c r="E5" s="559" t="s">
        <v>688</v>
      </c>
      <c r="F5" s="191" t="str">
        <f>IF(B4=AI5,"2014",IF(B4=AI4,"2013",IF(B4=AI3,"2012",IF(B4=AI2,"2011","2010"))))</f>
        <v>2012</v>
      </c>
      <c r="G5" s="94"/>
      <c r="AA5" s="509" t="s">
        <v>844</v>
      </c>
      <c r="AB5" s="510">
        <v>3740</v>
      </c>
      <c r="AC5" s="510">
        <v>19461</v>
      </c>
      <c r="AD5" s="511">
        <v>1406</v>
      </c>
      <c r="AE5" s="505">
        <v>26022</v>
      </c>
      <c r="AF5" s="507">
        <v>1281</v>
      </c>
      <c r="AH5" s="509" t="s">
        <v>775</v>
      </c>
      <c r="AI5" s="31" t="s">
        <v>466</v>
      </c>
    </row>
    <row r="6" spans="1:35" s="427" customFormat="1" ht="13.5" thickBot="1">
      <c r="A6" s="496" t="s">
        <v>513</v>
      </c>
      <c r="B6" s="497" t="s">
        <v>855</v>
      </c>
      <c r="C6" s="497" t="s">
        <v>852</v>
      </c>
      <c r="D6" s="498" t="s">
        <v>544</v>
      </c>
      <c r="E6" s="497" t="s">
        <v>853</v>
      </c>
      <c r="F6" s="498" t="s">
        <v>545</v>
      </c>
      <c r="G6" s="499" t="s">
        <v>854</v>
      </c>
      <c r="H6" s="566"/>
      <c r="I6" s="566"/>
      <c r="J6" s="566"/>
      <c r="K6" s="566"/>
      <c r="L6" s="566"/>
      <c r="M6" s="566"/>
      <c r="N6" s="566"/>
      <c r="O6" s="566"/>
      <c r="P6" s="566"/>
      <c r="Q6" s="566"/>
      <c r="R6" s="566"/>
      <c r="S6" s="566"/>
      <c r="T6" s="566"/>
      <c r="U6" s="566"/>
      <c r="V6" s="566"/>
      <c r="W6" s="566"/>
      <c r="X6" s="566"/>
      <c r="AA6" s="509" t="s">
        <v>845</v>
      </c>
      <c r="AB6" s="510">
        <v>16</v>
      </c>
      <c r="AC6" s="510">
        <v>41</v>
      </c>
      <c r="AD6" s="513">
        <v>0</v>
      </c>
      <c r="AE6" s="505">
        <v>1</v>
      </c>
      <c r="AF6" s="513">
        <v>0</v>
      </c>
      <c r="AH6" s="509" t="s">
        <v>846</v>
      </c>
      <c r="AI6" s="31"/>
    </row>
    <row r="7" spans="1:35" ht="12.75">
      <c r="A7" s="500"/>
      <c r="B7" s="501"/>
      <c r="C7" s="501" t="s">
        <v>369</v>
      </c>
      <c r="D7" s="562" t="str">
        <f>B4</f>
        <v>2011-12</v>
      </c>
      <c r="E7" s="501" t="s">
        <v>369</v>
      </c>
      <c r="F7" s="562" t="str">
        <f>B4</f>
        <v>2011-12</v>
      </c>
      <c r="G7" s="503"/>
      <c r="AA7" s="509" t="s">
        <v>775</v>
      </c>
      <c r="AB7" s="510">
        <v>3784</v>
      </c>
      <c r="AC7" s="510">
        <v>9431</v>
      </c>
      <c r="AD7" s="511">
        <v>623</v>
      </c>
      <c r="AE7" s="505">
        <v>2204</v>
      </c>
      <c r="AF7" s="507">
        <v>258</v>
      </c>
      <c r="AH7" s="509" t="s">
        <v>774</v>
      </c>
      <c r="AI7" s="566"/>
    </row>
    <row r="8" spans="1:34" ht="12.75">
      <c r="A8" s="504" t="s">
        <v>53</v>
      </c>
      <c r="B8" s="505">
        <f aca="true" t="shared" si="0" ref="B8:F11">IF($B$4="2009-10",AB92,IF($B$4="2010-11",AB70,IF($B$4="2011-12",AB48,IF($B$4="2012-13",AB25,AB3))))</f>
        <v>1266</v>
      </c>
      <c r="C8" s="505">
        <f t="shared" si="0"/>
        <v>5436</v>
      </c>
      <c r="D8" s="506">
        <f t="shared" si="0"/>
        <v>240</v>
      </c>
      <c r="E8" s="505">
        <f t="shared" si="0"/>
        <v>4866</v>
      </c>
      <c r="F8" s="507">
        <f t="shared" si="0"/>
        <v>178</v>
      </c>
      <c r="G8" s="508">
        <f aca="true" t="shared" si="1" ref="G8:G26">IF(B8=0,0,(C8/B8))</f>
        <v>4.293838862559242</v>
      </c>
      <c r="AA8" s="509" t="s">
        <v>846</v>
      </c>
      <c r="AB8" s="510">
        <v>2</v>
      </c>
      <c r="AC8" s="510">
        <v>5</v>
      </c>
      <c r="AD8" s="513">
        <v>0</v>
      </c>
      <c r="AE8" s="505">
        <v>0</v>
      </c>
      <c r="AF8" s="513">
        <v>0</v>
      </c>
      <c r="AH8" s="509" t="s">
        <v>768</v>
      </c>
    </row>
    <row r="9" spans="1:34" ht="12.75">
      <c r="A9" s="509" t="s">
        <v>55</v>
      </c>
      <c r="B9" s="505">
        <f t="shared" si="0"/>
        <v>523554</v>
      </c>
      <c r="C9" s="505">
        <f t="shared" si="0"/>
        <v>1699346</v>
      </c>
      <c r="D9" s="506">
        <f t="shared" si="0"/>
        <v>98825</v>
      </c>
      <c r="E9" s="505">
        <f t="shared" si="0"/>
        <v>957619</v>
      </c>
      <c r="F9" s="507">
        <f t="shared" si="0"/>
        <v>63354</v>
      </c>
      <c r="G9" s="512">
        <f t="shared" si="1"/>
        <v>3.245789355061751</v>
      </c>
      <c r="AA9" s="509" t="s">
        <v>774</v>
      </c>
      <c r="AB9" s="510">
        <v>6391</v>
      </c>
      <c r="AC9" s="510">
        <v>18755</v>
      </c>
      <c r="AD9" s="511">
        <v>824</v>
      </c>
      <c r="AE9" s="505">
        <v>8084</v>
      </c>
      <c r="AF9" s="507">
        <v>617</v>
      </c>
      <c r="AH9" s="509" t="s">
        <v>778</v>
      </c>
    </row>
    <row r="10" spans="1:34" ht="12.75">
      <c r="A10" s="509" t="s">
        <v>51</v>
      </c>
      <c r="B10" s="505">
        <f t="shared" si="0"/>
        <v>4071</v>
      </c>
      <c r="C10" s="505">
        <f t="shared" si="0"/>
        <v>23200</v>
      </c>
      <c r="D10" s="506">
        <f t="shared" si="0"/>
        <v>1267</v>
      </c>
      <c r="E10" s="505">
        <f t="shared" si="0"/>
        <v>27548</v>
      </c>
      <c r="F10" s="507">
        <f t="shared" si="0"/>
        <v>1294</v>
      </c>
      <c r="G10" s="512">
        <f t="shared" si="1"/>
        <v>5.698845492507983</v>
      </c>
      <c r="AA10" s="509" t="s">
        <v>768</v>
      </c>
      <c r="AB10" s="510"/>
      <c r="AC10" s="510"/>
      <c r="AD10" s="511"/>
      <c r="AE10" s="505">
        <v>14</v>
      </c>
      <c r="AF10" s="507">
        <v>8</v>
      </c>
      <c r="AH10" s="509" t="s">
        <v>777</v>
      </c>
    </row>
    <row r="11" spans="1:34" ht="12.75">
      <c r="A11" s="509" t="s">
        <v>845</v>
      </c>
      <c r="B11" s="505">
        <f t="shared" si="0"/>
        <v>16</v>
      </c>
      <c r="C11" s="505">
        <f t="shared" si="0"/>
        <v>41</v>
      </c>
      <c r="D11" s="506">
        <f t="shared" si="0"/>
        <v>0</v>
      </c>
      <c r="E11" s="505">
        <f t="shared" si="0"/>
        <v>1</v>
      </c>
      <c r="F11" s="507">
        <f t="shared" si="0"/>
        <v>0</v>
      </c>
      <c r="G11" s="512">
        <f t="shared" si="1"/>
        <v>2.5625</v>
      </c>
      <c r="AA11" s="509" t="s">
        <v>778</v>
      </c>
      <c r="AB11" s="510">
        <v>17</v>
      </c>
      <c r="AC11" s="510">
        <v>91</v>
      </c>
      <c r="AD11" s="513">
        <v>0</v>
      </c>
      <c r="AE11" s="505">
        <v>46</v>
      </c>
      <c r="AF11" s="513">
        <v>0</v>
      </c>
      <c r="AH11" s="509" t="s">
        <v>847</v>
      </c>
    </row>
    <row r="12" spans="1:34" ht="12.75">
      <c r="A12" s="509" t="s">
        <v>56</v>
      </c>
      <c r="B12" s="505">
        <f aca="true" t="shared" si="2" ref="B12:B25">IF($B$4="2009-10",AB96,IF($B$4="2010-11",AB74,IF($B$4="2011-12",AB52,IF($B$4="2012-13",AB30,AB7))))</f>
        <v>3911</v>
      </c>
      <c r="C12" s="505">
        <f aca="true" t="shared" si="3" ref="C12:C25">IF($B$4="2009-10",AC96,IF($B$4="2010-11",AC74,IF($B$4="2011-12",AC52,IF($B$4="2012-13",AC30,AC7))))</f>
        <v>9987</v>
      </c>
      <c r="D12" s="506">
        <f aca="true" t="shared" si="4" ref="D12:D25">IF($B$4="2009-10",AD96,IF($B$4="2010-11",AD74,IF($B$4="2011-12",AD52,IF($B$4="2012-13",AD30,AD7))))</f>
        <v>694</v>
      </c>
      <c r="E12" s="505">
        <f aca="true" t="shared" si="5" ref="E12:E25">IF($B$4="2009-10",AE96,IF($B$4="2010-11",AE74,IF($B$4="2011-12",AE52,IF($B$4="2012-13",AE30,AE7))))</f>
        <v>2265</v>
      </c>
      <c r="F12" s="507">
        <f aca="true" t="shared" si="6" ref="F12:F25">IF($B$4="2009-10",AF96,IF($B$4="2010-11",AF74,IF($B$4="2011-12",AF52,IF($B$4="2012-13",AF30,AF7))))</f>
        <v>177</v>
      </c>
      <c r="G12" s="512">
        <f t="shared" si="1"/>
        <v>2.553566862694963</v>
      </c>
      <c r="AA12" s="509" t="s">
        <v>777</v>
      </c>
      <c r="AB12" s="510">
        <v>8</v>
      </c>
      <c r="AC12" s="510">
        <v>37</v>
      </c>
      <c r="AD12" s="511">
        <v>3</v>
      </c>
      <c r="AE12" s="505">
        <v>31</v>
      </c>
      <c r="AF12" s="507">
        <v>3</v>
      </c>
      <c r="AH12" s="509" t="s">
        <v>512</v>
      </c>
    </row>
    <row r="13" spans="1:34" ht="12.75">
      <c r="A13" s="509" t="s">
        <v>846</v>
      </c>
      <c r="B13" s="505">
        <f t="shared" si="2"/>
        <v>2</v>
      </c>
      <c r="C13" s="505">
        <f t="shared" si="3"/>
        <v>5</v>
      </c>
      <c r="D13" s="506">
        <f t="shared" si="4"/>
        <v>0</v>
      </c>
      <c r="E13" s="505">
        <f t="shared" si="5"/>
        <v>0</v>
      </c>
      <c r="F13" s="507">
        <f t="shared" si="6"/>
        <v>0</v>
      </c>
      <c r="G13" s="512">
        <f t="shared" si="1"/>
        <v>2.5</v>
      </c>
      <c r="AA13" s="509" t="s">
        <v>847</v>
      </c>
      <c r="AB13" s="510">
        <v>5</v>
      </c>
      <c r="AC13" s="510">
        <v>5</v>
      </c>
      <c r="AD13" s="513">
        <v>0</v>
      </c>
      <c r="AE13" s="505">
        <v>0</v>
      </c>
      <c r="AF13" s="513">
        <v>0</v>
      </c>
      <c r="AH13" s="509" t="s">
        <v>769</v>
      </c>
    </row>
    <row r="14" spans="1:34" ht="12.75">
      <c r="A14" s="509" t="s">
        <v>50</v>
      </c>
      <c r="B14" s="505">
        <f t="shared" si="2"/>
        <v>6695</v>
      </c>
      <c r="C14" s="505">
        <f t="shared" si="3"/>
        <v>20035</v>
      </c>
      <c r="D14" s="506">
        <f t="shared" si="4"/>
        <v>853</v>
      </c>
      <c r="E14" s="505">
        <f t="shared" si="5"/>
        <v>8278</v>
      </c>
      <c r="F14" s="507">
        <f t="shared" si="6"/>
        <v>507</v>
      </c>
      <c r="G14" s="512">
        <f t="shared" si="1"/>
        <v>2.9925317401045555</v>
      </c>
      <c r="AA14" s="509" t="s">
        <v>512</v>
      </c>
      <c r="AB14" s="510">
        <v>1255</v>
      </c>
      <c r="AC14" s="510">
        <v>6445</v>
      </c>
      <c r="AD14" s="513">
        <v>0</v>
      </c>
      <c r="AE14" s="505">
        <v>1539</v>
      </c>
      <c r="AF14" s="507">
        <v>49</v>
      </c>
      <c r="AH14" s="509" t="s">
        <v>391</v>
      </c>
    </row>
    <row r="15" spans="1:34" ht="12.75">
      <c r="A15" s="509" t="s">
        <v>768</v>
      </c>
      <c r="B15" s="505">
        <f t="shared" si="2"/>
        <v>174</v>
      </c>
      <c r="C15" s="505">
        <f t="shared" si="3"/>
        <v>517</v>
      </c>
      <c r="D15" s="506">
        <f t="shared" si="4"/>
        <v>19</v>
      </c>
      <c r="E15" s="505">
        <f t="shared" si="5"/>
        <v>371</v>
      </c>
      <c r="F15" s="507">
        <f t="shared" si="6"/>
        <v>14</v>
      </c>
      <c r="G15" s="512">
        <f t="shared" si="1"/>
        <v>2.971264367816092</v>
      </c>
      <c r="AA15" s="509" t="s">
        <v>769</v>
      </c>
      <c r="AB15" s="510">
        <v>1</v>
      </c>
      <c r="AC15" s="510">
        <v>1</v>
      </c>
      <c r="AD15" s="513">
        <v>0</v>
      </c>
      <c r="AE15" s="505">
        <v>1</v>
      </c>
      <c r="AF15" s="513">
        <v>0</v>
      </c>
      <c r="AH15" s="509" t="s">
        <v>848</v>
      </c>
    </row>
    <row r="16" spans="1:34" ht="12.75">
      <c r="A16" s="509" t="s">
        <v>54</v>
      </c>
      <c r="B16" s="505">
        <f t="shared" si="2"/>
        <v>22</v>
      </c>
      <c r="C16" s="505">
        <f t="shared" si="3"/>
        <v>100</v>
      </c>
      <c r="D16" s="506">
        <f t="shared" si="4"/>
        <v>0</v>
      </c>
      <c r="E16" s="505">
        <f t="shared" si="5"/>
        <v>48</v>
      </c>
      <c r="F16" s="507">
        <f t="shared" si="6"/>
        <v>1</v>
      </c>
      <c r="G16" s="512">
        <f t="shared" si="1"/>
        <v>4.545454545454546</v>
      </c>
      <c r="AA16" s="509" t="s">
        <v>391</v>
      </c>
      <c r="AB16" s="510">
        <v>10877</v>
      </c>
      <c r="AC16" s="510">
        <v>83134</v>
      </c>
      <c r="AD16" s="511">
        <v>15087</v>
      </c>
      <c r="AE16" s="505">
        <v>5884</v>
      </c>
      <c r="AF16" s="507">
        <v>2437</v>
      </c>
      <c r="AH16" s="509" t="s">
        <v>849</v>
      </c>
    </row>
    <row r="17" spans="1:34" ht="12.75">
      <c r="A17" s="509" t="s">
        <v>52</v>
      </c>
      <c r="B17" s="505">
        <f t="shared" si="2"/>
        <v>9</v>
      </c>
      <c r="C17" s="505">
        <f t="shared" si="3"/>
        <v>42</v>
      </c>
      <c r="D17" s="506">
        <f t="shared" si="4"/>
        <v>2</v>
      </c>
      <c r="E17" s="505">
        <f t="shared" si="5"/>
        <v>31</v>
      </c>
      <c r="F17" s="507">
        <f t="shared" si="6"/>
        <v>0</v>
      </c>
      <c r="G17" s="512">
        <f t="shared" si="1"/>
        <v>4.666666666666667</v>
      </c>
      <c r="AA17" s="509" t="s">
        <v>848</v>
      </c>
      <c r="AB17" s="510">
        <v>3</v>
      </c>
      <c r="AC17" s="510">
        <v>3</v>
      </c>
      <c r="AD17" s="513">
        <v>0</v>
      </c>
      <c r="AE17" s="505">
        <v>0</v>
      </c>
      <c r="AF17" s="513">
        <v>0</v>
      </c>
      <c r="AH17" s="509" t="s">
        <v>773</v>
      </c>
    </row>
    <row r="18" spans="1:34" ht="12.75">
      <c r="A18" s="509" t="s">
        <v>847</v>
      </c>
      <c r="B18" s="505">
        <f t="shared" si="2"/>
        <v>5</v>
      </c>
      <c r="C18" s="505">
        <f t="shared" si="3"/>
        <v>5</v>
      </c>
      <c r="D18" s="506">
        <f t="shared" si="4"/>
        <v>0</v>
      </c>
      <c r="E18" s="505">
        <f t="shared" si="5"/>
        <v>0</v>
      </c>
      <c r="F18" s="507">
        <f t="shared" si="6"/>
        <v>0</v>
      </c>
      <c r="G18" s="512">
        <f t="shared" si="1"/>
        <v>1</v>
      </c>
      <c r="AA18" s="509" t="s">
        <v>849</v>
      </c>
      <c r="AB18" s="510">
        <v>12</v>
      </c>
      <c r="AC18" s="510">
        <v>30</v>
      </c>
      <c r="AD18" s="513">
        <v>0</v>
      </c>
      <c r="AE18" s="505">
        <v>40</v>
      </c>
      <c r="AF18" s="513">
        <v>0</v>
      </c>
      <c r="AH18" s="504" t="s">
        <v>770</v>
      </c>
    </row>
    <row r="19" spans="1:34" ht="12.75">
      <c r="A19" s="509" t="s">
        <v>512</v>
      </c>
      <c r="B19" s="505">
        <f t="shared" si="2"/>
        <v>1332</v>
      </c>
      <c r="C19" s="505">
        <f t="shared" si="3"/>
        <v>6619</v>
      </c>
      <c r="D19" s="506">
        <f t="shared" si="4"/>
        <v>364</v>
      </c>
      <c r="E19" s="505">
        <f t="shared" si="5"/>
        <v>1542</v>
      </c>
      <c r="F19" s="507">
        <f t="shared" si="6"/>
        <v>59</v>
      </c>
      <c r="G19" s="512">
        <f t="shared" si="1"/>
        <v>4.9692192192192195</v>
      </c>
      <c r="AA19" s="509" t="s">
        <v>773</v>
      </c>
      <c r="AB19" s="510"/>
      <c r="AC19" s="510"/>
      <c r="AD19" s="513"/>
      <c r="AE19" s="505">
        <v>0</v>
      </c>
      <c r="AF19" s="513">
        <v>0</v>
      </c>
      <c r="AH19" s="31" t="s">
        <v>182</v>
      </c>
    </row>
    <row r="20" spans="1:32" ht="12.75">
      <c r="A20" s="509" t="s">
        <v>769</v>
      </c>
      <c r="B20" s="505">
        <f t="shared" si="2"/>
        <v>1</v>
      </c>
      <c r="C20" s="505">
        <f t="shared" si="3"/>
        <v>1</v>
      </c>
      <c r="D20" s="506">
        <f t="shared" si="4"/>
        <v>0</v>
      </c>
      <c r="E20" s="505">
        <f t="shared" si="5"/>
        <v>1</v>
      </c>
      <c r="F20" s="507">
        <f t="shared" si="6"/>
        <v>0</v>
      </c>
      <c r="G20" s="512">
        <f t="shared" si="1"/>
        <v>1</v>
      </c>
      <c r="I20" s="31" t="s">
        <v>147</v>
      </c>
      <c r="AA20" s="504" t="s">
        <v>770</v>
      </c>
      <c r="AB20" s="505">
        <v>2</v>
      </c>
      <c r="AC20" s="505">
        <v>2</v>
      </c>
      <c r="AD20" s="513">
        <v>0</v>
      </c>
      <c r="AE20" s="505">
        <v>0</v>
      </c>
      <c r="AF20" s="513">
        <v>0</v>
      </c>
    </row>
    <row r="21" spans="1:32" ht="12.75">
      <c r="A21" s="509" t="s">
        <v>391</v>
      </c>
      <c r="B21" s="505">
        <f t="shared" si="2"/>
        <v>10786</v>
      </c>
      <c r="C21" s="505">
        <f t="shared" si="3"/>
        <v>79643</v>
      </c>
      <c r="D21" s="506">
        <f t="shared" si="4"/>
        <v>6048</v>
      </c>
      <c r="E21" s="505">
        <f t="shared" si="5"/>
        <v>6260</v>
      </c>
      <c r="F21" s="507">
        <f t="shared" si="6"/>
        <v>827</v>
      </c>
      <c r="G21" s="512">
        <f t="shared" si="1"/>
        <v>7.383923604672724</v>
      </c>
      <c r="AA21" s="514" t="s">
        <v>182</v>
      </c>
      <c r="AB21" s="515">
        <f>SUM(AB3:AB20)</f>
        <v>511202</v>
      </c>
      <c r="AC21" s="515">
        <f>SUM(AC3:AC20)</f>
        <v>1651061</v>
      </c>
      <c r="AD21" s="515">
        <f>SUM(AD3:AD20)</f>
        <v>114686</v>
      </c>
      <c r="AE21" s="515">
        <f>SUM(AE3:AE20)</f>
        <v>936094</v>
      </c>
      <c r="AF21" s="515">
        <f>SUM(AF3:AF20)</f>
        <v>74977</v>
      </c>
    </row>
    <row r="22" spans="1:27" ht="13.5" thickBot="1">
      <c r="A22" s="509" t="s">
        <v>848</v>
      </c>
      <c r="B22" s="505">
        <f t="shared" si="2"/>
        <v>3</v>
      </c>
      <c r="C22" s="505">
        <f t="shared" si="3"/>
        <v>3</v>
      </c>
      <c r="D22" s="506">
        <f t="shared" si="4"/>
        <v>0</v>
      </c>
      <c r="E22" s="505">
        <f t="shared" si="5"/>
        <v>0</v>
      </c>
      <c r="F22" s="507">
        <f t="shared" si="6"/>
        <v>0</v>
      </c>
      <c r="G22" s="512">
        <f t="shared" si="1"/>
        <v>1</v>
      </c>
      <c r="AA22" s="368">
        <v>2013</v>
      </c>
    </row>
    <row r="23" spans="1:32" ht="13.5" thickBot="1">
      <c r="A23" s="509" t="s">
        <v>849</v>
      </c>
      <c r="B23" s="505">
        <f t="shared" si="2"/>
        <v>15</v>
      </c>
      <c r="C23" s="505">
        <f t="shared" si="3"/>
        <v>42</v>
      </c>
      <c r="D23" s="506">
        <f t="shared" si="4"/>
        <v>0</v>
      </c>
      <c r="E23" s="505">
        <f t="shared" si="5"/>
        <v>54</v>
      </c>
      <c r="F23" s="507">
        <f t="shared" si="6"/>
        <v>1</v>
      </c>
      <c r="G23" s="512">
        <f t="shared" si="1"/>
        <v>2.8</v>
      </c>
      <c r="AA23" s="496" t="s">
        <v>841</v>
      </c>
      <c r="AB23" s="497" t="s">
        <v>855</v>
      </c>
      <c r="AC23" s="497" t="s">
        <v>852</v>
      </c>
      <c r="AD23" s="498" t="s">
        <v>850</v>
      </c>
      <c r="AE23" s="497" t="s">
        <v>853</v>
      </c>
      <c r="AF23" s="498" t="s">
        <v>851</v>
      </c>
    </row>
    <row r="24" spans="1:32" ht="12.75">
      <c r="A24" s="509" t="s">
        <v>773</v>
      </c>
      <c r="B24" s="505">
        <f t="shared" si="2"/>
        <v>0</v>
      </c>
      <c r="C24" s="505">
        <f t="shared" si="3"/>
        <v>0</v>
      </c>
      <c r="D24" s="506">
        <f t="shared" si="4"/>
        <v>0</v>
      </c>
      <c r="E24" s="505">
        <f t="shared" si="5"/>
        <v>0</v>
      </c>
      <c r="F24" s="507">
        <f t="shared" si="6"/>
        <v>0</v>
      </c>
      <c r="G24" s="512">
        <f t="shared" si="1"/>
        <v>0</v>
      </c>
      <c r="AA24" s="500"/>
      <c r="AB24" s="501"/>
      <c r="AC24" s="501" t="s">
        <v>369</v>
      </c>
      <c r="AD24" s="502" t="s">
        <v>859</v>
      </c>
      <c r="AE24" s="501" t="s">
        <v>369</v>
      </c>
      <c r="AF24" s="502" t="s">
        <v>860</v>
      </c>
    </row>
    <row r="25" spans="1:32" ht="12.75">
      <c r="A25" s="504" t="s">
        <v>770</v>
      </c>
      <c r="B25" s="505">
        <f t="shared" si="2"/>
        <v>2</v>
      </c>
      <c r="C25" s="505">
        <f t="shared" si="3"/>
        <v>2</v>
      </c>
      <c r="D25" s="506">
        <f t="shared" si="4"/>
        <v>0</v>
      </c>
      <c r="E25" s="505">
        <f t="shared" si="5"/>
        <v>0</v>
      </c>
      <c r="F25" s="507">
        <f t="shared" si="6"/>
        <v>0</v>
      </c>
      <c r="G25" s="508">
        <f t="shared" si="1"/>
        <v>1</v>
      </c>
      <c r="AA25" s="504" t="s">
        <v>842</v>
      </c>
      <c r="AB25" s="505">
        <v>1187</v>
      </c>
      <c r="AC25" s="505">
        <v>5080</v>
      </c>
      <c r="AD25" s="506">
        <v>226</v>
      </c>
      <c r="AE25" s="505">
        <v>4510</v>
      </c>
      <c r="AF25" s="507">
        <v>221</v>
      </c>
    </row>
    <row r="26" spans="1:32" ht="12.75">
      <c r="A26" s="514" t="s">
        <v>182</v>
      </c>
      <c r="B26" s="515">
        <f>SUM(B8:B25)</f>
        <v>551864</v>
      </c>
      <c r="C26" s="515">
        <f>SUM(C8:C25)</f>
        <v>1845024</v>
      </c>
      <c r="D26" s="516">
        <f>SUM(D8:D25)</f>
        <v>108312</v>
      </c>
      <c r="E26" s="515">
        <f>SUM(E8:E25)</f>
        <v>1008884</v>
      </c>
      <c r="F26" s="516">
        <f>SUM(F8:F25)</f>
        <v>66412</v>
      </c>
      <c r="G26" s="517">
        <f t="shared" si="1"/>
        <v>3.3432584839743127</v>
      </c>
      <c r="AA26" s="509" t="s">
        <v>843</v>
      </c>
      <c r="AB26" s="510">
        <v>506582</v>
      </c>
      <c r="AC26" s="510">
        <v>1611069</v>
      </c>
      <c r="AD26" s="511">
        <v>94361</v>
      </c>
      <c r="AE26" s="505">
        <v>923853</v>
      </c>
      <c r="AF26" s="507">
        <v>63066</v>
      </c>
    </row>
    <row r="27" spans="1:32" ht="12.75">
      <c r="A27" s="159" t="s">
        <v>147</v>
      </c>
      <c r="AA27" s="509" t="s">
        <v>844</v>
      </c>
      <c r="AB27" s="510">
        <v>3903</v>
      </c>
      <c r="AC27" s="510">
        <v>21519</v>
      </c>
      <c r="AD27" s="511">
        <v>1317</v>
      </c>
      <c r="AE27" s="505">
        <v>26732</v>
      </c>
      <c r="AF27" s="507">
        <v>1358</v>
      </c>
    </row>
    <row r="28" spans="1:32" ht="12.75">
      <c r="A28" s="368" t="s">
        <v>798</v>
      </c>
      <c r="AA28" s="509" t="s">
        <v>845</v>
      </c>
      <c r="AB28" s="510">
        <v>16</v>
      </c>
      <c r="AC28" s="510">
        <v>41</v>
      </c>
      <c r="AD28" s="513">
        <v>0</v>
      </c>
      <c r="AE28" s="505">
        <v>1</v>
      </c>
      <c r="AF28" s="513">
        <v>0</v>
      </c>
    </row>
    <row r="29" spans="1:32" ht="12.75">
      <c r="A29" s="101" t="s">
        <v>590</v>
      </c>
      <c r="AA29" s="509"/>
      <c r="AB29" s="510"/>
      <c r="AC29" s="510"/>
      <c r="AD29" s="513"/>
      <c r="AE29" s="505"/>
      <c r="AF29" s="513"/>
    </row>
    <row r="30" spans="1:32" ht="12.75">
      <c r="A30" s="101" t="s">
        <v>861</v>
      </c>
      <c r="AA30" s="509" t="s">
        <v>775</v>
      </c>
      <c r="AB30" s="510">
        <v>3898</v>
      </c>
      <c r="AC30" s="510">
        <v>9755</v>
      </c>
      <c r="AD30" s="511">
        <v>743</v>
      </c>
      <c r="AE30" s="505">
        <v>2234</v>
      </c>
      <c r="AF30" s="507">
        <v>223</v>
      </c>
    </row>
    <row r="31" spans="1:32" ht="12.75">
      <c r="A31" s="101" t="s">
        <v>856</v>
      </c>
      <c r="AA31" s="509" t="s">
        <v>846</v>
      </c>
      <c r="AB31" s="510">
        <v>2</v>
      </c>
      <c r="AC31" s="510">
        <v>5</v>
      </c>
      <c r="AD31" s="513">
        <v>0</v>
      </c>
      <c r="AE31" s="505">
        <v>0</v>
      </c>
      <c r="AF31" s="513">
        <v>0</v>
      </c>
    </row>
    <row r="32" spans="1:32" ht="12.75">
      <c r="A32" s="101" t="s">
        <v>858</v>
      </c>
      <c r="AA32" s="509" t="s">
        <v>774</v>
      </c>
      <c r="AB32" s="510">
        <v>6586</v>
      </c>
      <c r="AC32" s="510">
        <v>19522</v>
      </c>
      <c r="AD32" s="511">
        <v>913</v>
      </c>
      <c r="AE32" s="505">
        <v>8205</v>
      </c>
      <c r="AF32" s="507">
        <v>449</v>
      </c>
    </row>
    <row r="33" spans="1:32" ht="12.75">
      <c r="A33" s="101" t="s">
        <v>857</v>
      </c>
      <c r="AA33" s="509" t="s">
        <v>768</v>
      </c>
      <c r="AB33" s="510">
        <v>70</v>
      </c>
      <c r="AC33" s="510">
        <v>225</v>
      </c>
      <c r="AD33" s="511">
        <v>0</v>
      </c>
      <c r="AE33" s="505">
        <v>150</v>
      </c>
      <c r="AF33" s="507">
        <v>11</v>
      </c>
    </row>
    <row r="34" spans="1:32" ht="12.75">
      <c r="A34" s="101" t="s">
        <v>824</v>
      </c>
      <c r="AA34" s="509" t="s">
        <v>778</v>
      </c>
      <c r="AB34" s="510">
        <v>21</v>
      </c>
      <c r="AC34" s="510">
        <v>95</v>
      </c>
      <c r="AD34" s="513">
        <v>2</v>
      </c>
      <c r="AE34" s="505">
        <v>47</v>
      </c>
      <c r="AF34" s="513">
        <v>5</v>
      </c>
    </row>
    <row r="35" spans="27:32" ht="12.75">
      <c r="AA35" s="509" t="s">
        <v>777</v>
      </c>
      <c r="AB35" s="510">
        <v>9</v>
      </c>
      <c r="AC35" s="510">
        <v>40</v>
      </c>
      <c r="AD35" s="513">
        <v>1</v>
      </c>
      <c r="AE35" s="505">
        <v>31</v>
      </c>
      <c r="AF35" s="513">
        <v>2</v>
      </c>
    </row>
    <row r="36" spans="1:35" s="351" customFormat="1" ht="12.75">
      <c r="A36" s="101" t="s">
        <v>49</v>
      </c>
      <c r="AA36" s="509" t="s">
        <v>847</v>
      </c>
      <c r="AB36" s="510">
        <v>5</v>
      </c>
      <c r="AC36" s="510">
        <v>5</v>
      </c>
      <c r="AD36" s="513">
        <v>0</v>
      </c>
      <c r="AE36" s="505">
        <v>0</v>
      </c>
      <c r="AF36" s="513">
        <v>0</v>
      </c>
      <c r="AH36" s="31"/>
      <c r="AI36" s="31"/>
    </row>
    <row r="37" spans="1:32" s="351" customFormat="1" ht="12.75">
      <c r="A37" s="101" t="s">
        <v>477</v>
      </c>
      <c r="AA37" s="509" t="s">
        <v>512</v>
      </c>
      <c r="AB37" s="510">
        <v>11269</v>
      </c>
      <c r="AC37" s="510">
        <v>6494</v>
      </c>
      <c r="AD37" s="513">
        <v>0</v>
      </c>
      <c r="AE37" s="505">
        <v>1539</v>
      </c>
      <c r="AF37" s="513">
        <v>121</v>
      </c>
    </row>
    <row r="38" spans="1:32" s="351" customFormat="1" ht="12.75">
      <c r="A38" s="101" t="s">
        <v>478</v>
      </c>
      <c r="AA38" s="509" t="s">
        <v>769</v>
      </c>
      <c r="AB38" s="510">
        <v>1</v>
      </c>
      <c r="AC38" s="510">
        <v>1</v>
      </c>
      <c r="AD38" s="513">
        <v>0</v>
      </c>
      <c r="AE38" s="505">
        <v>1</v>
      </c>
      <c r="AF38" s="513">
        <v>0</v>
      </c>
    </row>
    <row r="39" spans="1:32" s="351" customFormat="1" ht="12.75">
      <c r="A39" s="101" t="s">
        <v>479</v>
      </c>
      <c r="AA39" s="509" t="s">
        <v>391</v>
      </c>
      <c r="AB39" s="510">
        <v>11022</v>
      </c>
      <c r="AC39" s="510">
        <v>83221</v>
      </c>
      <c r="AD39" s="507">
        <v>9079</v>
      </c>
      <c r="AE39" s="505">
        <v>6157</v>
      </c>
      <c r="AF39" s="513">
        <v>830</v>
      </c>
    </row>
    <row r="40" spans="1:35" ht="12.75">
      <c r="A40" s="101" t="s">
        <v>9</v>
      </c>
      <c r="B40" s="30"/>
      <c r="C40" s="30"/>
      <c r="D40" s="30"/>
      <c r="E40" s="30"/>
      <c r="F40" s="30"/>
      <c r="AA40" s="509" t="s">
        <v>848</v>
      </c>
      <c r="AB40" s="510">
        <v>3</v>
      </c>
      <c r="AC40" s="510">
        <v>3</v>
      </c>
      <c r="AD40" s="513">
        <v>0</v>
      </c>
      <c r="AE40" s="505">
        <v>0</v>
      </c>
      <c r="AF40" s="513">
        <v>0</v>
      </c>
      <c r="AH40" s="351"/>
      <c r="AI40" s="351"/>
    </row>
    <row r="41" spans="1:32" ht="12.75">
      <c r="A41" s="101"/>
      <c r="B41" s="30"/>
      <c r="C41" s="30"/>
      <c r="D41" s="30"/>
      <c r="E41" s="30"/>
      <c r="F41" s="30"/>
      <c r="AA41" s="509" t="s">
        <v>849</v>
      </c>
      <c r="AB41" s="510">
        <v>12</v>
      </c>
      <c r="AC41" s="510">
        <v>30</v>
      </c>
      <c r="AD41" s="513">
        <v>0</v>
      </c>
      <c r="AE41" s="505">
        <v>40</v>
      </c>
      <c r="AF41" s="513">
        <v>1</v>
      </c>
    </row>
    <row r="42" spans="1:35" s="351" customFormat="1" ht="12.75">
      <c r="A42" s="101" t="s">
        <v>534</v>
      </c>
      <c r="AA42" s="509" t="s">
        <v>773</v>
      </c>
      <c r="AC42" s="351">
        <v>0</v>
      </c>
      <c r="AD42" s="351">
        <v>0</v>
      </c>
      <c r="AE42" s="351">
        <v>0</v>
      </c>
      <c r="AF42" s="351">
        <v>0</v>
      </c>
      <c r="AH42" s="31"/>
      <c r="AI42" s="31"/>
    </row>
    <row r="43" spans="1:32" s="351" customFormat="1" ht="12.75">
      <c r="A43" s="101" t="s">
        <v>511</v>
      </c>
      <c r="AA43" s="504" t="s">
        <v>770</v>
      </c>
      <c r="AB43" s="351">
        <v>2</v>
      </c>
      <c r="AC43" s="351">
        <v>2</v>
      </c>
      <c r="AD43" s="351">
        <v>0</v>
      </c>
      <c r="AE43" s="351">
        <v>0</v>
      </c>
      <c r="AF43" s="351">
        <v>0</v>
      </c>
    </row>
    <row r="44" spans="1:32" s="351" customFormat="1" ht="12.75">
      <c r="A44" s="101" t="s">
        <v>536</v>
      </c>
      <c r="AA44" s="514" t="s">
        <v>182</v>
      </c>
      <c r="AB44" s="515">
        <v>534588</v>
      </c>
      <c r="AC44" s="515">
        <f>SUM(AC25:AC43)</f>
        <v>1757107</v>
      </c>
      <c r="AD44" s="516">
        <f>SUM(AD25:AD43)</f>
        <v>106642</v>
      </c>
      <c r="AE44" s="515">
        <v>973500</v>
      </c>
      <c r="AF44" s="516">
        <f>SUM(AF25:AF43)</f>
        <v>66287</v>
      </c>
    </row>
    <row r="45" spans="27:35" ht="13.5" thickBot="1">
      <c r="AA45" s="368">
        <v>2012</v>
      </c>
      <c r="AH45" s="351"/>
      <c r="AI45" s="351"/>
    </row>
    <row r="46" spans="1:32" ht="13.5" thickBot="1">
      <c r="A46" s="375" t="s">
        <v>1</v>
      </c>
      <c r="B46" s="31" t="s">
        <v>514</v>
      </c>
      <c r="AA46" s="496" t="s">
        <v>841</v>
      </c>
      <c r="AB46" s="497" t="s">
        <v>855</v>
      </c>
      <c r="AC46" s="497" t="s">
        <v>852</v>
      </c>
      <c r="AD46" s="498" t="s">
        <v>850</v>
      </c>
      <c r="AE46" s="497" t="s">
        <v>853</v>
      </c>
      <c r="AF46" s="498" t="s">
        <v>851</v>
      </c>
    </row>
    <row r="47" spans="1:32" ht="12.75">
      <c r="A47" s="375" t="s">
        <v>2</v>
      </c>
      <c r="AA47" s="500"/>
      <c r="AB47" s="501"/>
      <c r="AC47" s="501" t="s">
        <v>369</v>
      </c>
      <c r="AD47" s="502" t="s">
        <v>859</v>
      </c>
      <c r="AE47" s="501" t="s">
        <v>369</v>
      </c>
      <c r="AF47" s="502" t="s">
        <v>860</v>
      </c>
    </row>
    <row r="48" spans="1:32" ht="12.75">
      <c r="A48" s="375" t="s">
        <v>3</v>
      </c>
      <c r="AA48" s="504" t="s">
        <v>842</v>
      </c>
      <c r="AB48" s="505">
        <v>1266</v>
      </c>
      <c r="AC48" s="505">
        <v>5436</v>
      </c>
      <c r="AD48" s="506">
        <v>240</v>
      </c>
      <c r="AE48" s="505">
        <v>4866</v>
      </c>
      <c r="AF48" s="507">
        <v>178</v>
      </c>
    </row>
    <row r="49" spans="1:32" ht="12.75">
      <c r="A49" s="375" t="s">
        <v>4</v>
      </c>
      <c r="AA49" s="509" t="s">
        <v>843</v>
      </c>
      <c r="AB49" s="510">
        <v>523554</v>
      </c>
      <c r="AC49" s="510">
        <v>1699346</v>
      </c>
      <c r="AD49" s="511">
        <v>98825</v>
      </c>
      <c r="AE49" s="505">
        <v>957619</v>
      </c>
      <c r="AF49" s="507">
        <v>63354</v>
      </c>
    </row>
    <row r="50" spans="1:32" ht="12.75">
      <c r="A50" s="375" t="s">
        <v>5</v>
      </c>
      <c r="AA50" s="509" t="s">
        <v>844</v>
      </c>
      <c r="AB50" s="510">
        <v>4071</v>
      </c>
      <c r="AC50" s="510">
        <v>23200</v>
      </c>
      <c r="AD50" s="511">
        <v>1267</v>
      </c>
      <c r="AE50" s="505">
        <v>27548</v>
      </c>
      <c r="AF50" s="507">
        <v>1294</v>
      </c>
    </row>
    <row r="51" spans="1:32" ht="12.75">
      <c r="A51" s="375" t="s">
        <v>6</v>
      </c>
      <c r="B51" s="31" t="s">
        <v>147</v>
      </c>
      <c r="AA51" s="509" t="s">
        <v>845</v>
      </c>
      <c r="AB51" s="510">
        <v>16</v>
      </c>
      <c r="AC51" s="510">
        <v>41</v>
      </c>
      <c r="AD51" s="513">
        <v>0</v>
      </c>
      <c r="AE51" s="505">
        <v>1</v>
      </c>
      <c r="AF51" s="513">
        <v>0</v>
      </c>
    </row>
    <row r="52" spans="27:32" ht="12.75">
      <c r="AA52" s="509" t="s">
        <v>775</v>
      </c>
      <c r="AB52" s="510">
        <v>3911</v>
      </c>
      <c r="AC52" s="510">
        <v>9987</v>
      </c>
      <c r="AD52" s="511">
        <v>694</v>
      </c>
      <c r="AE52" s="505">
        <v>2265</v>
      </c>
      <c r="AF52" s="507">
        <v>177</v>
      </c>
    </row>
    <row r="53" spans="1:32" ht="12.75">
      <c r="A53" s="375" t="s">
        <v>837</v>
      </c>
      <c r="AA53" s="509" t="s">
        <v>846</v>
      </c>
      <c r="AB53" s="510">
        <v>2</v>
      </c>
      <c r="AC53" s="510">
        <v>5</v>
      </c>
      <c r="AD53" s="513">
        <v>0</v>
      </c>
      <c r="AE53" s="505">
        <v>0</v>
      </c>
      <c r="AF53" s="513">
        <v>0</v>
      </c>
    </row>
    <row r="54" spans="1:32" ht="12.75">
      <c r="A54" s="375" t="s">
        <v>838</v>
      </c>
      <c r="AA54" s="509" t="s">
        <v>774</v>
      </c>
      <c r="AB54" s="510">
        <v>6695</v>
      </c>
      <c r="AC54" s="510">
        <v>20035</v>
      </c>
      <c r="AD54" s="511">
        <v>853</v>
      </c>
      <c r="AE54" s="505">
        <v>8278</v>
      </c>
      <c r="AF54" s="507">
        <v>507</v>
      </c>
    </row>
    <row r="55" spans="1:32" ht="12.75">
      <c r="A55" s="375" t="s">
        <v>836</v>
      </c>
      <c r="AA55" s="509" t="s">
        <v>768</v>
      </c>
      <c r="AB55" s="510">
        <v>174</v>
      </c>
      <c r="AC55" s="510">
        <v>517</v>
      </c>
      <c r="AD55" s="511">
        <v>19</v>
      </c>
      <c r="AE55" s="505">
        <v>371</v>
      </c>
      <c r="AF55" s="507">
        <v>14</v>
      </c>
    </row>
    <row r="56" spans="1:32" ht="12.75">
      <c r="A56" s="375" t="s">
        <v>839</v>
      </c>
      <c r="AA56" s="509" t="s">
        <v>778</v>
      </c>
      <c r="AB56" s="510">
        <v>22</v>
      </c>
      <c r="AC56" s="510">
        <v>100</v>
      </c>
      <c r="AD56" s="513">
        <v>0</v>
      </c>
      <c r="AE56" s="505">
        <v>48</v>
      </c>
      <c r="AF56" s="513">
        <v>1</v>
      </c>
    </row>
    <row r="57" spans="1:32" ht="15">
      <c r="A57" s="32"/>
      <c r="AA57" s="509" t="s">
        <v>777</v>
      </c>
      <c r="AB57" s="510">
        <v>9</v>
      </c>
      <c r="AC57" s="510">
        <v>42</v>
      </c>
      <c r="AD57" s="511">
        <v>2</v>
      </c>
      <c r="AE57" s="505">
        <v>31</v>
      </c>
      <c r="AF57" s="507">
        <v>0</v>
      </c>
    </row>
    <row r="58" spans="1:32" ht="12.75">
      <c r="A58" s="375" t="s">
        <v>840</v>
      </c>
      <c r="AA58" s="509" t="s">
        <v>847</v>
      </c>
      <c r="AB58" s="510">
        <v>5</v>
      </c>
      <c r="AC58" s="510">
        <v>5</v>
      </c>
      <c r="AD58" s="513">
        <v>0</v>
      </c>
      <c r="AE58" s="505">
        <v>0</v>
      </c>
      <c r="AF58" s="513">
        <v>0</v>
      </c>
    </row>
    <row r="59" spans="1:32" ht="12.75">
      <c r="A59" s="375" t="s">
        <v>863</v>
      </c>
      <c r="AA59" s="509" t="s">
        <v>512</v>
      </c>
      <c r="AB59" s="510">
        <v>1332</v>
      </c>
      <c r="AC59" s="510">
        <v>6619</v>
      </c>
      <c r="AD59" s="513">
        <v>364</v>
      </c>
      <c r="AE59" s="505">
        <v>1542</v>
      </c>
      <c r="AF59" s="507">
        <v>59</v>
      </c>
    </row>
    <row r="60" spans="1:32" ht="12.75">
      <c r="A60" s="375" t="s">
        <v>836</v>
      </c>
      <c r="AA60" s="509" t="s">
        <v>769</v>
      </c>
      <c r="AB60" s="510">
        <v>1</v>
      </c>
      <c r="AC60" s="510">
        <v>1</v>
      </c>
      <c r="AD60" s="513">
        <v>0</v>
      </c>
      <c r="AE60" s="505">
        <v>1</v>
      </c>
      <c r="AF60" s="513">
        <v>0</v>
      </c>
    </row>
    <row r="61" spans="1:32" ht="12.75">
      <c r="A61" s="375" t="s">
        <v>864</v>
      </c>
      <c r="AA61" s="509" t="s">
        <v>391</v>
      </c>
      <c r="AB61" s="510">
        <v>10786</v>
      </c>
      <c r="AC61" s="510">
        <v>79643</v>
      </c>
      <c r="AD61" s="511">
        <v>6048</v>
      </c>
      <c r="AE61" s="505">
        <v>6260</v>
      </c>
      <c r="AF61" s="507">
        <v>827</v>
      </c>
    </row>
    <row r="62" spans="27:32" ht="12.75">
      <c r="AA62" s="509" t="s">
        <v>848</v>
      </c>
      <c r="AB62" s="510">
        <v>3</v>
      </c>
      <c r="AC62" s="510">
        <v>3</v>
      </c>
      <c r="AD62" s="513">
        <v>0</v>
      </c>
      <c r="AE62" s="505">
        <v>0</v>
      </c>
      <c r="AF62" s="513">
        <v>0</v>
      </c>
    </row>
    <row r="63" spans="27:32" ht="12.75">
      <c r="AA63" s="509" t="s">
        <v>849</v>
      </c>
      <c r="AB63" s="510">
        <v>15</v>
      </c>
      <c r="AC63" s="510">
        <v>42</v>
      </c>
      <c r="AD63" s="513">
        <v>0</v>
      </c>
      <c r="AE63" s="505">
        <v>54</v>
      </c>
      <c r="AF63" s="513">
        <v>1</v>
      </c>
    </row>
    <row r="64" spans="27:32" ht="12.75">
      <c r="AA64" s="509" t="s">
        <v>773</v>
      </c>
      <c r="AB64" s="510"/>
      <c r="AC64" s="510">
        <v>0</v>
      </c>
      <c r="AD64" s="513">
        <v>0</v>
      </c>
      <c r="AE64" s="505">
        <v>0</v>
      </c>
      <c r="AF64" s="513">
        <v>0</v>
      </c>
    </row>
    <row r="65" spans="27:32" ht="12.75">
      <c r="AA65" s="504" t="s">
        <v>770</v>
      </c>
      <c r="AB65" s="505">
        <v>2</v>
      </c>
      <c r="AC65" s="505">
        <v>2</v>
      </c>
      <c r="AD65" s="513">
        <v>0</v>
      </c>
      <c r="AE65" s="505">
        <v>0</v>
      </c>
      <c r="AF65" s="513">
        <v>0</v>
      </c>
    </row>
    <row r="66" spans="27:32" ht="12.75">
      <c r="AA66" s="514" t="s">
        <v>182</v>
      </c>
      <c r="AB66" s="515">
        <v>551864</v>
      </c>
      <c r="AC66" s="515">
        <f>SUM(AC48:AC65)</f>
        <v>1845024</v>
      </c>
      <c r="AD66" s="516">
        <f>SUM(AD48:AD65)</f>
        <v>108312</v>
      </c>
      <c r="AE66" s="515">
        <v>1008884</v>
      </c>
      <c r="AF66" s="516">
        <f>SUM(AF48:AF65)</f>
        <v>66412</v>
      </c>
    </row>
    <row r="67" ht="13.5" thickBot="1">
      <c r="AA67" s="368">
        <v>2011</v>
      </c>
    </row>
    <row r="68" spans="27:32" ht="13.5" thickBot="1">
      <c r="AA68" s="496" t="s">
        <v>841</v>
      </c>
      <c r="AB68" s="497" t="s">
        <v>855</v>
      </c>
      <c r="AC68" s="497" t="s">
        <v>852</v>
      </c>
      <c r="AD68" s="498" t="s">
        <v>850</v>
      </c>
      <c r="AE68" s="497" t="s">
        <v>853</v>
      </c>
      <c r="AF68" s="498" t="s">
        <v>851</v>
      </c>
    </row>
    <row r="69" spans="27:32" ht="12.75">
      <c r="AA69" s="500"/>
      <c r="AB69" s="501"/>
      <c r="AC69" s="501" t="s">
        <v>369</v>
      </c>
      <c r="AD69" s="502" t="s">
        <v>859</v>
      </c>
      <c r="AE69" s="501" t="s">
        <v>369</v>
      </c>
      <c r="AF69" s="502" t="s">
        <v>860</v>
      </c>
    </row>
    <row r="70" spans="27:32" ht="12.75">
      <c r="AA70" s="504" t="s">
        <v>842</v>
      </c>
      <c r="AB70" s="505">
        <v>1319</v>
      </c>
      <c r="AC70" s="505">
        <v>5669</v>
      </c>
      <c r="AD70" s="506">
        <v>300</v>
      </c>
      <c r="AE70" s="505">
        <v>5249</v>
      </c>
      <c r="AF70" s="507">
        <v>297</v>
      </c>
    </row>
    <row r="71" spans="27:32" ht="12.75">
      <c r="AA71" s="509" t="s">
        <v>843</v>
      </c>
      <c r="AB71" s="510">
        <v>538036</v>
      </c>
      <c r="AC71" s="510">
        <v>1782075</v>
      </c>
      <c r="AD71" s="511">
        <v>94540</v>
      </c>
      <c r="AE71" s="505">
        <v>990281</v>
      </c>
      <c r="AF71" s="507">
        <v>57953</v>
      </c>
    </row>
    <row r="72" spans="27:32" ht="12.75">
      <c r="AA72" s="509" t="s">
        <v>844</v>
      </c>
      <c r="AB72" s="510">
        <v>4293</v>
      </c>
      <c r="AC72" s="510">
        <v>25042</v>
      </c>
      <c r="AD72" s="511">
        <v>1449</v>
      </c>
      <c r="AE72" s="505">
        <v>28302</v>
      </c>
      <c r="AF72" s="507">
        <v>1211</v>
      </c>
    </row>
    <row r="73" spans="27:32" ht="12.75">
      <c r="AA73" s="509" t="s">
        <v>845</v>
      </c>
      <c r="AB73" s="510">
        <v>16</v>
      </c>
      <c r="AC73" s="510">
        <v>41</v>
      </c>
      <c r="AD73" s="513">
        <v>0</v>
      </c>
      <c r="AE73" s="505">
        <v>1</v>
      </c>
      <c r="AF73" s="513">
        <v>0</v>
      </c>
    </row>
    <row r="74" spans="27:32" ht="12.75">
      <c r="AA74" s="509" t="s">
        <v>775</v>
      </c>
      <c r="AB74" s="510">
        <v>3856</v>
      </c>
      <c r="AC74" s="510">
        <v>10078</v>
      </c>
      <c r="AD74" s="511">
        <v>638</v>
      </c>
      <c r="AE74" s="505">
        <v>2293</v>
      </c>
      <c r="AF74" s="507">
        <v>146</v>
      </c>
    </row>
    <row r="75" spans="27:32" ht="12.75">
      <c r="AA75" s="509" t="s">
        <v>846</v>
      </c>
      <c r="AB75" s="510">
        <v>2</v>
      </c>
      <c r="AC75" s="510">
        <v>5</v>
      </c>
      <c r="AD75" s="513">
        <v>0</v>
      </c>
      <c r="AE75" s="505">
        <v>0</v>
      </c>
      <c r="AF75" s="513">
        <v>0</v>
      </c>
    </row>
    <row r="76" spans="27:32" ht="12.75">
      <c r="AA76" s="509" t="s">
        <v>774</v>
      </c>
      <c r="AB76" s="510">
        <v>6765</v>
      </c>
      <c r="AC76" s="510">
        <v>20556</v>
      </c>
      <c r="AD76" s="511">
        <v>1038</v>
      </c>
      <c r="AE76" s="505">
        <v>8399</v>
      </c>
      <c r="AF76" s="507">
        <v>478</v>
      </c>
    </row>
    <row r="77" spans="27:32" ht="12.75">
      <c r="AA77" s="509" t="s">
        <v>768</v>
      </c>
      <c r="AB77" s="510">
        <v>235</v>
      </c>
      <c r="AC77" s="510">
        <v>698</v>
      </c>
      <c r="AD77" s="511">
        <v>84</v>
      </c>
      <c r="AE77" s="505">
        <v>570</v>
      </c>
      <c r="AF77" s="507">
        <v>25</v>
      </c>
    </row>
    <row r="78" spans="27:32" ht="12.75">
      <c r="AA78" s="509" t="s">
        <v>778</v>
      </c>
      <c r="AB78" s="510">
        <v>24</v>
      </c>
      <c r="AC78" s="510">
        <v>102</v>
      </c>
      <c r="AD78" s="513">
        <v>5</v>
      </c>
      <c r="AE78" s="505">
        <v>48</v>
      </c>
      <c r="AF78" s="513">
        <v>0</v>
      </c>
    </row>
    <row r="79" spans="27:32" ht="12.75">
      <c r="AA79" s="509" t="s">
        <v>777</v>
      </c>
      <c r="AB79" s="510">
        <v>10</v>
      </c>
      <c r="AC79" s="510">
        <v>47</v>
      </c>
      <c r="AD79" s="511">
        <v>1</v>
      </c>
      <c r="AE79" s="505">
        <v>33</v>
      </c>
      <c r="AF79" s="507">
        <v>0</v>
      </c>
    </row>
    <row r="80" spans="27:32" ht="12.75">
      <c r="AA80" s="509" t="s">
        <v>847</v>
      </c>
      <c r="AB80" s="510">
        <v>5</v>
      </c>
      <c r="AC80" s="510">
        <v>5</v>
      </c>
      <c r="AD80" s="513">
        <v>0</v>
      </c>
      <c r="AE80" s="505">
        <v>0</v>
      </c>
      <c r="AF80" s="513">
        <v>0</v>
      </c>
    </row>
    <row r="81" spans="27:32" ht="12.75">
      <c r="AA81" s="509" t="s">
        <v>512</v>
      </c>
      <c r="AB81" s="510">
        <v>1333</v>
      </c>
      <c r="AC81" s="510">
        <v>6673</v>
      </c>
      <c r="AD81" s="513">
        <v>694</v>
      </c>
      <c r="AE81" s="505">
        <v>1555</v>
      </c>
      <c r="AF81" s="507">
        <v>127</v>
      </c>
    </row>
    <row r="82" spans="27:32" ht="12.75">
      <c r="AA82" s="509" t="s">
        <v>769</v>
      </c>
      <c r="AB82" s="510">
        <v>1</v>
      </c>
      <c r="AC82" s="510">
        <v>1</v>
      </c>
      <c r="AD82" s="513">
        <v>0</v>
      </c>
      <c r="AE82" s="505">
        <v>1</v>
      </c>
      <c r="AF82" s="513">
        <v>0</v>
      </c>
    </row>
    <row r="83" spans="27:32" ht="12.75">
      <c r="AA83" s="509" t="s">
        <v>391</v>
      </c>
      <c r="AB83" s="510">
        <v>10237</v>
      </c>
      <c r="AC83" s="510">
        <v>62144</v>
      </c>
      <c r="AD83" s="511">
        <v>4837</v>
      </c>
      <c r="AE83" s="505">
        <v>4988</v>
      </c>
      <c r="AF83" s="507">
        <v>543</v>
      </c>
    </row>
    <row r="84" spans="27:32" ht="12.75">
      <c r="AA84" s="509" t="s">
        <v>848</v>
      </c>
      <c r="AB84" s="510">
        <v>3</v>
      </c>
      <c r="AC84" s="510">
        <v>3</v>
      </c>
      <c r="AD84" s="513">
        <v>0</v>
      </c>
      <c r="AE84" s="505">
        <v>0</v>
      </c>
      <c r="AF84" s="513">
        <v>0</v>
      </c>
    </row>
    <row r="85" spans="27:32" ht="12.75">
      <c r="AA85" s="509" t="s">
        <v>849</v>
      </c>
      <c r="AB85" s="510">
        <v>15</v>
      </c>
      <c r="AC85" s="510">
        <v>43</v>
      </c>
      <c r="AD85" s="513">
        <v>2</v>
      </c>
      <c r="AE85" s="505">
        <v>54</v>
      </c>
      <c r="AF85" s="513">
        <v>0</v>
      </c>
    </row>
    <row r="86" spans="27:32" ht="12.75">
      <c r="AA86" s="509" t="s">
        <v>773</v>
      </c>
      <c r="AB86" s="510"/>
      <c r="AC86" s="510"/>
      <c r="AD86" s="513">
        <v>0</v>
      </c>
      <c r="AE86" s="505">
        <v>0</v>
      </c>
      <c r="AF86" s="513">
        <v>0</v>
      </c>
    </row>
    <row r="87" spans="27:32" ht="12.75">
      <c r="AA87" s="504" t="s">
        <v>770</v>
      </c>
      <c r="AB87" s="505">
        <v>2</v>
      </c>
      <c r="AC87" s="505">
        <v>2</v>
      </c>
      <c r="AD87" s="513">
        <v>2</v>
      </c>
      <c r="AE87" s="505">
        <v>0</v>
      </c>
      <c r="AF87" s="513">
        <v>0</v>
      </c>
    </row>
    <row r="88" spans="27:32" ht="12.75">
      <c r="AA88" s="514" t="s">
        <v>182</v>
      </c>
      <c r="AB88" s="515">
        <v>566152</v>
      </c>
      <c r="AC88" s="515">
        <f>SUM(AC70:AC87)</f>
        <v>1913184</v>
      </c>
      <c r="AD88" s="516">
        <f>SUM(AD70:AD87)</f>
        <v>103590</v>
      </c>
      <c r="AE88" s="515">
        <f>SUM(AE70:AE87)</f>
        <v>1041774</v>
      </c>
      <c r="AF88" s="516">
        <f>SUM(AF70:AF87)</f>
        <v>60780</v>
      </c>
    </row>
    <row r="89" ht="13.5" thickBot="1">
      <c r="AA89" s="368">
        <v>2010</v>
      </c>
    </row>
    <row r="90" spans="27:32" ht="13.5" thickBot="1">
      <c r="AA90" s="496" t="s">
        <v>841</v>
      </c>
      <c r="AB90" s="497" t="s">
        <v>855</v>
      </c>
      <c r="AC90" s="497" t="s">
        <v>852</v>
      </c>
      <c r="AD90" s="498" t="s">
        <v>850</v>
      </c>
      <c r="AE90" s="497" t="s">
        <v>853</v>
      </c>
      <c r="AF90" s="498" t="s">
        <v>851</v>
      </c>
    </row>
    <row r="91" spans="27:32" ht="12.75">
      <c r="AA91" s="500"/>
      <c r="AB91" s="501"/>
      <c r="AC91" s="501" t="s">
        <v>369</v>
      </c>
      <c r="AD91" s="502" t="s">
        <v>859</v>
      </c>
      <c r="AE91" s="501" t="s">
        <v>369</v>
      </c>
      <c r="AF91" s="502" t="s">
        <v>860</v>
      </c>
    </row>
    <row r="92" spans="27:32" ht="12.75">
      <c r="AA92" s="504" t="s">
        <v>842</v>
      </c>
      <c r="AB92" s="505">
        <v>1400</v>
      </c>
      <c r="AC92" s="505">
        <v>6089</v>
      </c>
      <c r="AD92" s="506">
        <v>304</v>
      </c>
      <c r="AE92" s="505">
        <v>5585</v>
      </c>
      <c r="AF92" s="507">
        <v>212</v>
      </c>
    </row>
    <row r="93" spans="27:32" ht="12.75">
      <c r="AA93" s="509" t="s">
        <v>843</v>
      </c>
      <c r="AB93" s="510">
        <v>557048</v>
      </c>
      <c r="AC93" s="510">
        <v>1866094</v>
      </c>
      <c r="AD93" s="511">
        <v>94777</v>
      </c>
      <c r="AE93" s="505">
        <v>1022359</v>
      </c>
      <c r="AF93" s="507">
        <v>52036</v>
      </c>
    </row>
    <row r="94" spans="27:32" ht="12.75">
      <c r="AA94" s="509" t="s">
        <v>844</v>
      </c>
      <c r="AB94" s="510">
        <v>4561</v>
      </c>
      <c r="AC94" s="510">
        <v>26798</v>
      </c>
      <c r="AD94" s="511">
        <v>1521</v>
      </c>
      <c r="AE94" s="505">
        <v>29404</v>
      </c>
      <c r="AF94" s="507">
        <v>1441</v>
      </c>
    </row>
    <row r="95" spans="27:32" ht="12.75">
      <c r="AA95" s="509" t="s">
        <v>845</v>
      </c>
      <c r="AB95" s="510">
        <v>16</v>
      </c>
      <c r="AC95" s="510">
        <v>41</v>
      </c>
      <c r="AD95" s="513">
        <v>0</v>
      </c>
      <c r="AE95" s="505">
        <v>1</v>
      </c>
      <c r="AF95" s="513">
        <v>0</v>
      </c>
    </row>
    <row r="96" spans="27:32" ht="12.75">
      <c r="AA96" s="509" t="s">
        <v>775</v>
      </c>
      <c r="AB96" s="510">
        <v>3786</v>
      </c>
      <c r="AC96" s="510">
        <v>10093</v>
      </c>
      <c r="AD96" s="511">
        <v>672</v>
      </c>
      <c r="AE96" s="505">
        <v>2299</v>
      </c>
      <c r="AF96" s="507">
        <v>117</v>
      </c>
    </row>
    <row r="97" spans="27:32" ht="12.75">
      <c r="AA97" s="509" t="s">
        <v>846</v>
      </c>
      <c r="AB97" s="510">
        <v>2</v>
      </c>
      <c r="AC97" s="510">
        <v>5</v>
      </c>
      <c r="AD97" s="513">
        <v>0</v>
      </c>
      <c r="AE97" s="505">
        <v>0</v>
      </c>
      <c r="AF97" s="513">
        <v>0</v>
      </c>
    </row>
    <row r="98" spans="27:32" ht="12.75">
      <c r="AA98" s="509" t="s">
        <v>774</v>
      </c>
      <c r="AB98" s="510">
        <v>6854</v>
      </c>
      <c r="AC98" s="510">
        <v>21123</v>
      </c>
      <c r="AD98" s="511">
        <v>923</v>
      </c>
      <c r="AE98" s="505">
        <v>8518</v>
      </c>
      <c r="AF98" s="507">
        <v>338</v>
      </c>
    </row>
    <row r="99" spans="27:32" ht="12.75">
      <c r="AA99" s="509" t="s">
        <v>768</v>
      </c>
      <c r="AB99" s="510">
        <v>318</v>
      </c>
      <c r="AC99" s="510">
        <v>1238</v>
      </c>
      <c r="AD99" s="511">
        <v>37</v>
      </c>
      <c r="AE99" s="505">
        <v>1188</v>
      </c>
      <c r="AF99" s="507">
        <v>80</v>
      </c>
    </row>
    <row r="100" spans="27:32" ht="12.75">
      <c r="AA100" s="509" t="s">
        <v>778</v>
      </c>
      <c r="AB100" s="510">
        <v>23</v>
      </c>
      <c r="AC100" s="510">
        <v>101</v>
      </c>
      <c r="AD100" s="513">
        <v>0</v>
      </c>
      <c r="AE100" s="505">
        <v>192</v>
      </c>
      <c r="AF100" s="513">
        <v>0</v>
      </c>
    </row>
    <row r="101" spans="27:32" ht="12.75">
      <c r="AA101" s="509" t="s">
        <v>777</v>
      </c>
      <c r="AB101" s="510">
        <v>10</v>
      </c>
      <c r="AC101" s="510">
        <v>47</v>
      </c>
      <c r="AD101" s="511">
        <v>2</v>
      </c>
      <c r="AE101" s="505">
        <v>33</v>
      </c>
      <c r="AF101" s="507">
        <v>0</v>
      </c>
    </row>
    <row r="102" spans="27:32" ht="12.75">
      <c r="AA102" s="509" t="s">
        <v>847</v>
      </c>
      <c r="AB102" s="510">
        <v>5</v>
      </c>
      <c r="AC102" s="510">
        <v>5</v>
      </c>
      <c r="AD102" s="513">
        <v>0</v>
      </c>
      <c r="AE102" s="505">
        <v>0</v>
      </c>
      <c r="AF102" s="513">
        <v>0</v>
      </c>
    </row>
    <row r="103" spans="27:32" ht="12.75">
      <c r="AA103" s="509" t="s">
        <v>512</v>
      </c>
      <c r="AB103" s="510">
        <v>1346</v>
      </c>
      <c r="AC103" s="510">
        <v>6752</v>
      </c>
      <c r="AD103" s="513">
        <v>561</v>
      </c>
      <c r="AE103" s="505">
        <v>1570</v>
      </c>
      <c r="AF103" s="507">
        <v>58</v>
      </c>
    </row>
    <row r="104" spans="27:32" ht="12.75">
      <c r="AA104" s="509" t="s">
        <v>769</v>
      </c>
      <c r="AB104" s="510">
        <v>1</v>
      </c>
      <c r="AC104" s="510">
        <v>1</v>
      </c>
      <c r="AD104" s="513">
        <v>0</v>
      </c>
      <c r="AE104" s="505">
        <v>1</v>
      </c>
      <c r="AF104" s="513">
        <v>0</v>
      </c>
    </row>
    <row r="105" spans="27:32" ht="12.75">
      <c r="AA105" s="509" t="s">
        <v>391</v>
      </c>
      <c r="AB105" s="510">
        <v>9550</v>
      </c>
      <c r="AC105" s="510">
        <v>60331</v>
      </c>
      <c r="AD105" s="511">
        <v>4629</v>
      </c>
      <c r="AE105" s="505">
        <v>4847</v>
      </c>
      <c r="AF105" s="507">
        <v>550</v>
      </c>
    </row>
    <row r="106" spans="27:32" ht="12.75">
      <c r="AA106" s="509" t="s">
        <v>848</v>
      </c>
      <c r="AB106" s="510">
        <v>3</v>
      </c>
      <c r="AC106" s="510">
        <v>3</v>
      </c>
      <c r="AD106" s="513">
        <v>0</v>
      </c>
      <c r="AE106" s="505">
        <v>0</v>
      </c>
      <c r="AF106" s="513">
        <v>0</v>
      </c>
    </row>
    <row r="107" spans="27:32" ht="12.75">
      <c r="AA107" s="509" t="s">
        <v>849</v>
      </c>
      <c r="AB107" s="510">
        <v>15</v>
      </c>
      <c r="AC107" s="510">
        <v>43</v>
      </c>
      <c r="AD107" s="513">
        <v>2</v>
      </c>
      <c r="AE107" s="505">
        <v>54</v>
      </c>
      <c r="AF107" s="513">
        <v>1</v>
      </c>
    </row>
    <row r="108" spans="27:32" ht="12.75">
      <c r="AA108" s="509" t="s">
        <v>773</v>
      </c>
      <c r="AB108" s="510"/>
      <c r="AC108" s="510">
        <v>1</v>
      </c>
      <c r="AD108" s="513">
        <v>0</v>
      </c>
      <c r="AE108" s="505">
        <v>0</v>
      </c>
      <c r="AF108" s="513">
        <v>0</v>
      </c>
    </row>
    <row r="109" spans="27:32" ht="12.75">
      <c r="AA109" s="504" t="s">
        <v>770</v>
      </c>
      <c r="AB109" s="505">
        <v>1</v>
      </c>
      <c r="AC109" s="505">
        <v>1</v>
      </c>
      <c r="AD109" s="513">
        <v>0</v>
      </c>
      <c r="AE109" s="505">
        <v>0</v>
      </c>
      <c r="AF109" s="513">
        <v>0</v>
      </c>
    </row>
    <row r="110" spans="27:32" ht="12.75">
      <c r="AA110" s="514" t="s">
        <v>182</v>
      </c>
      <c r="AB110" s="515">
        <v>584939</v>
      </c>
      <c r="AC110" s="515">
        <f>SUM(AC92:AC109)</f>
        <v>1998766</v>
      </c>
      <c r="AD110" s="516">
        <f>SUM(AD92:AD109)</f>
        <v>103428</v>
      </c>
      <c r="AE110" s="515">
        <f>SUM(AE92:AE109)</f>
        <v>1076051</v>
      </c>
      <c r="AF110" s="516">
        <f>SUM(AF92:AF109)</f>
        <v>54833</v>
      </c>
    </row>
  </sheetData>
  <sheetProtection/>
  <conditionalFormatting sqref="A8:A26">
    <cfRule type="cellIs" priority="1" dxfId="0" operator="equal" stopIfTrue="1">
      <formula>$B$5</formula>
    </cfRule>
  </conditionalFormatting>
  <dataValidations count="2">
    <dataValidation type="list" allowBlank="1" showInputMessage="1" showErrorMessage="1" sqref="B4">
      <formula1>$AI$1:$AI$5</formula1>
    </dataValidation>
    <dataValidation type="list" allowBlank="1" showInputMessage="1" showErrorMessage="1" sqref="B5">
      <formula1>$AH$1:$AH$19</formula1>
    </dataValidation>
  </dataValidations>
  <printOptions/>
  <pageMargins left="0.75" right="0.75" top="1" bottom="1" header="0.5" footer="0.5"/>
  <pageSetup fitToHeight="1" fitToWidth="1" horizontalDpi="600" verticalDpi="600" orientation="landscape" paperSize="8" scale="97" r:id="rId3"/>
  <drawing r:id="rId2"/>
  <legacyDrawing r:id="rId1"/>
</worksheet>
</file>

<file path=xl/worksheets/sheet4.xml><?xml version="1.0" encoding="utf-8"?>
<worksheet xmlns="http://schemas.openxmlformats.org/spreadsheetml/2006/main" xmlns:r="http://schemas.openxmlformats.org/officeDocument/2006/relationships">
  <dimension ref="A1:B7"/>
  <sheetViews>
    <sheetView tabSelected="1" zoomScalePageLayoutView="0" workbookViewId="0" topLeftCell="A1">
      <selection activeCell="B7" sqref="B7"/>
    </sheetView>
  </sheetViews>
  <sheetFormatPr defaultColWidth="9.140625" defaultRowHeight="12.75"/>
  <cols>
    <col min="1" max="1" width="18.7109375" style="0" bestFit="1" customWidth="1"/>
  </cols>
  <sheetData>
    <row r="1" ht="12.75">
      <c r="A1" s="113" t="s">
        <v>72</v>
      </c>
    </row>
    <row r="2" ht="12.75">
      <c r="A2" s="113"/>
    </row>
    <row r="3" spans="1:2" ht="12.75">
      <c r="A3" s="113" t="s">
        <v>73</v>
      </c>
      <c r="B3" s="6" t="s">
        <v>457</v>
      </c>
    </row>
    <row r="4" spans="1:2" ht="12.75">
      <c r="A4" s="113" t="s">
        <v>74</v>
      </c>
      <c r="B4" s="6" t="s">
        <v>75</v>
      </c>
    </row>
    <row r="5" spans="1:2" ht="12.75">
      <c r="A5" s="113" t="s">
        <v>76</v>
      </c>
      <c r="B5" s="6" t="s">
        <v>77</v>
      </c>
    </row>
    <row r="6" spans="1:2" ht="12.75">
      <c r="A6" s="113" t="s">
        <v>78</v>
      </c>
      <c r="B6" s="6" t="s">
        <v>79</v>
      </c>
    </row>
    <row r="7" spans="1:2" ht="12.75">
      <c r="A7" s="113" t="s">
        <v>80</v>
      </c>
      <c r="B7" s="636">
        <v>42213</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B2:B47"/>
  <sheetViews>
    <sheetView zoomScalePageLayoutView="0" workbookViewId="0" topLeftCell="A2">
      <selection activeCell="L46" sqref="L46"/>
    </sheetView>
  </sheetViews>
  <sheetFormatPr defaultColWidth="9.140625" defaultRowHeight="12.75"/>
  <cols>
    <col min="1" max="1" width="9.140625" style="31" customWidth="1"/>
    <col min="2" max="2" width="59.421875" style="31" customWidth="1"/>
    <col min="3" max="16384" width="9.140625" style="31" customWidth="1"/>
  </cols>
  <sheetData>
    <row r="2" ht="15">
      <c r="B2" s="90" t="s">
        <v>495</v>
      </c>
    </row>
    <row r="3" ht="15">
      <c r="B3" s="90"/>
    </row>
    <row r="4" ht="15">
      <c r="B4" s="90" t="s">
        <v>496</v>
      </c>
    </row>
    <row r="5" ht="12">
      <c r="B5" s="596" t="s">
        <v>549</v>
      </c>
    </row>
    <row r="6" ht="12">
      <c r="B6" s="596" t="s">
        <v>550</v>
      </c>
    </row>
    <row r="7" ht="12">
      <c r="B7" s="596" t="s">
        <v>562</v>
      </c>
    </row>
    <row r="8" ht="12">
      <c r="B8" s="596" t="s">
        <v>34</v>
      </c>
    </row>
    <row r="9" ht="12">
      <c r="B9" s="597" t="s">
        <v>742</v>
      </c>
    </row>
    <row r="10" ht="12">
      <c r="B10" s="597" t="s">
        <v>578</v>
      </c>
    </row>
    <row r="11" ht="12">
      <c r="B11" s="597" t="s">
        <v>580</v>
      </c>
    </row>
    <row r="12" ht="12">
      <c r="B12" s="597" t="s">
        <v>596</v>
      </c>
    </row>
    <row r="13" ht="12">
      <c r="B13" s="597" t="s">
        <v>825</v>
      </c>
    </row>
    <row r="15" ht="15">
      <c r="B15" s="90" t="s">
        <v>507</v>
      </c>
    </row>
    <row r="16" ht="12">
      <c r="B16" s="597" t="s">
        <v>725</v>
      </c>
    </row>
    <row r="17" ht="12">
      <c r="B17" s="597" t="s">
        <v>31</v>
      </c>
    </row>
    <row r="19" ht="15">
      <c r="B19" s="90" t="s">
        <v>498</v>
      </c>
    </row>
    <row r="20" ht="12">
      <c r="B20" s="597" t="s">
        <v>745</v>
      </c>
    </row>
    <row r="21" ht="12">
      <c r="B21" s="597" t="s">
        <v>32</v>
      </c>
    </row>
    <row r="22" ht="12">
      <c r="B22" s="597" t="s">
        <v>503</v>
      </c>
    </row>
    <row r="24" ht="15">
      <c r="B24" s="90" t="s">
        <v>499</v>
      </c>
    </row>
    <row r="25" ht="12">
      <c r="B25" s="597" t="s">
        <v>759</v>
      </c>
    </row>
    <row r="26" ht="12">
      <c r="B26" s="597" t="s">
        <v>457</v>
      </c>
    </row>
    <row r="28" ht="15">
      <c r="B28" s="90" t="s">
        <v>500</v>
      </c>
    </row>
    <row r="29" ht="12">
      <c r="B29" s="597" t="s">
        <v>508</v>
      </c>
    </row>
    <row r="30" ht="12">
      <c r="B30" s="597" t="s">
        <v>786</v>
      </c>
    </row>
    <row r="31" ht="12">
      <c r="B31" s="596" t="s">
        <v>799</v>
      </c>
    </row>
    <row r="32" ht="12">
      <c r="B32" s="597" t="s">
        <v>794</v>
      </c>
    </row>
    <row r="33" ht="12">
      <c r="B33" s="597" t="s">
        <v>796</v>
      </c>
    </row>
    <row r="34" ht="12">
      <c r="B34" s="596" t="s">
        <v>509</v>
      </c>
    </row>
    <row r="36" ht="15">
      <c r="B36" s="90" t="s">
        <v>505</v>
      </c>
    </row>
    <row r="37" ht="12">
      <c r="B37" s="597" t="s">
        <v>8</v>
      </c>
    </row>
    <row r="38" ht="12">
      <c r="B38" s="597" t="s">
        <v>10</v>
      </c>
    </row>
    <row r="39" ht="12">
      <c r="B39" s="597" t="s">
        <v>504</v>
      </c>
    </row>
    <row r="41" ht="15">
      <c r="B41" s="90" t="s">
        <v>506</v>
      </c>
    </row>
    <row r="42" ht="12">
      <c r="B42" s="597" t="s">
        <v>23</v>
      </c>
    </row>
    <row r="43" ht="12">
      <c r="B43" s="597" t="s">
        <v>27</v>
      </c>
    </row>
    <row r="45" ht="15">
      <c r="B45" s="90" t="s">
        <v>514</v>
      </c>
    </row>
    <row r="46" ht="12">
      <c r="B46" s="597" t="s">
        <v>65</v>
      </c>
    </row>
    <row r="47" ht="12">
      <c r="B47" s="428" t="s">
        <v>501</v>
      </c>
    </row>
  </sheetData>
  <sheetProtection/>
  <hyperlinks>
    <hyperlink ref="B5" location="'Table A1'!Print_Area" display="Table A1: Summary of Changes in the Number of Companies on The Register 2009-10 to 2013-14"/>
    <hyperlink ref="B6" location="'Table A2'!Print_Area" display="Table A2: Summary of Changes in the Number of Public Limited Companies on The Register 2009-10 to 2013-14"/>
    <hyperlink ref="B7" location="'Table A3'!Print_Area" display="Table A3: Analysis of Companies on The Register by Period of Incorporation"/>
    <hyperlink ref="B8" location="'Table A4'!Print_Area" display="Table A4: Percentage of Companies on The Register at 31 March 2014 by Age Since Incorporation"/>
    <hyperlink ref="B9" location="'Table A5'!Print_Area" display="Table A5: Companies on The Register at 31 March 2014: Analysis of Accounting Reference Date (ARD) by Period of Incorporation"/>
    <hyperlink ref="B10" location="'Table A6'!Print_Area" display="Table A6:  Analysis of Companies on The Register at 31 March 2014 by Issued Share Capital"/>
    <hyperlink ref="B11" location="'Table A7'!Print_Area" display="Table A7: Compliance Rates for Annual Returns and Annual Accounts 2009-10 to 2013-14"/>
    <hyperlink ref="B12" location="'Table A8'!Print_Area" display="Table A8: Civil Penalties for Late Filing of Annual Accounts by Private Limited and Public Limited Company 2013-14"/>
    <hyperlink ref="B13" location="'Table A9'!Print_Area" display="Table A9: Typical Company Profile as at 31 March 2014"/>
    <hyperlink ref="B16" location="'Table B1'!Print_Area" display="Table B1:  Analysis of Companies Incorporated in 2013-14 by Issued Share Capital at 31 March 2014"/>
    <hyperlink ref="B17" location="'Table B2'!Print_Area" display="Table B2: Companies Incorporated in 2013-14 with Issued Share Capital of £100 million and over"/>
    <hyperlink ref="B20" location="'Table C1'!Print_Area" display="Table C1: Companies  Removed  from  The  Register  2009-10 to 2013-14"/>
    <hyperlink ref="B21" location="'Table C2'!Print_Area" display="Table C2: Liquidations and Receiverships Notified 2009-10 to 2013-14"/>
    <hyperlink ref="B22" location="'Table C3'!Print_Area" display="Table C3: Average Age of Dissolved Companies 2009-10 to 2013-14"/>
    <hyperlink ref="B25" location="'Table D1'!Print_Area" display="Table D1: Disqualification Orders Notified to The Secretary of State: 2009-10 to 2013-14"/>
    <hyperlink ref="B26" location="'Table D2'!Print_Area" display="Table D2:  Prosecutions by the Department under the Companies Act 2006"/>
    <hyperlink ref="B29" location="'Table E1'!Print_Area" display="Table E1: Registrations in 2013-14 of Companies Incorporated Outside the United Kingdom which have Registered a UK Establishment's) under Part 34 of the Companies Act 2006"/>
    <hyperlink ref="B30" location="'Table E2'!Print_Area" display="Table E2:  Limited Partnerships Registered under the Limited Partnership Act 1907"/>
    <hyperlink ref="B31" location="'Table E3'!Print_Area" display="Table E3: Other Corporate Bodies Administered by Companies House"/>
    <hyperlink ref="B32" location="'Table E4'!Print_Area" display="Table E4:  Summary of changes in the Limited Liability Partnerships 2009-10 to 2013-14"/>
    <hyperlink ref="B33" location="'Table E5'!Print_Area" display="Table E5: Compliance rates for annual returns and accounts for Limited Liability Partnerships 2009-10 to 2013-14"/>
    <hyperlink ref="B34" location="'Table E6'!Print_Area" display="Table E6:  Civil Penalties for the Late Filing of Annual Accounts by Limited Liability Partnerships 2013-14"/>
    <hyperlink ref="B37" location="'Table F1'!Print_Area" display="Table F1: Number of Documents Filed at Companies House 2009-10 to 2013-14"/>
    <hyperlink ref="B38" location="'Table F2'!Print_Area" display="Table F2: Annual Accounts Registered at Companies House by Accounts Type  2009-10 to 2013-14"/>
    <hyperlink ref="B39" location="'Table F3'!Print_Area" display="Table F3: Searches of Company Records at Companies House 2009-10 to 2013-14  "/>
    <hyperlink ref="B42" location="'Table G1'!Print_Area" display="Table G1: Companies House:  Analysis of Income 2009-10 to 2013-14  "/>
    <hyperlink ref="B43" location="'Table G2'!Print_Area" display="Table G2: Late Filing Penalties 2013-14"/>
    <hyperlink ref="B46" location="'Table H1'!Print_Area" display="Table H1: Register Size by Corporate Body Type from 1989 to 2014 (as at 31 March)"/>
    <hyperlink ref="B47" location="'Table H2'!Print_Area" display="Table H2: Standard Industrial Classification (SIC) Codes by Corporate Body Type"/>
  </hyperlink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F120"/>
  <sheetViews>
    <sheetView zoomScaleSheetLayoutView="75" zoomScalePageLayoutView="0" workbookViewId="0" topLeftCell="A1">
      <selection activeCell="A1" sqref="A1"/>
    </sheetView>
  </sheetViews>
  <sheetFormatPr defaultColWidth="9.140625" defaultRowHeight="12.75"/>
  <cols>
    <col min="1" max="1" width="40.140625" style="30" customWidth="1"/>
    <col min="2" max="6" width="15.7109375" style="30" customWidth="1"/>
    <col min="7" max="16384" width="9.140625" style="31" customWidth="1"/>
  </cols>
  <sheetData>
    <row r="1" spans="1:6" ht="15">
      <c r="A1" s="90" t="s">
        <v>124</v>
      </c>
      <c r="B1" s="34"/>
      <c r="C1" s="35"/>
      <c r="D1" s="35"/>
      <c r="E1" s="35"/>
      <c r="F1" s="35"/>
    </row>
    <row r="2" spans="1:6" ht="15">
      <c r="A2" s="90" t="s">
        <v>496</v>
      </c>
      <c r="B2" s="34"/>
      <c r="C2" s="35"/>
      <c r="D2" s="35"/>
      <c r="E2" s="35"/>
      <c r="F2" s="35"/>
    </row>
    <row r="3" spans="1:6" ht="15.75" thickBot="1">
      <c r="A3" s="91" t="s">
        <v>549</v>
      </c>
      <c r="B3" s="34"/>
      <c r="C3" s="35"/>
      <c r="D3" s="35"/>
      <c r="E3" s="35"/>
      <c r="F3" s="35"/>
    </row>
    <row r="4" spans="1:6" ht="15">
      <c r="A4" s="37"/>
      <c r="B4" s="92"/>
      <c r="C4" s="92"/>
      <c r="D4" s="92"/>
      <c r="E4" s="92"/>
      <c r="F4" s="103" t="s">
        <v>139</v>
      </c>
    </row>
    <row r="5" spans="1:6" ht="15">
      <c r="A5" s="37"/>
      <c r="B5" s="102" t="s">
        <v>140</v>
      </c>
      <c r="C5" s="102" t="s">
        <v>145</v>
      </c>
      <c r="D5" s="102" t="s">
        <v>146</v>
      </c>
      <c r="E5" s="102" t="s">
        <v>404</v>
      </c>
      <c r="F5" s="102" t="s">
        <v>466</v>
      </c>
    </row>
    <row r="6" spans="1:6" ht="15">
      <c r="A6" s="93" t="s">
        <v>727</v>
      </c>
      <c r="B6" s="38"/>
      <c r="C6" s="39"/>
      <c r="D6" s="39"/>
      <c r="E6" s="39"/>
      <c r="F6" s="39"/>
    </row>
    <row r="7" spans="1:6" ht="12.75">
      <c r="A7" s="94" t="s">
        <v>127</v>
      </c>
      <c r="B7" s="275" t="s">
        <v>143</v>
      </c>
      <c r="C7" s="574">
        <v>2442.393</v>
      </c>
      <c r="D7" s="574">
        <v>2498.664</v>
      </c>
      <c r="E7" s="574">
        <v>2663.061</v>
      </c>
      <c r="F7" s="574">
        <v>2835.866</v>
      </c>
    </row>
    <row r="8" spans="1:6" ht="12.75">
      <c r="A8" s="94"/>
      <c r="B8" s="574"/>
      <c r="C8" s="574"/>
      <c r="D8" s="574"/>
      <c r="E8" s="574"/>
      <c r="F8" s="574"/>
    </row>
    <row r="9" spans="1:6" ht="12.75">
      <c r="A9" s="94" t="s">
        <v>128</v>
      </c>
      <c r="B9" s="574">
        <v>343.869</v>
      </c>
      <c r="C9" s="574">
        <v>375.682</v>
      </c>
      <c r="D9" s="574">
        <v>426.486</v>
      </c>
      <c r="E9" s="574">
        <v>451.729</v>
      </c>
      <c r="F9" s="574">
        <v>499.272</v>
      </c>
    </row>
    <row r="10" spans="1:6" ht="12.75">
      <c r="A10" s="94" t="s">
        <v>129</v>
      </c>
      <c r="B10" s="574">
        <v>489.022</v>
      </c>
      <c r="C10" s="574">
        <v>324.011</v>
      </c>
      <c r="D10" s="574">
        <v>267.227</v>
      </c>
      <c r="E10" s="574">
        <v>283.384</v>
      </c>
      <c r="F10" s="574">
        <v>311.737</v>
      </c>
    </row>
    <row r="11" spans="1:6" ht="12.75">
      <c r="A11" s="94" t="s">
        <v>130</v>
      </c>
      <c r="B11" s="574">
        <v>4.083</v>
      </c>
      <c r="C11" s="574">
        <v>4.6</v>
      </c>
      <c r="D11" s="574">
        <v>5.138</v>
      </c>
      <c r="E11" s="574">
        <v>4.46</v>
      </c>
      <c r="F11" s="574">
        <v>4.644</v>
      </c>
    </row>
    <row r="12" spans="1:6" ht="12.75">
      <c r="A12" s="94" t="s">
        <v>131</v>
      </c>
      <c r="B12" s="574">
        <v>2442.393</v>
      </c>
      <c r="C12" s="574">
        <v>2498.664</v>
      </c>
      <c r="D12" s="574">
        <v>2663.061</v>
      </c>
      <c r="E12" s="574">
        <v>2835.866</v>
      </c>
      <c r="F12" s="574">
        <v>3027.852</v>
      </c>
    </row>
    <row r="13" spans="1:6" ht="12.75">
      <c r="A13" s="94"/>
      <c r="B13" s="104"/>
      <c r="C13" s="104"/>
      <c r="D13" s="104"/>
      <c r="E13" s="104"/>
      <c r="F13" s="104"/>
    </row>
    <row r="14" spans="1:6" ht="12.75">
      <c r="A14" s="95" t="s">
        <v>136</v>
      </c>
      <c r="B14" s="105">
        <v>-0.04968950624489315</v>
      </c>
      <c r="C14" s="105">
        <v>0.023039289745753522</v>
      </c>
      <c r="D14" s="105">
        <v>0.06579396029238022</v>
      </c>
      <c r="E14" s="105">
        <v>0.06488961386915276</v>
      </c>
      <c r="F14" s="105">
        <v>0.06769924954140988</v>
      </c>
    </row>
    <row r="15" spans="1:6" ht="12.75">
      <c r="A15" s="94"/>
      <c r="B15" s="104"/>
      <c r="C15" s="104"/>
      <c r="D15" s="104"/>
      <c r="E15" s="104"/>
      <c r="F15" s="104"/>
    </row>
    <row r="16" spans="1:6" ht="12.75">
      <c r="A16" s="94" t="s">
        <v>132</v>
      </c>
      <c r="B16" s="574">
        <v>70.628</v>
      </c>
      <c r="C16" s="574">
        <v>69.339</v>
      </c>
      <c r="D16" s="574">
        <v>73.085</v>
      </c>
      <c r="E16" s="574">
        <v>74.957</v>
      </c>
      <c r="F16" s="574">
        <v>77.101</v>
      </c>
    </row>
    <row r="17" spans="1:6" ht="12.75">
      <c r="A17" s="94" t="s">
        <v>591</v>
      </c>
      <c r="B17" s="574">
        <v>177.099</v>
      </c>
      <c r="C17" s="574">
        <v>141.986</v>
      </c>
      <c r="D17" s="574">
        <v>155.879</v>
      </c>
      <c r="E17" s="574">
        <v>172.569</v>
      </c>
      <c r="F17" s="574">
        <v>185.068</v>
      </c>
    </row>
    <row r="18" spans="1:6" ht="12.75">
      <c r="A18" s="94" t="s">
        <v>134</v>
      </c>
      <c r="B18" s="455">
        <v>2194.6659999999997</v>
      </c>
      <c r="C18" s="455">
        <v>2287.3390000000004</v>
      </c>
      <c r="D18" s="455">
        <v>2434.097</v>
      </c>
      <c r="E18" s="455">
        <v>2588.34</v>
      </c>
      <c r="F18" s="455">
        <v>2765.6829999999995</v>
      </c>
    </row>
    <row r="19" spans="1:6" ht="12.75">
      <c r="A19" s="96" t="s">
        <v>137</v>
      </c>
      <c r="B19" s="107">
        <v>0.02751346036799458</v>
      </c>
      <c r="C19" s="107">
        <v>0.04222647090719075</v>
      </c>
      <c r="D19" s="107">
        <v>0.06416101854600467</v>
      </c>
      <c r="E19" s="107">
        <v>0.06336764722194717</v>
      </c>
      <c r="F19" s="107">
        <v>0.06851611457536466</v>
      </c>
    </row>
    <row r="20" spans="1:6" ht="12.75">
      <c r="A20" s="93" t="s">
        <v>153</v>
      </c>
      <c r="B20" s="104"/>
      <c r="C20" s="104"/>
      <c r="D20" s="104"/>
      <c r="E20" s="104"/>
      <c r="F20" s="104"/>
    </row>
    <row r="21" spans="1:6" ht="12.75">
      <c r="A21" s="94" t="s">
        <v>127</v>
      </c>
      <c r="B21" s="275" t="s">
        <v>144</v>
      </c>
      <c r="C21" s="574">
        <v>147.488</v>
      </c>
      <c r="D21" s="574">
        <v>150.1</v>
      </c>
      <c r="E21" s="574">
        <v>157.129</v>
      </c>
      <c r="F21" s="574">
        <v>166.506</v>
      </c>
    </row>
    <row r="22" spans="1:6" ht="12.75">
      <c r="A22" s="94"/>
      <c r="B22" s="574"/>
      <c r="C22" s="574"/>
      <c r="D22" s="574"/>
      <c r="E22" s="574"/>
      <c r="F22" s="574"/>
    </row>
    <row r="23" spans="1:6" ht="12.75">
      <c r="A23" s="94" t="s">
        <v>128</v>
      </c>
      <c r="B23" s="574">
        <v>18.448</v>
      </c>
      <c r="C23" s="574">
        <v>20.707</v>
      </c>
      <c r="D23" s="574">
        <v>24.044</v>
      </c>
      <c r="E23" s="574">
        <v>25.454</v>
      </c>
      <c r="F23" s="574">
        <v>27.602</v>
      </c>
    </row>
    <row r="24" spans="1:6" ht="12.75">
      <c r="A24" s="94" t="s">
        <v>129</v>
      </c>
      <c r="B24" s="574">
        <v>19.49</v>
      </c>
      <c r="C24" s="574">
        <v>18.798</v>
      </c>
      <c r="D24" s="574">
        <v>17.314</v>
      </c>
      <c r="E24" s="574">
        <v>16.337</v>
      </c>
      <c r="F24" s="574">
        <v>17.47</v>
      </c>
    </row>
    <row r="25" spans="1:6" ht="12.75">
      <c r="A25" s="94" t="s">
        <v>130</v>
      </c>
      <c r="B25" s="574">
        <v>0.164</v>
      </c>
      <c r="C25" s="574">
        <v>0.23</v>
      </c>
      <c r="D25" s="574">
        <v>0.299</v>
      </c>
      <c r="E25" s="574">
        <v>0.26</v>
      </c>
      <c r="F25" s="574">
        <v>0.299</v>
      </c>
    </row>
    <row r="26" spans="1:6" ht="12.75">
      <c r="A26" s="94" t="s">
        <v>131</v>
      </c>
      <c r="B26" s="574">
        <v>147.488</v>
      </c>
      <c r="C26" s="574">
        <v>150.1</v>
      </c>
      <c r="D26" s="574">
        <v>157.129</v>
      </c>
      <c r="E26" s="574">
        <v>166.506</v>
      </c>
      <c r="F26" s="574">
        <v>176.819</v>
      </c>
    </row>
    <row r="27" spans="1:6" ht="12.75">
      <c r="A27" s="94"/>
      <c r="B27" s="104"/>
      <c r="C27" s="104"/>
      <c r="D27" s="104"/>
      <c r="E27" s="104"/>
      <c r="F27" s="104"/>
    </row>
    <row r="28" spans="1:6" ht="12.75">
      <c r="A28" s="95" t="s">
        <v>136</v>
      </c>
      <c r="B28" s="105">
        <v>-0.004401242068313669</v>
      </c>
      <c r="C28" s="105">
        <v>0.017709915382946372</v>
      </c>
      <c r="D28" s="105">
        <v>0.04682878081279145</v>
      </c>
      <c r="E28" s="105">
        <v>0.05967708061529069</v>
      </c>
      <c r="F28" s="105">
        <v>0.061937707950464174</v>
      </c>
    </row>
    <row r="29" spans="1:6" ht="12.75">
      <c r="A29" s="94"/>
      <c r="B29" s="104"/>
      <c r="C29" s="104"/>
      <c r="D29" s="104"/>
      <c r="E29" s="104"/>
      <c r="F29" s="104"/>
    </row>
    <row r="30" spans="1:6" ht="12.75">
      <c r="A30" s="94" t="s">
        <v>132</v>
      </c>
      <c r="B30" s="574">
        <v>3.479</v>
      </c>
      <c r="C30" s="574">
        <v>3.802</v>
      </c>
      <c r="D30" s="574">
        <v>4.164</v>
      </c>
      <c r="E30" s="574">
        <v>3.938</v>
      </c>
      <c r="F30" s="574">
        <v>3.904</v>
      </c>
    </row>
    <row r="31" spans="1:6" ht="12.75">
      <c r="A31" s="94" t="s">
        <v>591</v>
      </c>
      <c r="B31" s="574">
        <v>14.283</v>
      </c>
      <c r="C31" s="574">
        <v>12.453</v>
      </c>
      <c r="D31" s="574">
        <v>10.579</v>
      </c>
      <c r="E31" s="574">
        <v>11.32</v>
      </c>
      <c r="F31" s="574">
        <v>12.133</v>
      </c>
    </row>
    <row r="32" spans="1:6" ht="12.75">
      <c r="A32" s="94" t="s">
        <v>134</v>
      </c>
      <c r="B32" s="455">
        <v>129.726</v>
      </c>
      <c r="C32" s="455">
        <v>133.9</v>
      </c>
      <c r="D32" s="455">
        <v>142.386</v>
      </c>
      <c r="E32" s="455">
        <v>151.24800000000002</v>
      </c>
      <c r="F32" s="455">
        <v>160.78199999999998</v>
      </c>
    </row>
    <row r="33" spans="1:6" ht="12.75">
      <c r="A33" s="96" t="s">
        <v>137</v>
      </c>
      <c r="B33" s="107">
        <v>0.0006710943466087946</v>
      </c>
      <c r="C33" s="107">
        <v>0.03217550837919929</v>
      </c>
      <c r="D33" s="107">
        <v>0.06337565347274077</v>
      </c>
      <c r="E33" s="107">
        <v>0.06223926509628772</v>
      </c>
      <c r="F33" s="107">
        <v>0.06303554427165954</v>
      </c>
    </row>
    <row r="34" spans="1:6" ht="12.75" hidden="1">
      <c r="A34" s="93" t="s">
        <v>126</v>
      </c>
      <c r="B34" s="108"/>
      <c r="C34" s="108"/>
      <c r="D34" s="108"/>
      <c r="E34" s="108"/>
      <c r="F34" s="108"/>
    </row>
    <row r="35" spans="1:6" ht="12.75" hidden="1">
      <c r="A35" s="94" t="s">
        <v>127</v>
      </c>
      <c r="B35" s="108">
        <v>2731.9</v>
      </c>
      <c r="C35" s="104">
        <v>2589.881</v>
      </c>
      <c r="D35" s="104">
        <v>2648.764</v>
      </c>
      <c r="E35" s="104">
        <v>2820.19</v>
      </c>
      <c r="F35" s="104">
        <v>0</v>
      </c>
    </row>
    <row r="36" spans="1:6" ht="12.75" hidden="1">
      <c r="A36" s="94"/>
      <c r="B36" s="104"/>
      <c r="C36" s="104"/>
      <c r="D36" s="104"/>
      <c r="E36" s="104"/>
      <c r="F36" s="104"/>
    </row>
    <row r="37" spans="1:6" ht="12.75" hidden="1">
      <c r="A37" s="94" t="s">
        <v>128</v>
      </c>
      <c r="B37" s="104">
        <v>362.317</v>
      </c>
      <c r="C37" s="104">
        <v>396.389</v>
      </c>
      <c r="D37" s="104">
        <v>450.53</v>
      </c>
      <c r="E37" s="104">
        <v>477.183</v>
      </c>
      <c r="F37" s="104">
        <v>0</v>
      </c>
    </row>
    <row r="38" spans="1:6" ht="12.75" hidden="1">
      <c r="A38" s="94" t="s">
        <v>129</v>
      </c>
      <c r="B38" s="104">
        <v>508.512</v>
      </c>
      <c r="C38" s="104">
        <v>342.809</v>
      </c>
      <c r="D38" s="104">
        <v>284.541</v>
      </c>
      <c r="E38" s="104">
        <v>299.721</v>
      </c>
      <c r="F38" s="104">
        <v>0</v>
      </c>
    </row>
    <row r="39" spans="1:6" ht="12.75" hidden="1">
      <c r="A39" s="94" t="s">
        <v>130</v>
      </c>
      <c r="B39" s="104">
        <v>4.247</v>
      </c>
      <c r="C39" s="104">
        <v>4.83</v>
      </c>
      <c r="D39" s="104">
        <v>5.437</v>
      </c>
      <c r="E39" s="104">
        <v>4.72</v>
      </c>
      <c r="F39" s="104">
        <v>4.9430000000000005</v>
      </c>
    </row>
    <row r="40" spans="1:6" ht="12.75" hidden="1">
      <c r="A40" s="94"/>
      <c r="B40" s="104"/>
      <c r="C40" s="104"/>
      <c r="D40" s="104"/>
      <c r="E40" s="104"/>
      <c r="F40" s="104"/>
    </row>
    <row r="41" spans="1:6" ht="12.75" hidden="1">
      <c r="A41" s="94" t="s">
        <v>131</v>
      </c>
      <c r="B41" s="104">
        <v>2589.881</v>
      </c>
      <c r="C41" s="104">
        <v>2648.764</v>
      </c>
      <c r="D41" s="104">
        <v>2820.19</v>
      </c>
      <c r="E41" s="104">
        <v>3002.372</v>
      </c>
      <c r="F41" s="104">
        <v>3204.671</v>
      </c>
    </row>
    <row r="42" spans="1:6" ht="12.75" hidden="1">
      <c r="A42" s="97"/>
      <c r="B42" s="104"/>
      <c r="C42" s="104"/>
      <c r="D42" s="104"/>
      <c r="E42" s="104"/>
      <c r="F42" s="104"/>
    </row>
    <row r="43" spans="1:6" ht="12.75" hidden="1">
      <c r="A43" s="94" t="s">
        <v>132</v>
      </c>
      <c r="B43" s="104">
        <v>74.107</v>
      </c>
      <c r="C43" s="104">
        <v>73.141</v>
      </c>
      <c r="D43" s="104">
        <v>77.249</v>
      </c>
      <c r="E43" s="104">
        <v>78.895</v>
      </c>
      <c r="F43" s="104">
        <v>0</v>
      </c>
    </row>
    <row r="44" spans="1:6" ht="12.75" hidden="1">
      <c r="A44" s="94" t="s">
        <v>133</v>
      </c>
      <c r="B44" s="104">
        <v>191.382</v>
      </c>
      <c r="C44" s="104">
        <v>154.439</v>
      </c>
      <c r="D44" s="104">
        <v>166.458</v>
      </c>
      <c r="E44" s="104">
        <v>183.889</v>
      </c>
      <c r="F44" s="104">
        <v>0</v>
      </c>
    </row>
    <row r="45" spans="1:6" ht="12.75" hidden="1">
      <c r="A45" s="100" t="s">
        <v>134</v>
      </c>
      <c r="B45" s="111">
        <v>2324.392</v>
      </c>
      <c r="C45" s="111">
        <v>2421.184</v>
      </c>
      <c r="D45" s="111">
        <v>2576.483</v>
      </c>
      <c r="E45" s="111">
        <v>2739.5879999999997</v>
      </c>
      <c r="F45" s="111">
        <v>3204.671</v>
      </c>
    </row>
    <row r="46" spans="1:6" ht="12.75">
      <c r="A46" s="93" t="s">
        <v>154</v>
      </c>
      <c r="B46" s="104"/>
      <c r="C46" s="104"/>
      <c r="D46" s="104"/>
      <c r="E46" s="104"/>
      <c r="F46" s="104"/>
    </row>
    <row r="47" spans="1:6" ht="12.75">
      <c r="A47" s="94" t="s">
        <v>127</v>
      </c>
      <c r="B47" s="275">
        <v>37.837</v>
      </c>
      <c r="C47" s="275">
        <v>40.003</v>
      </c>
      <c r="D47" s="275">
        <v>37.4</v>
      </c>
      <c r="E47" s="574">
        <v>39.476</v>
      </c>
      <c r="F47" s="574">
        <v>42.338</v>
      </c>
    </row>
    <row r="48" spans="1:6" ht="12.75">
      <c r="A48" s="94"/>
      <c r="B48" s="574"/>
      <c r="C48" s="574"/>
      <c r="D48" s="574"/>
      <c r="E48" s="574"/>
      <c r="F48" s="574"/>
    </row>
    <row r="49" spans="1:6" ht="12.75">
      <c r="A49" s="94" t="s">
        <v>128</v>
      </c>
      <c r="B49" s="574">
        <v>3.332</v>
      </c>
      <c r="C49" s="574">
        <v>4.168</v>
      </c>
      <c r="D49" s="574">
        <v>5.117</v>
      </c>
      <c r="E49" s="574">
        <v>5.611</v>
      </c>
      <c r="F49" s="574">
        <v>6.139</v>
      </c>
    </row>
    <row r="50" spans="1:6" ht="12.75">
      <c r="A50" s="94" t="s">
        <v>129</v>
      </c>
      <c r="B50" s="574">
        <v>1.199</v>
      </c>
      <c r="C50" s="574">
        <v>5.634</v>
      </c>
      <c r="D50" s="574">
        <v>3.228</v>
      </c>
      <c r="E50" s="574">
        <v>2.895</v>
      </c>
      <c r="F50" s="574">
        <v>2.926</v>
      </c>
    </row>
    <row r="51" spans="1:6" ht="12.75">
      <c r="A51" s="94" t="s">
        <v>130</v>
      </c>
      <c r="B51" s="574">
        <v>0.033</v>
      </c>
      <c r="C51" s="574">
        <v>0.074</v>
      </c>
      <c r="D51" s="574">
        <v>0.187</v>
      </c>
      <c r="E51" s="574">
        <v>0.146</v>
      </c>
      <c r="F51" s="574">
        <v>0.103</v>
      </c>
    </row>
    <row r="52" spans="1:6" ht="12.75">
      <c r="A52" s="94" t="s">
        <v>131</v>
      </c>
      <c r="B52" s="574">
        <v>40.003</v>
      </c>
      <c r="C52" s="574">
        <v>37.4</v>
      </c>
      <c r="D52" s="574">
        <v>39.476</v>
      </c>
      <c r="E52" s="574">
        <v>42.338</v>
      </c>
      <c r="F52" s="574">
        <v>45.654</v>
      </c>
    </row>
    <row r="53" spans="1:6" ht="12.75">
      <c r="A53" s="94"/>
      <c r="B53" s="104"/>
      <c r="C53" s="104"/>
      <c r="D53" s="104"/>
      <c r="E53" s="104"/>
      <c r="F53" s="104"/>
    </row>
    <row r="54" spans="1:6" ht="12.75">
      <c r="A54" s="95" t="s">
        <v>136</v>
      </c>
      <c r="B54" s="105"/>
      <c r="C54" s="105">
        <v>-0.06507011974101946</v>
      </c>
      <c r="D54" s="105">
        <v>0.05550802139037435</v>
      </c>
      <c r="E54" s="105">
        <v>0.07249974668152806</v>
      </c>
      <c r="F54" s="105">
        <v>0.07832207473191938</v>
      </c>
    </row>
    <row r="55" spans="1:6" ht="12.75">
      <c r="A55" s="94"/>
      <c r="B55" s="104"/>
      <c r="C55" s="104"/>
      <c r="D55" s="104"/>
      <c r="E55" s="104"/>
      <c r="F55" s="104"/>
    </row>
    <row r="56" spans="1:6" ht="12.75">
      <c r="A56" s="94" t="s">
        <v>132</v>
      </c>
      <c r="B56" s="574">
        <v>2.298</v>
      </c>
      <c r="C56" s="574">
        <v>1.233</v>
      </c>
      <c r="D56" s="574">
        <v>1.339</v>
      </c>
      <c r="E56" s="574">
        <v>1.527</v>
      </c>
      <c r="F56" s="574">
        <v>1.687</v>
      </c>
    </row>
    <row r="57" spans="1:6" ht="12.75">
      <c r="A57" s="94" t="s">
        <v>591</v>
      </c>
      <c r="B57" s="574">
        <v>2.999</v>
      </c>
      <c r="C57" s="574">
        <v>1.998</v>
      </c>
      <c r="D57" s="574">
        <v>1.972</v>
      </c>
      <c r="E57" s="574">
        <v>2.033</v>
      </c>
      <c r="F57" s="574">
        <v>2.333</v>
      </c>
    </row>
    <row r="58" spans="1:6" ht="12.75">
      <c r="A58" s="94" t="s">
        <v>134</v>
      </c>
      <c r="B58" s="574">
        <v>34.706</v>
      </c>
      <c r="C58" s="574">
        <v>34.2</v>
      </c>
      <c r="D58" s="574">
        <v>36.165</v>
      </c>
      <c r="E58" s="574">
        <v>38.778</v>
      </c>
      <c r="F58" s="574">
        <v>41.634</v>
      </c>
    </row>
    <row r="59" spans="1:6" ht="12.75">
      <c r="A59" s="112" t="s">
        <v>137</v>
      </c>
      <c r="B59" s="107"/>
      <c r="C59" s="107">
        <v>-0.014579611594536973</v>
      </c>
      <c r="D59" s="107">
        <v>0.05745614035087708</v>
      </c>
      <c r="E59" s="107">
        <v>0.07225217751970135</v>
      </c>
      <c r="F59" s="107">
        <v>0.07365000773634539</v>
      </c>
    </row>
    <row r="60" spans="1:6" ht="12.75">
      <c r="A60" s="93" t="s">
        <v>155</v>
      </c>
      <c r="B60" s="108"/>
      <c r="C60" s="108"/>
      <c r="D60" s="108"/>
      <c r="E60" s="108"/>
      <c r="F60" s="108"/>
    </row>
    <row r="61" spans="1:6" ht="12.75">
      <c r="A61" s="94" t="s">
        <v>127</v>
      </c>
      <c r="B61" s="466">
        <v>2769.666</v>
      </c>
      <c r="C61" s="466">
        <v>2629.884</v>
      </c>
      <c r="D61" s="466">
        <v>2686.164</v>
      </c>
      <c r="E61" s="466">
        <v>2859.666</v>
      </c>
      <c r="F61" s="466">
        <v>3044.71</v>
      </c>
    </row>
    <row r="62" spans="1:6" ht="12.75">
      <c r="A62" s="94"/>
      <c r="B62" s="466"/>
      <c r="C62" s="466"/>
      <c r="D62" s="466"/>
      <c r="E62" s="466"/>
      <c r="F62" s="466"/>
    </row>
    <row r="63" spans="1:6" ht="12.75">
      <c r="A63" s="94" t="s">
        <v>128</v>
      </c>
      <c r="B63" s="466">
        <v>365.649</v>
      </c>
      <c r="C63" s="466">
        <v>400.557</v>
      </c>
      <c r="D63" s="466">
        <v>455.647</v>
      </c>
      <c r="E63" s="466">
        <v>482.794</v>
      </c>
      <c r="F63" s="466">
        <v>533.013</v>
      </c>
    </row>
    <row r="64" spans="1:6" ht="12.75">
      <c r="A64" s="94" t="s">
        <v>129</v>
      </c>
      <c r="B64" s="466">
        <v>509.711</v>
      </c>
      <c r="C64" s="466">
        <v>348.443</v>
      </c>
      <c r="D64" s="466">
        <v>287.769</v>
      </c>
      <c r="E64" s="466">
        <v>302.616</v>
      </c>
      <c r="F64" s="466">
        <v>332.133</v>
      </c>
    </row>
    <row r="65" spans="1:6" ht="12.75">
      <c r="A65" s="94" t="s">
        <v>130</v>
      </c>
      <c r="B65" s="466">
        <v>4.28</v>
      </c>
      <c r="C65" s="466">
        <v>4.904</v>
      </c>
      <c r="D65" s="466">
        <v>5.624</v>
      </c>
      <c r="E65" s="466">
        <v>4.866</v>
      </c>
      <c r="F65" s="466">
        <v>5.046</v>
      </c>
    </row>
    <row r="66" spans="1:6" ht="12.75">
      <c r="A66" s="94"/>
      <c r="B66" s="466"/>
      <c r="C66" s="466"/>
      <c r="D66" s="466"/>
      <c r="E66" s="466"/>
      <c r="F66" s="466"/>
    </row>
    <row r="67" spans="1:6" ht="12.75">
      <c r="A67" s="94" t="s">
        <v>131</v>
      </c>
      <c r="B67" s="466">
        <v>2629.884</v>
      </c>
      <c r="C67" s="466">
        <v>2686.164</v>
      </c>
      <c r="D67" s="466">
        <v>2859.666</v>
      </c>
      <c r="E67" s="466">
        <v>3044.71</v>
      </c>
      <c r="F67" s="466">
        <v>3250.325</v>
      </c>
    </row>
    <row r="68" spans="1:6" ht="12.75">
      <c r="A68" s="94"/>
      <c r="B68" s="108"/>
      <c r="C68" s="108"/>
      <c r="D68" s="108"/>
      <c r="E68" s="108"/>
      <c r="F68" s="108"/>
    </row>
    <row r="69" spans="1:6" ht="12.75">
      <c r="A69" s="95" t="s">
        <v>136</v>
      </c>
      <c r="B69" s="105"/>
      <c r="C69" s="105">
        <v>0.021400183430143764</v>
      </c>
      <c r="D69" s="105">
        <v>0.06459099295500943</v>
      </c>
      <c r="E69" s="105">
        <v>0.06470825613900359</v>
      </c>
      <c r="F69" s="105">
        <v>0.067531883167855</v>
      </c>
    </row>
    <row r="70" spans="1:6" ht="12.75">
      <c r="A70" s="97"/>
      <c r="B70" s="108"/>
      <c r="C70" s="108"/>
      <c r="D70" s="108"/>
      <c r="E70" s="108"/>
      <c r="F70" s="108"/>
    </row>
    <row r="71" spans="1:6" ht="12.75">
      <c r="A71" s="94" t="s">
        <v>132</v>
      </c>
      <c r="B71" s="466">
        <v>76.405</v>
      </c>
      <c r="C71" s="466">
        <v>74.374</v>
      </c>
      <c r="D71" s="466">
        <v>78.588</v>
      </c>
      <c r="E71" s="466">
        <v>80.422</v>
      </c>
      <c r="F71" s="466">
        <v>82.692</v>
      </c>
    </row>
    <row r="72" spans="1:6" ht="12.75">
      <c r="A72" s="94" t="s">
        <v>591</v>
      </c>
      <c r="B72" s="466">
        <v>194.381</v>
      </c>
      <c r="C72" s="466">
        <v>156.437</v>
      </c>
      <c r="D72" s="466">
        <v>168.43</v>
      </c>
      <c r="E72" s="466">
        <v>185.922</v>
      </c>
      <c r="F72" s="466">
        <v>199.534</v>
      </c>
    </row>
    <row r="73" spans="1:6" ht="12.75">
      <c r="A73" s="99" t="s">
        <v>134</v>
      </c>
      <c r="B73" s="466">
        <v>2359.098</v>
      </c>
      <c r="C73" s="466">
        <v>2455.353</v>
      </c>
      <c r="D73" s="466">
        <v>2612.648</v>
      </c>
      <c r="E73" s="466">
        <v>2778.366</v>
      </c>
      <c r="F73" s="466">
        <v>2968.099</v>
      </c>
    </row>
    <row r="74" spans="1:6" ht="12.75">
      <c r="A74" s="95" t="s">
        <v>136</v>
      </c>
      <c r="B74" s="109"/>
      <c r="C74" s="105">
        <v>0.04080161146336443</v>
      </c>
      <c r="D74" s="105">
        <v>0.06406207172655014</v>
      </c>
      <c r="E74" s="105">
        <v>0.0634291339667647</v>
      </c>
      <c r="F74" s="105">
        <v>0.06828941903262571</v>
      </c>
    </row>
    <row r="75" spans="1:6" ht="12.75">
      <c r="A75" s="100"/>
      <c r="B75" s="110"/>
      <c r="C75" s="110"/>
      <c r="D75" s="110"/>
      <c r="E75" s="110"/>
      <c r="F75" s="110"/>
    </row>
    <row r="77" ht="12.75">
      <c r="A77" s="113" t="s">
        <v>467</v>
      </c>
    </row>
    <row r="78" ht="12.75">
      <c r="A78" s="101" t="s">
        <v>515</v>
      </c>
    </row>
    <row r="80" ht="12.75">
      <c r="A80" s="101" t="s">
        <v>584</v>
      </c>
    </row>
    <row r="81" ht="12.75">
      <c r="A81" s="101"/>
    </row>
    <row r="82" ht="12.75">
      <c r="A82" s="101" t="s">
        <v>469</v>
      </c>
    </row>
    <row r="83" ht="12.75">
      <c r="A83" s="101" t="s">
        <v>470</v>
      </c>
    </row>
    <row r="84" ht="12.75">
      <c r="A84" s="101"/>
    </row>
    <row r="85" ht="12.75">
      <c r="A85" s="101" t="s">
        <v>471</v>
      </c>
    </row>
    <row r="86" ht="12.75">
      <c r="A86" s="101" t="s">
        <v>472</v>
      </c>
    </row>
    <row r="87" ht="12.75">
      <c r="A87" s="101" t="s">
        <v>585</v>
      </c>
    </row>
    <row r="88" ht="12.75">
      <c r="A88" s="101"/>
    </row>
    <row r="89" ht="12.75">
      <c r="A89" s="101" t="s">
        <v>473</v>
      </c>
    </row>
    <row r="90" ht="12.75">
      <c r="A90" s="101" t="s">
        <v>474</v>
      </c>
    </row>
    <row r="91" ht="12.75">
      <c r="A91" s="101"/>
    </row>
    <row r="92" ht="12.75">
      <c r="A92" s="101" t="s">
        <v>475</v>
      </c>
    </row>
    <row r="93" ht="12.75">
      <c r="A93" s="101"/>
    </row>
    <row r="94" ht="12.75">
      <c r="A94" s="101"/>
    </row>
    <row r="95" ht="12.75">
      <c r="A95" s="101" t="s">
        <v>476</v>
      </c>
    </row>
    <row r="96" ht="12.75">
      <c r="A96" s="101" t="s">
        <v>571</v>
      </c>
    </row>
    <row r="97" ht="12.75">
      <c r="A97" s="101" t="s">
        <v>477</v>
      </c>
    </row>
    <row r="98" ht="12.75">
      <c r="A98" s="101" t="s">
        <v>478</v>
      </c>
    </row>
    <row r="99" ht="12.75">
      <c r="A99" s="101" t="s">
        <v>479</v>
      </c>
    </row>
    <row r="100" ht="12.75">
      <c r="A100" s="101" t="s">
        <v>147</v>
      </c>
    </row>
    <row r="101" ht="12.75">
      <c r="A101" s="101" t="s">
        <v>534</v>
      </c>
    </row>
    <row r="102" ht="12.75">
      <c r="A102" s="101" t="s">
        <v>511</v>
      </c>
    </row>
    <row r="103" ht="12.75">
      <c r="A103" s="101" t="s">
        <v>536</v>
      </c>
    </row>
    <row r="104" ht="12.75">
      <c r="A104" s="101" t="s">
        <v>9</v>
      </c>
    </row>
    <row r="105" ht="12.75">
      <c r="A105" s="101" t="s">
        <v>147</v>
      </c>
    </row>
    <row r="106" ht="12.75">
      <c r="A106" s="101" t="s">
        <v>537</v>
      </c>
    </row>
    <row r="107" ht="12.75">
      <c r="A107" s="101" t="s">
        <v>586</v>
      </c>
    </row>
    <row r="108" ht="12.75">
      <c r="A108" s="101" t="s">
        <v>538</v>
      </c>
    </row>
    <row r="109" ht="12.75">
      <c r="A109" s="101"/>
    </row>
    <row r="110" ht="12.75">
      <c r="A110" s="101" t="s">
        <v>539</v>
      </c>
    </row>
    <row r="111" ht="12.75">
      <c r="A111" s="101" t="s">
        <v>540</v>
      </c>
    </row>
    <row r="112" ht="12.75">
      <c r="A112" s="101"/>
    </row>
    <row r="113" ht="12.75">
      <c r="A113" s="101" t="s">
        <v>541</v>
      </c>
    </row>
    <row r="114" ht="12.75">
      <c r="A114" s="101" t="s">
        <v>542</v>
      </c>
    </row>
    <row r="115" ht="12.75">
      <c r="A115" s="101" t="s">
        <v>543</v>
      </c>
    </row>
    <row r="116" ht="12.75">
      <c r="A116" s="101" t="s">
        <v>547</v>
      </c>
    </row>
    <row r="117" ht="12.75">
      <c r="A117" s="101"/>
    </row>
    <row r="118" ht="12.75">
      <c r="A118" s="101" t="s">
        <v>548</v>
      </c>
    </row>
    <row r="119" ht="12.75">
      <c r="A119" s="101" t="s">
        <v>29</v>
      </c>
    </row>
    <row r="120" ht="12.75">
      <c r="A120" s="101"/>
    </row>
  </sheetData>
  <sheetProtection/>
  <printOptions/>
  <pageMargins left="0.75" right="0.75" top="1" bottom="1" header="0.5" footer="0.5"/>
  <pageSetup fitToHeight="1" fitToWidth="1" horizontalDpi="600" verticalDpi="600" orientation="portrait" paperSize="8" scale="76" r:id="rId1"/>
  <rowBreaks count="1" manualBreakCount="1">
    <brk id="45"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G143"/>
  <sheetViews>
    <sheetView zoomScalePageLayoutView="0" workbookViewId="0" topLeftCell="A1">
      <selection activeCell="A1" sqref="A1"/>
    </sheetView>
  </sheetViews>
  <sheetFormatPr defaultColWidth="38.28125" defaultRowHeight="12.75"/>
  <cols>
    <col min="1" max="1" width="46.421875" style="30" customWidth="1"/>
    <col min="2" max="6" width="15.7109375" style="30" customWidth="1"/>
    <col min="7" max="16384" width="38.28125" style="31" customWidth="1"/>
  </cols>
  <sheetData>
    <row r="1" spans="1:7" ht="15">
      <c r="A1" s="90" t="s">
        <v>124</v>
      </c>
      <c r="B1" s="34"/>
      <c r="C1" s="34"/>
      <c r="D1" s="35"/>
      <c r="E1" s="35"/>
      <c r="F1" s="35"/>
      <c r="G1" s="35"/>
    </row>
    <row r="2" spans="1:7" ht="15">
      <c r="A2" s="90" t="s">
        <v>496</v>
      </c>
      <c r="B2" s="34"/>
      <c r="C2" s="34"/>
      <c r="D2" s="35"/>
      <c r="E2" s="35"/>
      <c r="F2" s="35"/>
      <c r="G2" s="35"/>
    </row>
    <row r="3" spans="1:6" s="78" customFormat="1" ht="18" thickBot="1">
      <c r="A3" s="116" t="s">
        <v>550</v>
      </c>
      <c r="B3" s="72"/>
      <c r="C3" s="86"/>
      <c r="D3" s="86"/>
      <c r="E3" s="86"/>
      <c r="F3" s="86"/>
    </row>
    <row r="4" spans="1:7" ht="15">
      <c r="A4" s="37"/>
      <c r="B4" s="37"/>
      <c r="C4" s="92"/>
      <c r="D4" s="92"/>
      <c r="E4" s="92"/>
      <c r="F4" s="92"/>
      <c r="G4" s="114"/>
    </row>
    <row r="5" spans="1:7" s="87" customFormat="1" ht="15">
      <c r="A5" s="117" t="s">
        <v>551</v>
      </c>
      <c r="B5" s="121" t="s">
        <v>140</v>
      </c>
      <c r="C5" s="102" t="s">
        <v>145</v>
      </c>
      <c r="D5" s="102" t="s">
        <v>146</v>
      </c>
      <c r="E5" s="102" t="s">
        <v>404</v>
      </c>
      <c r="F5" s="102" t="s">
        <v>466</v>
      </c>
      <c r="G5" s="114"/>
    </row>
    <row r="6" spans="1:7" ht="15">
      <c r="A6" s="118" t="s">
        <v>149</v>
      </c>
      <c r="B6" s="40"/>
      <c r="C6" s="114"/>
      <c r="D6" s="114"/>
      <c r="E6" s="114"/>
      <c r="F6" s="114"/>
      <c r="G6" s="115"/>
    </row>
    <row r="7" spans="1:6" ht="12.75">
      <c r="A7" s="94" t="s">
        <v>150</v>
      </c>
      <c r="B7" s="574">
        <v>581</v>
      </c>
      <c r="C7" s="574">
        <v>610</v>
      </c>
      <c r="D7" s="574">
        <v>632</v>
      </c>
      <c r="E7" s="574">
        <v>428</v>
      </c>
      <c r="F7" s="575">
        <v>476</v>
      </c>
    </row>
    <row r="8" spans="1:6" ht="12.75">
      <c r="A8" s="94" t="s">
        <v>151</v>
      </c>
      <c r="B8" s="574">
        <v>1095</v>
      </c>
      <c r="C8" s="574">
        <v>1185</v>
      </c>
      <c r="D8" s="574">
        <v>948</v>
      </c>
      <c r="E8" s="574">
        <v>707</v>
      </c>
      <c r="F8" s="575">
        <v>583</v>
      </c>
    </row>
    <row r="9" spans="1:6" ht="12.75">
      <c r="A9" s="94"/>
      <c r="B9" s="574"/>
      <c r="C9" s="574"/>
      <c r="D9" s="574"/>
      <c r="E9" s="574"/>
      <c r="F9" s="575"/>
    </row>
    <row r="10" spans="1:6" ht="12.75">
      <c r="A10" s="94" t="s">
        <v>592</v>
      </c>
      <c r="B10" s="574">
        <v>1404</v>
      </c>
      <c r="C10" s="574">
        <v>1456</v>
      </c>
      <c r="D10" s="574">
        <v>1181</v>
      </c>
      <c r="E10" s="574">
        <v>1115</v>
      </c>
      <c r="F10" s="575">
        <v>1061</v>
      </c>
    </row>
    <row r="11" spans="1:6" ht="12.75">
      <c r="A11" s="94"/>
      <c r="B11" s="574"/>
      <c r="C11" s="574"/>
      <c r="D11" s="574"/>
      <c r="E11" s="574"/>
      <c r="F11" s="575"/>
    </row>
    <row r="12" spans="1:6" ht="12.75">
      <c r="A12" s="94" t="s">
        <v>552</v>
      </c>
      <c r="B12" s="574"/>
      <c r="C12" s="574"/>
      <c r="D12" s="574"/>
      <c r="E12" s="574"/>
      <c r="F12" s="575"/>
    </row>
    <row r="13" spans="1:6" ht="12.75">
      <c r="A13" s="94" t="s">
        <v>553</v>
      </c>
      <c r="B13" s="574">
        <v>8710</v>
      </c>
      <c r="C13" s="574">
        <v>7615</v>
      </c>
      <c r="D13" s="574">
        <v>7275</v>
      </c>
      <c r="E13" s="574">
        <v>6725</v>
      </c>
      <c r="F13" s="575">
        <v>6452</v>
      </c>
    </row>
    <row r="14" spans="1:6" ht="12.75">
      <c r="A14" s="94"/>
      <c r="B14" s="574"/>
      <c r="C14" s="574"/>
      <c r="D14" s="574"/>
      <c r="E14" s="574"/>
      <c r="F14" s="575"/>
    </row>
    <row r="15" spans="1:6" ht="12.75">
      <c r="A15" s="94" t="s">
        <v>554</v>
      </c>
      <c r="B15" s="104"/>
      <c r="C15" s="104"/>
      <c r="D15" s="104"/>
      <c r="E15" s="104"/>
      <c r="F15" s="109"/>
    </row>
    <row r="16" spans="1:6" ht="12.75">
      <c r="A16" s="98" t="s">
        <v>555</v>
      </c>
      <c r="B16" s="119">
        <v>0.004299668177781932</v>
      </c>
      <c r="C16" s="119">
        <v>0.0039687132347245545</v>
      </c>
      <c r="D16" s="119">
        <v>0.0033292120762741504</v>
      </c>
      <c r="E16" s="119">
        <v>0.0029887880392605553</v>
      </c>
      <c r="F16" s="119">
        <v>0.0025981903459360053</v>
      </c>
    </row>
    <row r="17" spans="1:6" ht="12.75">
      <c r="A17" s="118" t="s">
        <v>153</v>
      </c>
      <c r="B17" s="108"/>
      <c r="C17" s="108"/>
      <c r="D17" s="108"/>
      <c r="E17" s="108"/>
      <c r="F17" s="106"/>
    </row>
    <row r="18" spans="1:6" ht="12.75">
      <c r="A18" s="94" t="s">
        <v>150</v>
      </c>
      <c r="B18" s="574">
        <v>6</v>
      </c>
      <c r="C18" s="574">
        <v>5</v>
      </c>
      <c r="D18" s="574">
        <v>0</v>
      </c>
      <c r="E18" s="574">
        <v>8</v>
      </c>
      <c r="F18" s="575">
        <v>4</v>
      </c>
    </row>
    <row r="19" spans="1:6" ht="12.75">
      <c r="A19" s="94" t="s">
        <v>151</v>
      </c>
      <c r="B19" s="574">
        <v>25</v>
      </c>
      <c r="C19" s="574">
        <v>20</v>
      </c>
      <c r="D19" s="574">
        <v>30</v>
      </c>
      <c r="E19" s="574">
        <v>28</v>
      </c>
      <c r="F19" s="575">
        <v>22</v>
      </c>
    </row>
    <row r="20" spans="1:6" ht="12.75">
      <c r="A20" s="94"/>
      <c r="B20" s="574"/>
      <c r="C20" s="574"/>
      <c r="D20" s="574"/>
      <c r="E20" s="574"/>
      <c r="F20" s="575"/>
    </row>
    <row r="21" spans="1:6" s="79" customFormat="1" ht="12.75">
      <c r="A21" s="94" t="s">
        <v>592</v>
      </c>
      <c r="B21" s="574">
        <v>68</v>
      </c>
      <c r="C21" s="574">
        <v>66</v>
      </c>
      <c r="D21" s="574">
        <v>56</v>
      </c>
      <c r="E21" s="574">
        <v>58</v>
      </c>
      <c r="F21" s="575">
        <v>44</v>
      </c>
    </row>
    <row r="22" spans="1:6" ht="12.75">
      <c r="A22" s="94"/>
      <c r="B22" s="574"/>
      <c r="C22" s="574"/>
      <c r="D22" s="574"/>
      <c r="E22" s="574"/>
      <c r="F22" s="575"/>
    </row>
    <row r="23" spans="1:6" ht="12.75">
      <c r="A23" s="94" t="s">
        <v>552</v>
      </c>
      <c r="B23" s="574"/>
      <c r="C23" s="574"/>
      <c r="D23" s="574"/>
      <c r="E23" s="574"/>
      <c r="F23" s="575"/>
    </row>
    <row r="24" spans="1:6" ht="12.75">
      <c r="A24" s="94" t="s">
        <v>553</v>
      </c>
      <c r="B24" s="574">
        <v>315</v>
      </c>
      <c r="C24" s="574">
        <v>292</v>
      </c>
      <c r="D24" s="574">
        <v>270</v>
      </c>
      <c r="E24" s="574">
        <v>242</v>
      </c>
      <c r="F24" s="575">
        <v>233</v>
      </c>
    </row>
    <row r="25" spans="1:7" ht="12.75">
      <c r="A25" s="94"/>
      <c r="B25" s="108"/>
      <c r="C25" s="108"/>
      <c r="D25" s="108"/>
      <c r="E25" s="108"/>
      <c r="F25" s="106"/>
      <c r="G25" s="31" t="s">
        <v>147</v>
      </c>
    </row>
    <row r="26" spans="1:6" ht="12.75">
      <c r="A26" s="94" t="s">
        <v>554</v>
      </c>
      <c r="B26" s="108"/>
      <c r="C26" s="108"/>
      <c r="D26" s="108"/>
      <c r="E26" s="108"/>
      <c r="F26" s="106"/>
    </row>
    <row r="27" spans="1:6" ht="12.75">
      <c r="A27" s="98" t="s">
        <v>555</v>
      </c>
      <c r="B27" s="119">
        <v>0.0023041474654377876</v>
      </c>
      <c r="C27" s="119">
        <v>0.0024281948106008046</v>
      </c>
      <c r="D27" s="119">
        <v>0.0021814324241541346</v>
      </c>
      <c r="E27" s="119">
        <v>0.0018962538451814082</v>
      </c>
      <c r="F27" s="119">
        <v>0.0016000211573045594</v>
      </c>
    </row>
    <row r="28" spans="1:6" ht="12.75">
      <c r="A28" s="118" t="s">
        <v>154</v>
      </c>
      <c r="B28" s="108"/>
      <c r="C28" s="108"/>
      <c r="D28" s="108"/>
      <c r="E28" s="108"/>
      <c r="F28" s="106"/>
    </row>
    <row r="29" spans="1:6" ht="12.75">
      <c r="A29" s="94" t="s">
        <v>150</v>
      </c>
      <c r="B29" s="574">
        <v>1</v>
      </c>
      <c r="C29" s="574">
        <v>1</v>
      </c>
      <c r="D29" s="574">
        <v>1</v>
      </c>
      <c r="E29" s="574">
        <v>1</v>
      </c>
      <c r="F29" s="575">
        <v>0</v>
      </c>
    </row>
    <row r="30" spans="1:6" ht="12.75">
      <c r="A30" s="94" t="s">
        <v>151</v>
      </c>
      <c r="B30" s="574">
        <v>0</v>
      </c>
      <c r="C30" s="574">
        <v>3</v>
      </c>
      <c r="D30" s="574">
        <v>2</v>
      </c>
      <c r="E30" s="574">
        <v>0</v>
      </c>
      <c r="F30" s="575">
        <v>1</v>
      </c>
    </row>
    <row r="31" spans="1:6" ht="12.75">
      <c r="A31" s="94"/>
      <c r="B31" s="574"/>
      <c r="C31" s="574"/>
      <c r="D31" s="574"/>
      <c r="E31" s="574"/>
      <c r="F31" s="575"/>
    </row>
    <row r="32" spans="1:6" ht="12.75">
      <c r="A32" s="94" t="s">
        <v>592</v>
      </c>
      <c r="B32" s="574">
        <v>19</v>
      </c>
      <c r="C32" s="574">
        <v>4</v>
      </c>
      <c r="D32" s="574">
        <v>4</v>
      </c>
      <c r="E32" s="574">
        <v>3</v>
      </c>
      <c r="F32" s="575">
        <v>2</v>
      </c>
    </row>
    <row r="33" spans="1:6" ht="12.75">
      <c r="A33" s="94"/>
      <c r="B33" s="574"/>
      <c r="C33" s="574"/>
      <c r="D33" s="574"/>
      <c r="E33" s="574"/>
      <c r="F33" s="575"/>
    </row>
    <row r="34" spans="1:6" ht="12.75">
      <c r="A34" s="94" t="s">
        <v>552</v>
      </c>
      <c r="B34" s="574"/>
      <c r="C34" s="574"/>
      <c r="D34" s="574"/>
      <c r="E34" s="574"/>
      <c r="F34" s="575"/>
    </row>
    <row r="35" spans="1:6" ht="12.75">
      <c r="A35" s="94" t="s">
        <v>553</v>
      </c>
      <c r="B35" s="574">
        <v>32</v>
      </c>
      <c r="C35" s="574">
        <v>30</v>
      </c>
      <c r="D35" s="574">
        <v>28</v>
      </c>
      <c r="E35" s="574">
        <v>31</v>
      </c>
      <c r="F35" s="575">
        <v>28</v>
      </c>
    </row>
    <row r="36" spans="1:6" ht="12.75">
      <c r="A36" s="94"/>
      <c r="B36" s="108"/>
      <c r="C36" s="108"/>
      <c r="D36" s="108"/>
      <c r="E36" s="108"/>
      <c r="F36" s="106"/>
    </row>
    <row r="37" spans="1:6" ht="12.75">
      <c r="A37" s="94" t="s">
        <v>554</v>
      </c>
      <c r="B37" s="108"/>
      <c r="C37" s="108"/>
      <c r="D37" s="108"/>
      <c r="E37" s="108"/>
      <c r="F37" s="106"/>
    </row>
    <row r="38" spans="1:6" ht="12.75">
      <c r="A38" s="98" t="s">
        <v>555</v>
      </c>
      <c r="B38" s="119">
        <v>0.0023041474654377876</v>
      </c>
      <c r="C38" s="119">
        <v>0.0009220307727770415</v>
      </c>
      <c r="D38" s="119">
        <v>0.0008781944322472996</v>
      </c>
      <c r="E38" s="119">
        <v>0.000774229227153325</v>
      </c>
      <c r="F38" s="119">
        <v>0.0007994223528804993</v>
      </c>
    </row>
    <row r="39" spans="1:6" s="79" customFormat="1" ht="12.75">
      <c r="A39" s="118" t="s">
        <v>155</v>
      </c>
      <c r="B39" s="108"/>
      <c r="C39" s="108"/>
      <c r="D39" s="108"/>
      <c r="E39" s="108"/>
      <c r="F39" s="106"/>
    </row>
    <row r="40" spans="1:6" ht="12.75">
      <c r="A40" s="93"/>
      <c r="B40" s="108"/>
      <c r="C40" s="108"/>
      <c r="D40" s="108"/>
      <c r="E40" s="108"/>
      <c r="F40" s="106"/>
    </row>
    <row r="41" spans="1:6" ht="12.75">
      <c r="A41" s="94" t="s">
        <v>150</v>
      </c>
      <c r="B41" s="574">
        <v>588</v>
      </c>
      <c r="C41" s="574">
        <v>616</v>
      </c>
      <c r="D41" s="574">
        <v>633</v>
      </c>
      <c r="E41" s="574">
        <v>437</v>
      </c>
      <c r="F41" s="575">
        <v>480</v>
      </c>
    </row>
    <row r="42" spans="1:6" ht="12.75">
      <c r="A42" s="94" t="s">
        <v>151</v>
      </c>
      <c r="B42" s="574">
        <v>1120</v>
      </c>
      <c r="C42" s="574">
        <v>1208</v>
      </c>
      <c r="D42" s="574">
        <v>980</v>
      </c>
      <c r="E42" s="574">
        <v>735</v>
      </c>
      <c r="F42" s="575">
        <v>606</v>
      </c>
    </row>
    <row r="43" spans="1:6" ht="12.75">
      <c r="A43" s="94"/>
      <c r="B43" s="574"/>
      <c r="C43" s="574"/>
      <c r="D43" s="574"/>
      <c r="E43" s="574"/>
      <c r="F43" s="575"/>
    </row>
    <row r="44" spans="1:6" ht="12.75">
      <c r="A44" s="94" t="s">
        <v>592</v>
      </c>
      <c r="B44" s="574">
        <v>1491</v>
      </c>
      <c r="C44" s="574">
        <v>1526</v>
      </c>
      <c r="D44" s="574">
        <v>1241</v>
      </c>
      <c r="E44" s="574">
        <v>1176</v>
      </c>
      <c r="F44" s="575">
        <v>1107</v>
      </c>
    </row>
    <row r="45" spans="1:6" ht="12.75">
      <c r="A45" s="94"/>
      <c r="B45" s="574"/>
      <c r="C45" s="574"/>
      <c r="D45" s="574"/>
      <c r="E45" s="574"/>
      <c r="F45" s="575"/>
    </row>
    <row r="46" spans="1:6" ht="12.75">
      <c r="A46" s="94" t="s">
        <v>552</v>
      </c>
      <c r="B46" s="574"/>
      <c r="C46" s="574"/>
      <c r="D46" s="574"/>
      <c r="E46" s="574"/>
      <c r="F46" s="575"/>
    </row>
    <row r="47" spans="1:6" ht="12.75">
      <c r="A47" s="94" t="s">
        <v>553</v>
      </c>
      <c r="B47" s="574">
        <v>9057</v>
      </c>
      <c r="C47" s="574">
        <v>7937</v>
      </c>
      <c r="D47" s="574">
        <v>7573</v>
      </c>
      <c r="E47" s="574">
        <v>6998</v>
      </c>
      <c r="F47" s="575">
        <v>6713</v>
      </c>
    </row>
    <row r="48" spans="1:6" ht="12.75">
      <c r="A48" s="94"/>
      <c r="B48" s="466"/>
      <c r="C48" s="466"/>
      <c r="D48" s="466"/>
      <c r="E48" s="466"/>
      <c r="F48" s="455"/>
    </row>
    <row r="49" spans="1:6" ht="12.75">
      <c r="A49" s="94" t="s">
        <v>554</v>
      </c>
      <c r="B49" s="108"/>
      <c r="C49" s="108"/>
      <c r="D49" s="108"/>
      <c r="E49" s="108"/>
      <c r="F49" s="106"/>
    </row>
    <row r="50" spans="1:6" ht="12.75">
      <c r="A50" s="98" t="s">
        <v>555</v>
      </c>
      <c r="B50" s="119">
        <v>0.0038391792117156644</v>
      </c>
      <c r="C50" s="119">
        <v>0.003232538306210204</v>
      </c>
      <c r="D50" s="119">
        <v>0.002898591773556943</v>
      </c>
      <c r="E50" s="119">
        <v>0.002518746630213586</v>
      </c>
      <c r="F50" s="119">
        <v>0.002261717011460871</v>
      </c>
    </row>
    <row r="51" spans="1:6" ht="15">
      <c r="A51" s="101"/>
      <c r="B51" s="120"/>
      <c r="C51" s="120"/>
      <c r="D51" s="120"/>
      <c r="E51" s="120"/>
      <c r="F51" s="120"/>
    </row>
    <row r="52" spans="1:6" ht="15">
      <c r="A52" s="101"/>
      <c r="B52" s="120"/>
      <c r="C52" s="120"/>
      <c r="D52" s="120"/>
      <c r="E52" s="120"/>
      <c r="F52" s="120"/>
    </row>
    <row r="53" spans="1:6" ht="16.5" customHeight="1" thickBot="1">
      <c r="A53" s="116" t="s">
        <v>561</v>
      </c>
      <c r="B53" s="125"/>
      <c r="C53" s="126"/>
      <c r="D53" s="126"/>
      <c r="E53" s="126"/>
      <c r="F53" s="126"/>
    </row>
    <row r="54" spans="1:6" ht="15">
      <c r="A54" s="123"/>
      <c r="B54" s="124"/>
      <c r="C54" s="124"/>
      <c r="D54" s="124"/>
      <c r="E54" s="124"/>
      <c r="F54" s="544" t="s">
        <v>139</v>
      </c>
    </row>
    <row r="55" spans="1:6" ht="15">
      <c r="A55" s="122" t="s">
        <v>556</v>
      </c>
      <c r="B55" s="121" t="s">
        <v>140</v>
      </c>
      <c r="C55" s="102" t="s">
        <v>145</v>
      </c>
      <c r="D55" s="102" t="s">
        <v>146</v>
      </c>
      <c r="E55" s="102" t="s">
        <v>404</v>
      </c>
      <c r="F55" s="102" t="s">
        <v>466</v>
      </c>
    </row>
    <row r="56" spans="1:6" ht="12.75">
      <c r="A56" s="118" t="s">
        <v>149</v>
      </c>
      <c r="B56" s="108"/>
      <c r="C56" s="108"/>
      <c r="D56" s="108"/>
      <c r="E56" s="108"/>
      <c r="F56" s="106"/>
    </row>
    <row r="57" spans="1:6" s="78" customFormat="1" ht="17.25">
      <c r="A57" s="94" t="s">
        <v>150</v>
      </c>
      <c r="B57" s="574">
        <v>343.288</v>
      </c>
      <c r="C57" s="574">
        <v>375.072</v>
      </c>
      <c r="D57" s="574">
        <v>425.854</v>
      </c>
      <c r="E57" s="574">
        <v>451.301</v>
      </c>
      <c r="F57" s="575">
        <v>498.796</v>
      </c>
    </row>
    <row r="58" spans="1:6" ht="12.75">
      <c r="A58" s="94" t="s">
        <v>151</v>
      </c>
      <c r="B58" s="574">
        <v>487.927</v>
      </c>
      <c r="C58" s="574">
        <v>322.826</v>
      </c>
      <c r="D58" s="574">
        <v>266.279</v>
      </c>
      <c r="E58" s="574">
        <v>282.7</v>
      </c>
      <c r="F58" s="575">
        <v>311.154</v>
      </c>
    </row>
    <row r="59" spans="1:6" ht="12.75">
      <c r="A59" s="94"/>
      <c r="B59" s="574"/>
      <c r="C59" s="574"/>
      <c r="D59" s="574"/>
      <c r="E59" s="574"/>
      <c r="F59" s="575"/>
    </row>
    <row r="60" spans="1:6" ht="12.75">
      <c r="A60" s="94" t="s">
        <v>592</v>
      </c>
      <c r="B60" s="574">
        <v>246.323</v>
      </c>
      <c r="C60" s="574">
        <v>209.869</v>
      </c>
      <c r="D60" s="574">
        <v>227.783</v>
      </c>
      <c r="E60" s="574">
        <v>246.411</v>
      </c>
      <c r="F60" s="575">
        <v>261.108</v>
      </c>
    </row>
    <row r="61" spans="1:6" ht="12.75">
      <c r="A61" s="94"/>
      <c r="B61" s="574"/>
      <c r="C61" s="574"/>
      <c r="D61" s="574"/>
      <c r="E61" s="574"/>
      <c r="F61" s="575"/>
    </row>
    <row r="62" spans="1:6" ht="12.75">
      <c r="A62" s="94" t="s">
        <v>552</v>
      </c>
      <c r="B62" s="574"/>
      <c r="C62" s="574"/>
      <c r="D62" s="574"/>
      <c r="E62" s="574"/>
      <c r="F62" s="575"/>
    </row>
    <row r="63" spans="1:6" ht="12.75">
      <c r="A63" s="94" t="s">
        <v>553</v>
      </c>
      <c r="B63" s="574">
        <v>2185.956</v>
      </c>
      <c r="C63" s="574">
        <v>2279.713</v>
      </c>
      <c r="D63" s="574">
        <v>2426.822</v>
      </c>
      <c r="E63" s="574">
        <v>2581.615</v>
      </c>
      <c r="F63" s="575">
        <v>2759.231</v>
      </c>
    </row>
    <row r="64" spans="1:6" ht="12.75">
      <c r="A64" s="98" t="s">
        <v>152</v>
      </c>
      <c r="B64" s="576">
        <v>4.379</v>
      </c>
      <c r="C64" s="576">
        <v>5.414</v>
      </c>
      <c r="D64" s="576">
        <v>5.386</v>
      </c>
      <c r="E64" s="576">
        <v>4.11</v>
      </c>
      <c r="F64" s="576">
        <v>3.992</v>
      </c>
    </row>
    <row r="65" spans="1:6" ht="12.75">
      <c r="A65" s="94" t="s">
        <v>517</v>
      </c>
      <c r="B65" s="466"/>
      <c r="C65" s="466"/>
      <c r="D65" s="466"/>
      <c r="E65" s="466"/>
      <c r="F65" s="455"/>
    </row>
    <row r="66" spans="1:6" ht="12.75">
      <c r="A66" s="98" t="s">
        <v>557</v>
      </c>
      <c r="B66" s="577">
        <v>2194.666</v>
      </c>
      <c r="C66" s="577">
        <v>2287.328</v>
      </c>
      <c r="D66" s="577">
        <v>2434.097</v>
      </c>
      <c r="E66" s="577">
        <v>2588.34</v>
      </c>
      <c r="F66" s="577">
        <v>2765.683</v>
      </c>
    </row>
    <row r="67" spans="1:6" ht="12.75">
      <c r="A67" s="93" t="s">
        <v>153</v>
      </c>
      <c r="B67" s="466"/>
      <c r="C67" s="466"/>
      <c r="D67" s="466"/>
      <c r="E67" s="466"/>
      <c r="F67" s="455"/>
    </row>
    <row r="68" spans="1:6" ht="12.75">
      <c r="A68" s="94" t="s">
        <v>150</v>
      </c>
      <c r="B68" s="574">
        <v>18.442</v>
      </c>
      <c r="C68" s="574">
        <v>20.702</v>
      </c>
      <c r="D68" s="574">
        <v>24.038</v>
      </c>
      <c r="E68" s="574">
        <v>25.446</v>
      </c>
      <c r="F68" s="575">
        <v>27.598</v>
      </c>
    </row>
    <row r="69" spans="1:6" ht="12.75">
      <c r="A69" s="94" t="s">
        <v>151</v>
      </c>
      <c r="B69" s="574">
        <v>19.465</v>
      </c>
      <c r="C69" s="574">
        <v>18.778</v>
      </c>
      <c r="D69" s="574">
        <v>17.284</v>
      </c>
      <c r="E69" s="574">
        <v>16.288</v>
      </c>
      <c r="F69" s="575">
        <v>17.448</v>
      </c>
    </row>
    <row r="70" spans="1:6" ht="12.75">
      <c r="A70" s="94"/>
      <c r="B70" s="574"/>
      <c r="C70" s="574"/>
      <c r="D70" s="574"/>
      <c r="E70" s="574"/>
      <c r="F70" s="575"/>
    </row>
    <row r="71" spans="1:6" ht="12.75">
      <c r="A71" s="94" t="s">
        <v>592</v>
      </c>
      <c r="B71" s="574">
        <v>17.694</v>
      </c>
      <c r="C71" s="574">
        <v>16.189</v>
      </c>
      <c r="D71" s="574">
        <v>14.687</v>
      </c>
      <c r="E71" s="574">
        <v>15.2</v>
      </c>
      <c r="F71" s="575">
        <v>15.993</v>
      </c>
    </row>
    <row r="72" spans="1:6" ht="12.75">
      <c r="A72" s="94"/>
      <c r="B72" s="574"/>
      <c r="C72" s="574"/>
      <c r="D72" s="574"/>
      <c r="E72" s="574"/>
      <c r="F72" s="575"/>
    </row>
    <row r="73" spans="1:6" ht="12.75">
      <c r="A73" s="94" t="s">
        <v>552</v>
      </c>
      <c r="B73" s="574"/>
      <c r="C73" s="574"/>
      <c r="D73" s="574"/>
      <c r="E73" s="574"/>
      <c r="F73" s="575"/>
    </row>
    <row r="74" spans="1:6" ht="12.75">
      <c r="A74" s="94" t="s">
        <v>553</v>
      </c>
      <c r="B74" s="574">
        <v>129.411</v>
      </c>
      <c r="C74" s="574">
        <v>133.565</v>
      </c>
      <c r="D74" s="574">
        <v>142.116</v>
      </c>
      <c r="E74" s="574">
        <v>151.006</v>
      </c>
      <c r="F74" s="575">
        <v>160.549</v>
      </c>
    </row>
    <row r="75" spans="1:6" ht="12.75">
      <c r="A75" s="98" t="s">
        <v>152</v>
      </c>
      <c r="B75" s="576">
        <v>0.305</v>
      </c>
      <c r="C75" s="576">
        <v>0.303</v>
      </c>
      <c r="D75" s="576">
        <v>0.3</v>
      </c>
      <c r="E75" s="576">
        <v>0.307</v>
      </c>
      <c r="F75" s="576">
        <v>0.314</v>
      </c>
    </row>
    <row r="76" spans="1:6" s="79" customFormat="1" ht="12.75">
      <c r="A76" s="94" t="s">
        <v>558</v>
      </c>
      <c r="B76" s="108"/>
      <c r="C76" s="108"/>
      <c r="D76" s="108"/>
      <c r="E76" s="108"/>
      <c r="F76" s="106"/>
    </row>
    <row r="77" spans="1:6" ht="12.75">
      <c r="A77" s="98" t="s">
        <v>557</v>
      </c>
      <c r="B77" s="577">
        <v>129.726</v>
      </c>
      <c r="C77" s="577">
        <v>133.857</v>
      </c>
      <c r="D77" s="577">
        <v>142.386</v>
      </c>
      <c r="E77" s="577">
        <v>151.248</v>
      </c>
      <c r="F77" s="577">
        <v>160.782</v>
      </c>
    </row>
    <row r="78" spans="1:6" ht="12.75">
      <c r="A78" s="93" t="s">
        <v>154</v>
      </c>
      <c r="B78" s="466"/>
      <c r="C78" s="466"/>
      <c r="D78" s="466"/>
      <c r="E78" s="466"/>
      <c r="F78" s="455"/>
    </row>
    <row r="79" spans="1:6" ht="12.75">
      <c r="A79" s="94" t="s">
        <v>150</v>
      </c>
      <c r="B79" s="574">
        <v>3.331</v>
      </c>
      <c r="C79" s="574">
        <v>4.167</v>
      </c>
      <c r="D79" s="574">
        <v>5.116</v>
      </c>
      <c r="E79" s="574">
        <v>5.61</v>
      </c>
      <c r="F79" s="575">
        <v>6.139</v>
      </c>
    </row>
    <row r="80" spans="1:6" ht="12.75">
      <c r="A80" s="94" t="s">
        <v>151</v>
      </c>
      <c r="B80" s="574">
        <v>1.199</v>
      </c>
      <c r="C80" s="574">
        <v>5.631</v>
      </c>
      <c r="D80" s="574">
        <v>3.226</v>
      </c>
      <c r="E80" s="574">
        <v>2.897</v>
      </c>
      <c r="F80" s="575">
        <v>2.925</v>
      </c>
    </row>
    <row r="81" spans="1:6" ht="12.75">
      <c r="A81" s="94"/>
      <c r="B81" s="574"/>
      <c r="C81" s="574"/>
      <c r="D81" s="574"/>
      <c r="E81" s="574"/>
      <c r="F81" s="575"/>
    </row>
    <row r="82" spans="1:6" ht="12.75">
      <c r="A82" s="94" t="s">
        <v>592</v>
      </c>
      <c r="B82" s="574">
        <v>5.278</v>
      </c>
      <c r="C82" s="574">
        <v>3.227</v>
      </c>
      <c r="D82" s="574">
        <v>3.307</v>
      </c>
      <c r="E82" s="574">
        <v>3.557</v>
      </c>
      <c r="F82" s="575">
        <v>4.018</v>
      </c>
    </row>
    <row r="83" spans="1:6" ht="12.75">
      <c r="A83" s="94"/>
      <c r="B83" s="574"/>
      <c r="C83" s="574"/>
      <c r="D83" s="574"/>
      <c r="E83" s="574"/>
      <c r="F83" s="575"/>
    </row>
    <row r="84" spans="1:6" ht="12.75">
      <c r="A84" s="94" t="s">
        <v>552</v>
      </c>
      <c r="B84" s="574"/>
      <c r="C84" s="574"/>
      <c r="D84" s="574"/>
      <c r="E84" s="574"/>
      <c r="F84" s="575"/>
    </row>
    <row r="85" spans="1:6" ht="12.75">
      <c r="A85" s="94" t="s">
        <v>553</v>
      </c>
      <c r="B85" s="574">
        <v>34.674</v>
      </c>
      <c r="C85" s="574">
        <v>34.131</v>
      </c>
      <c r="D85" s="574">
        <v>36.137</v>
      </c>
      <c r="E85" s="574">
        <v>38.747</v>
      </c>
      <c r="F85" s="575">
        <v>41.606</v>
      </c>
    </row>
    <row r="86" spans="1:6" ht="12.75">
      <c r="A86" s="98" t="s">
        <v>152</v>
      </c>
      <c r="B86" s="576">
        <v>0.229</v>
      </c>
      <c r="C86" s="576">
        <v>0.293</v>
      </c>
      <c r="D86" s="576">
        <v>0.338</v>
      </c>
      <c r="E86" s="576">
        <v>0.373</v>
      </c>
      <c r="F86" s="576">
        <v>0.406</v>
      </c>
    </row>
    <row r="87" spans="1:6" ht="12.75">
      <c r="A87" s="94" t="s">
        <v>559</v>
      </c>
      <c r="B87" s="466"/>
      <c r="C87" s="466"/>
      <c r="D87" s="466"/>
      <c r="E87" s="466"/>
      <c r="F87" s="455"/>
    </row>
    <row r="88" spans="1:6" ht="12.75">
      <c r="A88" s="98" t="s">
        <v>557</v>
      </c>
      <c r="B88" s="577">
        <v>34.706</v>
      </c>
      <c r="C88" s="577">
        <v>34.161</v>
      </c>
      <c r="D88" s="577">
        <v>36.165</v>
      </c>
      <c r="E88" s="577">
        <v>38.778</v>
      </c>
      <c r="F88" s="577">
        <v>41.634</v>
      </c>
    </row>
    <row r="89" spans="1:6" ht="12.75">
      <c r="A89" s="93" t="s">
        <v>155</v>
      </c>
      <c r="B89" s="466"/>
      <c r="C89" s="466"/>
      <c r="D89" s="466"/>
      <c r="E89" s="466"/>
      <c r="F89" s="455"/>
    </row>
    <row r="90" spans="1:6" ht="12.75">
      <c r="A90" s="94" t="s">
        <v>150</v>
      </c>
      <c r="B90" s="574">
        <v>365.061</v>
      </c>
      <c r="C90" s="574">
        <v>399.941</v>
      </c>
      <c r="D90" s="574">
        <v>455.008</v>
      </c>
      <c r="E90" s="574">
        <v>482.357</v>
      </c>
      <c r="F90" s="575">
        <v>532.533</v>
      </c>
    </row>
    <row r="91" spans="1:6" ht="12.75">
      <c r="A91" s="94" t="s">
        <v>151</v>
      </c>
      <c r="B91" s="574">
        <v>508.591</v>
      </c>
      <c r="C91" s="574">
        <v>347.235</v>
      </c>
      <c r="D91" s="574">
        <v>286.789</v>
      </c>
      <c r="E91" s="574">
        <v>301.885</v>
      </c>
      <c r="F91" s="575">
        <v>331.527</v>
      </c>
    </row>
    <row r="92" spans="1:6" ht="12.75">
      <c r="A92" s="94"/>
      <c r="B92" s="574"/>
      <c r="C92" s="574"/>
      <c r="D92" s="574"/>
      <c r="E92" s="574"/>
      <c r="F92" s="575"/>
    </row>
    <row r="93" spans="1:6" s="79" customFormat="1" ht="12.75">
      <c r="A93" s="94" t="s">
        <v>592</v>
      </c>
      <c r="B93" s="574">
        <v>269.295</v>
      </c>
      <c r="C93" s="574">
        <v>229.285</v>
      </c>
      <c r="D93" s="574">
        <v>245.777</v>
      </c>
      <c r="E93" s="574">
        <v>265.168</v>
      </c>
      <c r="F93" s="575">
        <v>281.119</v>
      </c>
    </row>
    <row r="94" spans="1:6" ht="12.75">
      <c r="A94" s="94"/>
      <c r="B94" s="574"/>
      <c r="C94" s="574"/>
      <c r="D94" s="574"/>
      <c r="E94" s="574"/>
      <c r="F94" s="575"/>
    </row>
    <row r="95" spans="1:6" ht="12.75">
      <c r="A95" s="94" t="s">
        <v>552</v>
      </c>
      <c r="B95" s="574"/>
      <c r="C95" s="574"/>
      <c r="D95" s="574"/>
      <c r="E95" s="574"/>
      <c r="F95" s="575"/>
    </row>
    <row r="96" spans="1:6" ht="12.75">
      <c r="A96" s="94" t="s">
        <v>553</v>
      </c>
      <c r="B96" s="574">
        <v>2350.041</v>
      </c>
      <c r="C96" s="574">
        <v>2447.409</v>
      </c>
      <c r="D96" s="574">
        <v>2605.075</v>
      </c>
      <c r="E96" s="574">
        <v>2771.368</v>
      </c>
      <c r="F96" s="575">
        <v>2961.386</v>
      </c>
    </row>
    <row r="97" spans="1:6" ht="12.75">
      <c r="A97" s="98" t="s">
        <v>152</v>
      </c>
      <c r="B97" s="574">
        <v>4.913</v>
      </c>
      <c r="C97" s="574">
        <v>6.01</v>
      </c>
      <c r="D97" s="574">
        <v>6.024</v>
      </c>
      <c r="E97" s="574">
        <v>4.79</v>
      </c>
      <c r="F97" s="575">
        <v>4.712</v>
      </c>
    </row>
    <row r="98" spans="1:6" ht="12.75">
      <c r="A98" s="94" t="s">
        <v>560</v>
      </c>
      <c r="B98" s="578"/>
      <c r="C98" s="578"/>
      <c r="D98" s="578"/>
      <c r="E98" s="578"/>
      <c r="F98" s="578"/>
    </row>
    <row r="99" spans="1:6" ht="12.75">
      <c r="A99" s="100" t="s">
        <v>557</v>
      </c>
      <c r="B99" s="576">
        <v>2359.098</v>
      </c>
      <c r="C99" s="576">
        <v>2455.346</v>
      </c>
      <c r="D99" s="576">
        <v>2612.648</v>
      </c>
      <c r="E99" s="576">
        <v>2778.366</v>
      </c>
      <c r="F99" s="576">
        <v>2968.099</v>
      </c>
    </row>
    <row r="100" ht="12.75">
      <c r="A100" s="101"/>
    </row>
    <row r="101" ht="12.75">
      <c r="A101" s="113" t="s">
        <v>467</v>
      </c>
    </row>
    <row r="102" ht="12.75">
      <c r="A102" s="101" t="s">
        <v>516</v>
      </c>
    </row>
    <row r="103" ht="15">
      <c r="A103" s="32"/>
    </row>
    <row r="104" ht="12.75">
      <c r="A104" s="101" t="s">
        <v>584</v>
      </c>
    </row>
    <row r="105" ht="12.75">
      <c r="A105" s="101"/>
    </row>
    <row r="106" ht="12.75">
      <c r="A106" s="101" t="s">
        <v>469</v>
      </c>
    </row>
    <row r="107" ht="12.75">
      <c r="A107" s="101" t="s">
        <v>470</v>
      </c>
    </row>
    <row r="108" ht="12.75">
      <c r="A108" s="101"/>
    </row>
    <row r="109" ht="12.75">
      <c r="A109" s="101" t="s">
        <v>471</v>
      </c>
    </row>
    <row r="110" ht="12.75">
      <c r="A110" s="101" t="s">
        <v>472</v>
      </c>
    </row>
    <row r="111" ht="12.75">
      <c r="A111" s="101" t="s">
        <v>585</v>
      </c>
    </row>
    <row r="112" ht="12.75">
      <c r="A112" s="101"/>
    </row>
    <row r="113" ht="12.75">
      <c r="A113" s="101" t="s">
        <v>473</v>
      </c>
    </row>
    <row r="114" ht="12.75">
      <c r="A114" s="101" t="s">
        <v>474</v>
      </c>
    </row>
    <row r="115" ht="12.75">
      <c r="A115" s="101"/>
    </row>
    <row r="116" ht="12.75">
      <c r="A116" s="101" t="s">
        <v>475</v>
      </c>
    </row>
    <row r="117" ht="12.75">
      <c r="A117" s="101"/>
    </row>
    <row r="118" ht="12.75">
      <c r="A118" s="101"/>
    </row>
    <row r="119" ht="12.75">
      <c r="A119" s="101" t="s">
        <v>476</v>
      </c>
    </row>
    <row r="120" ht="12.75">
      <c r="A120" s="101" t="s">
        <v>571</v>
      </c>
    </row>
    <row r="121" ht="12.75">
      <c r="A121" s="101" t="s">
        <v>477</v>
      </c>
    </row>
    <row r="122" ht="12.75">
      <c r="A122" s="101" t="s">
        <v>478</v>
      </c>
    </row>
    <row r="123" ht="12.75">
      <c r="A123" s="101" t="s">
        <v>479</v>
      </c>
    </row>
    <row r="124" ht="12.75">
      <c r="A124" s="101" t="s">
        <v>147</v>
      </c>
    </row>
    <row r="125" ht="12.75">
      <c r="A125" s="101" t="s">
        <v>534</v>
      </c>
    </row>
    <row r="126" ht="12.75">
      <c r="A126" s="101" t="s">
        <v>511</v>
      </c>
    </row>
    <row r="127" ht="12.75">
      <c r="A127" s="101" t="s">
        <v>536</v>
      </c>
    </row>
    <row r="128" ht="12.75">
      <c r="A128" s="101" t="s">
        <v>9</v>
      </c>
    </row>
    <row r="129" ht="12.75">
      <c r="A129" s="101" t="s">
        <v>147</v>
      </c>
    </row>
    <row r="130" ht="12.75">
      <c r="A130" s="101" t="s">
        <v>537</v>
      </c>
    </row>
    <row r="131" ht="12.75">
      <c r="A131" s="101" t="s">
        <v>586</v>
      </c>
    </row>
    <row r="132" ht="12.75">
      <c r="A132" s="101" t="s">
        <v>538</v>
      </c>
    </row>
    <row r="133" ht="12.75">
      <c r="A133" s="101"/>
    </row>
    <row r="134" ht="12.75">
      <c r="A134" s="101" t="s">
        <v>539</v>
      </c>
    </row>
    <row r="135" ht="12.75">
      <c r="A135" s="101" t="s">
        <v>540</v>
      </c>
    </row>
    <row r="136" ht="12.75">
      <c r="A136" s="101"/>
    </row>
    <row r="137" ht="12.75">
      <c r="A137" s="101" t="s">
        <v>541</v>
      </c>
    </row>
    <row r="138" ht="12.75">
      <c r="A138" s="101" t="s">
        <v>542</v>
      </c>
    </row>
    <row r="139" ht="12.75">
      <c r="A139" s="101" t="s">
        <v>543</v>
      </c>
    </row>
    <row r="140" ht="12.75">
      <c r="A140" s="101" t="s">
        <v>547</v>
      </c>
    </row>
    <row r="141" ht="12.75">
      <c r="A141" s="101"/>
    </row>
    <row r="142" ht="12.75">
      <c r="A142" s="101" t="s">
        <v>548</v>
      </c>
    </row>
    <row r="143" ht="12.75">
      <c r="A143" s="101" t="s">
        <v>29</v>
      </c>
    </row>
  </sheetData>
  <sheetProtection/>
  <printOptions/>
  <pageMargins left="0.75" right="0.75" top="1" bottom="1" header="0.5" footer="0.5"/>
  <pageSetup fitToHeight="1" fitToWidth="1" horizontalDpi="600" verticalDpi="600" orientation="portrait" paperSize="8" scale="57" r:id="rId1"/>
  <rowBreaks count="1" manualBreakCount="1">
    <brk id="56"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AO234"/>
  <sheetViews>
    <sheetView zoomScalePageLayoutView="0" workbookViewId="0" topLeftCell="A1">
      <pane ySplit="7" topLeftCell="A16" activePane="bottomLeft" state="frozen"/>
      <selection pane="topLeft" activeCell="A2" sqref="A2"/>
      <selection pane="bottomLeft" activeCell="A1" sqref="A1"/>
    </sheetView>
  </sheetViews>
  <sheetFormatPr defaultColWidth="9.140625" defaultRowHeight="12.75"/>
  <cols>
    <col min="1" max="1" width="23.8515625" style="30" customWidth="1"/>
    <col min="2" max="2" width="25.140625" style="30" bestFit="1" customWidth="1"/>
    <col min="3" max="3" width="4.140625" style="30" customWidth="1"/>
    <col min="4" max="4" width="30.7109375" style="28" bestFit="1" customWidth="1"/>
    <col min="5" max="5" width="5.57421875" style="30" customWidth="1"/>
    <col min="6" max="6" width="18.7109375" style="30" customWidth="1"/>
    <col min="7" max="7" width="6.28125" style="30" customWidth="1"/>
    <col min="8" max="8" width="25.7109375" style="30" customWidth="1"/>
    <col min="9" max="9" width="6.7109375" style="30" customWidth="1"/>
    <col min="10" max="10" width="18.140625" style="30" bestFit="1" customWidth="1"/>
    <col min="11" max="11" width="9.140625" style="30" customWidth="1"/>
    <col min="12" max="41" width="9.140625" style="31" customWidth="1"/>
  </cols>
  <sheetData>
    <row r="1" spans="1:7" s="31" customFormat="1" ht="15">
      <c r="A1" s="90" t="s">
        <v>124</v>
      </c>
      <c r="B1" s="34"/>
      <c r="C1" s="34"/>
      <c r="D1" s="35"/>
      <c r="E1" s="35"/>
      <c r="F1" s="35"/>
      <c r="G1" s="35"/>
    </row>
    <row r="2" spans="1:7" s="31" customFormat="1" ht="15">
      <c r="A2" s="90" t="s">
        <v>496</v>
      </c>
      <c r="B2" s="34"/>
      <c r="C2" s="34"/>
      <c r="D2" s="35"/>
      <c r="E2" s="35"/>
      <c r="F2" s="35"/>
      <c r="G2" s="35"/>
    </row>
    <row r="3" spans="1:11" s="78" customFormat="1" ht="18" thickBot="1">
      <c r="A3" s="162" t="s">
        <v>562</v>
      </c>
      <c r="B3" s="81"/>
      <c r="C3" s="82"/>
      <c r="D3" s="82"/>
      <c r="E3" s="82"/>
      <c r="F3" s="82"/>
      <c r="G3" s="83"/>
      <c r="H3" s="82"/>
      <c r="I3" s="82"/>
      <c r="J3" s="82"/>
      <c r="K3" s="29"/>
    </row>
    <row r="4" spans="1:11" s="31" customFormat="1" ht="15">
      <c r="A4" s="46"/>
      <c r="B4" s="47"/>
      <c r="C4" s="47"/>
      <c r="D4" s="47"/>
      <c r="E4" s="47"/>
      <c r="F4" s="47"/>
      <c r="G4" s="46"/>
      <c r="H4" s="47"/>
      <c r="I4" s="47"/>
      <c r="J4" s="47"/>
      <c r="K4" s="30"/>
    </row>
    <row r="5" spans="1:11" s="31" customFormat="1" ht="15">
      <c r="A5" s="48"/>
      <c r="B5" s="49"/>
      <c r="C5" s="49"/>
      <c r="D5" s="49"/>
      <c r="E5" s="49"/>
      <c r="F5" s="84"/>
      <c r="G5" s="85"/>
      <c r="H5" s="84"/>
      <c r="I5" s="84"/>
      <c r="J5" s="127" t="s">
        <v>139</v>
      </c>
      <c r="K5" s="30"/>
    </row>
    <row r="6" spans="1:41" s="133" customFormat="1" ht="26.25" customHeight="1">
      <c r="A6" s="163"/>
      <c r="B6" s="164"/>
      <c r="C6" s="164"/>
      <c r="D6" s="132" t="s">
        <v>566</v>
      </c>
      <c r="E6" s="176"/>
      <c r="F6" s="160" t="s">
        <v>570</v>
      </c>
      <c r="G6" s="140"/>
      <c r="H6" s="141" t="s">
        <v>567</v>
      </c>
      <c r="I6" s="142"/>
      <c r="J6" s="161" t="s">
        <v>565</v>
      </c>
      <c r="K6" s="164"/>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row>
    <row r="7" spans="1:41" s="68" customFormat="1" ht="12.75">
      <c r="A7" s="165" t="s">
        <v>563</v>
      </c>
      <c r="B7" s="166" t="s">
        <v>728</v>
      </c>
      <c r="C7" s="166"/>
      <c r="D7" s="131" t="s">
        <v>564</v>
      </c>
      <c r="E7" s="177"/>
      <c r="F7" s="143" t="s">
        <v>564</v>
      </c>
      <c r="G7" s="135"/>
      <c r="H7" s="134" t="s">
        <v>593</v>
      </c>
      <c r="I7" s="134"/>
      <c r="J7" s="144" t="s">
        <v>564</v>
      </c>
      <c r="K7" s="183"/>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row>
    <row r="8" spans="1:11" ht="15">
      <c r="A8" s="167"/>
      <c r="B8" s="168"/>
      <c r="C8" s="168"/>
      <c r="D8" s="128"/>
      <c r="E8" s="178"/>
      <c r="F8" s="145"/>
      <c r="G8" s="136"/>
      <c r="H8" s="136"/>
      <c r="I8" s="136"/>
      <c r="J8" s="146"/>
      <c r="K8" s="178"/>
    </row>
    <row r="9" spans="1:11" ht="12.75">
      <c r="A9" s="169" t="s">
        <v>157</v>
      </c>
      <c r="B9" s="170">
        <v>5</v>
      </c>
      <c r="C9" s="170"/>
      <c r="D9" s="584">
        <v>0.086</v>
      </c>
      <c r="E9" s="179"/>
      <c r="F9" s="147">
        <v>0.085</v>
      </c>
      <c r="G9" s="148"/>
      <c r="H9" s="149" t="s">
        <v>158</v>
      </c>
      <c r="I9" s="148"/>
      <c r="J9" s="150">
        <v>0.077</v>
      </c>
      <c r="K9" s="184"/>
    </row>
    <row r="10" spans="1:11" ht="12.75">
      <c r="A10" s="169" t="s">
        <v>159</v>
      </c>
      <c r="B10" s="170">
        <v>9.9</v>
      </c>
      <c r="C10" s="170"/>
      <c r="D10" s="584">
        <v>0.162</v>
      </c>
      <c r="E10" s="179"/>
      <c r="F10" s="147">
        <v>0.16</v>
      </c>
      <c r="G10" s="148"/>
      <c r="H10" s="149" t="s">
        <v>158</v>
      </c>
      <c r="I10" s="148"/>
      <c r="J10" s="150">
        <v>0.155</v>
      </c>
      <c r="K10" s="184"/>
    </row>
    <row r="11" spans="1:11" ht="12.75">
      <c r="A11" s="169" t="s">
        <v>160</v>
      </c>
      <c r="B11" s="170">
        <v>18</v>
      </c>
      <c r="C11" s="170"/>
      <c r="D11" s="584">
        <v>0.418</v>
      </c>
      <c r="E11" s="179"/>
      <c r="F11" s="147">
        <v>0.41</v>
      </c>
      <c r="G11" s="148"/>
      <c r="H11" s="149" t="s">
        <v>158</v>
      </c>
      <c r="I11" s="148"/>
      <c r="J11" s="150">
        <v>0.381</v>
      </c>
      <c r="K11" s="184"/>
    </row>
    <row r="12" spans="1:11" ht="12.75">
      <c r="A12" s="169" t="s">
        <v>161</v>
      </c>
      <c r="B12" s="170">
        <v>36.6</v>
      </c>
      <c r="C12" s="170"/>
      <c r="D12" s="584">
        <v>1.111</v>
      </c>
      <c r="E12" s="179"/>
      <c r="F12" s="147">
        <v>1.077</v>
      </c>
      <c r="G12" s="148"/>
      <c r="H12" s="151">
        <v>0.085</v>
      </c>
      <c r="I12" s="148"/>
      <c r="J12" s="150">
        <v>0.992</v>
      </c>
      <c r="K12" s="184"/>
    </row>
    <row r="13" spans="1:11" ht="12.75">
      <c r="A13" s="169"/>
      <c r="B13" s="170"/>
      <c r="C13" s="170"/>
      <c r="D13" s="584"/>
      <c r="E13" s="179"/>
      <c r="F13" s="147"/>
      <c r="G13" s="148"/>
      <c r="H13" s="151"/>
      <c r="I13" s="148"/>
      <c r="J13" s="150">
        <v>0</v>
      </c>
      <c r="K13" s="184"/>
    </row>
    <row r="14" spans="1:11" ht="12.75">
      <c r="A14" s="169" t="s">
        <v>440</v>
      </c>
      <c r="B14" s="170">
        <v>45</v>
      </c>
      <c r="C14" s="170"/>
      <c r="D14" s="584">
        <v>1.58</v>
      </c>
      <c r="E14" s="179"/>
      <c r="F14" s="147">
        <v>1.545</v>
      </c>
      <c r="G14" s="148"/>
      <c r="H14" s="151">
        <v>0.136</v>
      </c>
      <c r="I14" s="148"/>
      <c r="J14" s="150">
        <v>1.409</v>
      </c>
      <c r="K14" s="184"/>
    </row>
    <row r="15" spans="1:11" ht="12.75">
      <c r="A15" s="169" t="s">
        <v>162</v>
      </c>
      <c r="B15" s="170">
        <v>58.9</v>
      </c>
      <c r="C15" s="170"/>
      <c r="D15" s="584">
        <v>2.079</v>
      </c>
      <c r="E15" s="179"/>
      <c r="F15" s="147">
        <v>2.03</v>
      </c>
      <c r="G15" s="148"/>
      <c r="H15" s="151">
        <v>0.15</v>
      </c>
      <c r="I15" s="148"/>
      <c r="J15" s="150">
        <v>1.88</v>
      </c>
      <c r="K15" s="184"/>
    </row>
    <row r="16" spans="1:11" ht="12.75">
      <c r="A16" s="169" t="s">
        <v>163</v>
      </c>
      <c r="B16" s="170">
        <v>87.3</v>
      </c>
      <c r="C16" s="170"/>
      <c r="D16" s="584">
        <v>4.225</v>
      </c>
      <c r="E16" s="179"/>
      <c r="F16" s="147">
        <v>4.122</v>
      </c>
      <c r="G16" s="148"/>
      <c r="H16" s="151">
        <v>0.338</v>
      </c>
      <c r="I16" s="148"/>
      <c r="J16" s="150">
        <v>3.784</v>
      </c>
      <c r="K16" s="184"/>
    </row>
    <row r="17" spans="1:11" ht="12.75">
      <c r="A17" s="169" t="s">
        <v>164</v>
      </c>
      <c r="B17" s="170">
        <v>119.1</v>
      </c>
      <c r="C17" s="170"/>
      <c r="D17" s="584">
        <v>6.316</v>
      </c>
      <c r="E17" s="179"/>
      <c r="F17" s="147">
        <v>6.111</v>
      </c>
      <c r="G17" s="148"/>
      <c r="H17" s="151">
        <v>0.518</v>
      </c>
      <c r="I17" s="148"/>
      <c r="J17" s="150">
        <v>5.593</v>
      </c>
      <c r="K17" s="184"/>
    </row>
    <row r="18" spans="1:11" ht="12.75">
      <c r="A18" s="169" t="s">
        <v>165</v>
      </c>
      <c r="B18" s="170">
        <v>124.1</v>
      </c>
      <c r="C18" s="170"/>
      <c r="D18" s="584">
        <v>8.399</v>
      </c>
      <c r="E18" s="179"/>
      <c r="F18" s="147">
        <v>8.165</v>
      </c>
      <c r="G18" s="148"/>
      <c r="H18" s="151">
        <v>0.701</v>
      </c>
      <c r="I18" s="148"/>
      <c r="J18" s="150">
        <v>7.464</v>
      </c>
      <c r="K18" s="184"/>
    </row>
    <row r="19" spans="1:11" ht="12.75">
      <c r="A19" s="169"/>
      <c r="B19" s="170"/>
      <c r="C19" s="170"/>
      <c r="D19" s="584"/>
      <c r="E19" s="179"/>
      <c r="F19" s="147"/>
      <c r="G19" s="148"/>
      <c r="H19" s="151"/>
      <c r="I19" s="148"/>
      <c r="J19" s="150"/>
      <c r="K19" s="184"/>
    </row>
    <row r="20" spans="1:11" ht="12.75">
      <c r="A20" s="169" t="s">
        <v>166</v>
      </c>
      <c r="B20" s="170">
        <v>176.2</v>
      </c>
      <c r="C20" s="170"/>
      <c r="D20" s="584">
        <v>15.932</v>
      </c>
      <c r="E20" s="179"/>
      <c r="F20" s="147">
        <v>15.427</v>
      </c>
      <c r="G20" s="148"/>
      <c r="H20" s="151">
        <v>1.136</v>
      </c>
      <c r="I20" s="148"/>
      <c r="J20" s="150">
        <v>14.291</v>
      </c>
      <c r="K20" s="184"/>
    </row>
    <row r="21" spans="1:11" ht="12.75">
      <c r="A21" s="169" t="s">
        <v>167</v>
      </c>
      <c r="B21" s="170">
        <v>335</v>
      </c>
      <c r="C21" s="170"/>
      <c r="D21" s="584">
        <v>30.859</v>
      </c>
      <c r="E21" s="179"/>
      <c r="F21" s="147">
        <v>29.908</v>
      </c>
      <c r="G21" s="148"/>
      <c r="H21" s="151">
        <v>2.386</v>
      </c>
      <c r="I21" s="148"/>
      <c r="J21" s="150">
        <v>27.522</v>
      </c>
      <c r="K21" s="184"/>
    </row>
    <row r="22" spans="1:11" ht="12.75">
      <c r="A22" s="169" t="s">
        <v>168</v>
      </c>
      <c r="B22" s="170">
        <v>521</v>
      </c>
      <c r="C22" s="170"/>
      <c r="D22" s="584">
        <v>56.248</v>
      </c>
      <c r="E22" s="179"/>
      <c r="F22" s="147">
        <v>54.49</v>
      </c>
      <c r="G22" s="148"/>
      <c r="H22" s="151">
        <v>5.561</v>
      </c>
      <c r="I22" s="148"/>
      <c r="J22" s="150">
        <v>48.929</v>
      </c>
      <c r="K22" s="184"/>
    </row>
    <row r="23" spans="1:11" ht="12.75">
      <c r="A23" s="171" t="s">
        <v>169</v>
      </c>
      <c r="B23" s="170">
        <v>1032.2</v>
      </c>
      <c r="C23" s="170"/>
      <c r="D23" s="584">
        <v>134.89</v>
      </c>
      <c r="E23" s="179"/>
      <c r="F23" s="147">
        <v>130.042</v>
      </c>
      <c r="G23" s="148"/>
      <c r="H23" s="151">
        <v>14.191</v>
      </c>
      <c r="I23" s="148"/>
      <c r="J23" s="150">
        <v>115.851</v>
      </c>
      <c r="K23" s="184"/>
    </row>
    <row r="24" spans="1:11" ht="12.75">
      <c r="A24" s="171" t="s">
        <v>170</v>
      </c>
      <c r="B24" s="170">
        <v>1519.7</v>
      </c>
      <c r="C24" s="170"/>
      <c r="D24" s="584">
        <v>301.629</v>
      </c>
      <c r="E24" s="179"/>
      <c r="F24" s="147">
        <v>286.998</v>
      </c>
      <c r="G24" s="148"/>
      <c r="H24" s="151">
        <v>20.122</v>
      </c>
      <c r="I24" s="148"/>
      <c r="J24" s="150">
        <v>266.876</v>
      </c>
      <c r="K24" s="184"/>
    </row>
    <row r="25" spans="1:11" ht="12.75">
      <c r="A25" s="172"/>
      <c r="B25" s="173"/>
      <c r="C25" s="173"/>
      <c r="D25" s="584"/>
      <c r="E25" s="179"/>
      <c r="F25" s="147"/>
      <c r="G25" s="148"/>
      <c r="H25" s="151"/>
      <c r="I25" s="148"/>
      <c r="J25" s="150"/>
      <c r="K25" s="184"/>
    </row>
    <row r="26" spans="1:11" ht="12.75">
      <c r="A26" s="172">
        <v>2000</v>
      </c>
      <c r="B26" s="173">
        <v>239.4</v>
      </c>
      <c r="C26" s="173"/>
      <c r="D26" s="584">
        <v>61.38</v>
      </c>
      <c r="E26" s="179"/>
      <c r="F26" s="147">
        <v>57.899</v>
      </c>
      <c r="G26" s="148"/>
      <c r="H26" s="151">
        <v>4.143</v>
      </c>
      <c r="I26" s="148"/>
      <c r="J26" s="150">
        <v>53.756</v>
      </c>
      <c r="K26" s="184"/>
    </row>
    <row r="27" spans="1:11" ht="12.75">
      <c r="A27" s="172">
        <v>2001</v>
      </c>
      <c r="B27" s="173">
        <v>222</v>
      </c>
      <c r="C27" s="173"/>
      <c r="D27" s="584">
        <v>63.868</v>
      </c>
      <c r="E27" s="179"/>
      <c r="F27" s="147">
        <v>60.024</v>
      </c>
      <c r="G27" s="148"/>
      <c r="H27" s="151">
        <v>4.609</v>
      </c>
      <c r="I27" s="148"/>
      <c r="J27" s="150">
        <v>55.415</v>
      </c>
      <c r="K27" s="184"/>
    </row>
    <row r="28" spans="1:11" ht="12.75">
      <c r="A28" s="172">
        <v>2002</v>
      </c>
      <c r="B28" s="173">
        <v>293.2</v>
      </c>
      <c r="C28" s="173"/>
      <c r="D28" s="584">
        <v>100.075</v>
      </c>
      <c r="E28" s="179"/>
      <c r="F28" s="147">
        <v>93.716</v>
      </c>
      <c r="G28" s="148"/>
      <c r="H28" s="151">
        <v>6.718</v>
      </c>
      <c r="I28" s="148"/>
      <c r="J28" s="150">
        <v>86.998</v>
      </c>
      <c r="K28" s="185"/>
    </row>
    <row r="29" spans="1:11" ht="12.75">
      <c r="A29" s="172">
        <v>2003</v>
      </c>
      <c r="B29" s="173">
        <v>396.7</v>
      </c>
      <c r="C29" s="173"/>
      <c r="D29" s="584">
        <v>133.103</v>
      </c>
      <c r="E29" s="179"/>
      <c r="F29" s="147">
        <v>124.378</v>
      </c>
      <c r="G29" s="148"/>
      <c r="H29" s="151">
        <v>8.878</v>
      </c>
      <c r="I29" s="148"/>
      <c r="J29" s="150">
        <v>115.5</v>
      </c>
      <c r="K29" s="185"/>
    </row>
    <row r="30" spans="1:11" ht="12.75">
      <c r="A30" s="172">
        <v>2004</v>
      </c>
      <c r="B30" s="173">
        <v>332.5</v>
      </c>
      <c r="C30" s="173"/>
      <c r="D30" s="584">
        <v>107.68</v>
      </c>
      <c r="E30" s="179"/>
      <c r="F30" s="147">
        <v>100.065</v>
      </c>
      <c r="G30" s="148"/>
      <c r="H30" s="151">
        <v>8.343</v>
      </c>
      <c r="I30" s="148"/>
      <c r="J30" s="150">
        <v>91.722</v>
      </c>
      <c r="K30" s="185"/>
    </row>
    <row r="31" spans="1:11" ht="12.75">
      <c r="A31" s="172"/>
      <c r="B31" s="173"/>
      <c r="C31" s="173"/>
      <c r="D31" s="584"/>
      <c r="E31" s="179"/>
      <c r="F31" s="147"/>
      <c r="G31" s="148"/>
      <c r="H31" s="151"/>
      <c r="I31" s="148"/>
      <c r="J31" s="150"/>
      <c r="K31" s="185"/>
    </row>
    <row r="32" spans="1:11" ht="12.75">
      <c r="A32" s="172">
        <v>2005</v>
      </c>
      <c r="B32" s="173">
        <v>357</v>
      </c>
      <c r="C32" s="173"/>
      <c r="D32" s="584">
        <v>120.561</v>
      </c>
      <c r="E32" s="179"/>
      <c r="F32" s="147">
        <v>111.042</v>
      </c>
      <c r="G32" s="148"/>
      <c r="H32" s="151">
        <v>9.766</v>
      </c>
      <c r="I32" s="148"/>
      <c r="J32" s="150">
        <v>101.276</v>
      </c>
      <c r="K32" s="185"/>
    </row>
    <row r="33" spans="1:11" ht="12.75">
      <c r="A33" s="172">
        <v>2006</v>
      </c>
      <c r="B33" s="170">
        <v>392.6</v>
      </c>
      <c r="C33" s="170"/>
      <c r="D33" s="584">
        <v>141.936</v>
      </c>
      <c r="E33" s="179"/>
      <c r="F33" s="147">
        <v>130.053</v>
      </c>
      <c r="G33" s="148"/>
      <c r="H33" s="151">
        <v>11.775</v>
      </c>
      <c r="I33" s="148"/>
      <c r="J33" s="150">
        <v>118.278</v>
      </c>
      <c r="K33" s="185"/>
    </row>
    <row r="34" spans="1:11" ht="12.75">
      <c r="A34" s="172">
        <v>2007</v>
      </c>
      <c r="B34" s="170">
        <v>443.751</v>
      </c>
      <c r="C34" s="170"/>
      <c r="D34" s="584">
        <v>174.29</v>
      </c>
      <c r="E34" s="179"/>
      <c r="F34" s="147">
        <v>157.754</v>
      </c>
      <c r="G34" s="148"/>
      <c r="H34" s="151">
        <v>15.391</v>
      </c>
      <c r="I34" s="148"/>
      <c r="J34" s="150">
        <v>142.363</v>
      </c>
      <c r="K34" s="185"/>
    </row>
    <row r="35" spans="1:11" ht="12.75">
      <c r="A35" s="172">
        <v>2008</v>
      </c>
      <c r="B35" s="170">
        <v>350.877</v>
      </c>
      <c r="C35" s="170"/>
      <c r="D35" s="584">
        <v>161.441</v>
      </c>
      <c r="E35" s="179"/>
      <c r="F35" s="147">
        <v>144.955</v>
      </c>
      <c r="G35" s="148"/>
      <c r="H35" s="151">
        <v>15.409</v>
      </c>
      <c r="I35" s="148"/>
      <c r="J35" s="150">
        <v>129.546</v>
      </c>
      <c r="K35" s="185"/>
    </row>
    <row r="36" spans="1:11" ht="12.75">
      <c r="A36" s="172">
        <v>2009</v>
      </c>
      <c r="B36" s="170">
        <v>351.7</v>
      </c>
      <c r="C36" s="170"/>
      <c r="D36" s="584">
        <v>194.507</v>
      </c>
      <c r="E36" s="179"/>
      <c r="F36" s="147">
        <v>172.25</v>
      </c>
      <c r="G36" s="148"/>
      <c r="H36" s="151">
        <v>20.451</v>
      </c>
      <c r="I36" s="148"/>
      <c r="J36" s="150">
        <v>151.799</v>
      </c>
      <c r="K36" s="185"/>
    </row>
    <row r="37" spans="1:11" ht="12.75">
      <c r="A37" s="172">
        <v>2010</v>
      </c>
      <c r="B37" s="170">
        <v>389.638</v>
      </c>
      <c r="C37" s="170"/>
      <c r="D37" s="584">
        <v>253.843</v>
      </c>
      <c r="E37" s="179"/>
      <c r="F37" s="147">
        <v>221.638</v>
      </c>
      <c r="G37" s="148"/>
      <c r="H37" s="151">
        <v>23.727</v>
      </c>
      <c r="I37" s="148"/>
      <c r="J37" s="150">
        <v>197.911</v>
      </c>
      <c r="K37" s="185"/>
    </row>
    <row r="38" spans="1:11" ht="12.75">
      <c r="A38" s="172">
        <v>2011</v>
      </c>
      <c r="B38" s="170">
        <v>440.6</v>
      </c>
      <c r="C38" s="170"/>
      <c r="D38" s="584">
        <v>363.848</v>
      </c>
      <c r="E38" s="179"/>
      <c r="F38" s="147">
        <v>289.609</v>
      </c>
      <c r="G38" s="148"/>
      <c r="H38" s="151">
        <v>31.731</v>
      </c>
      <c r="I38" s="148"/>
      <c r="J38" s="150">
        <v>257.878</v>
      </c>
      <c r="K38" s="185"/>
    </row>
    <row r="39" spans="1:11" ht="12.75">
      <c r="A39" s="172">
        <v>2012</v>
      </c>
      <c r="B39" s="170">
        <v>479.544</v>
      </c>
      <c r="C39" s="170"/>
      <c r="D39" s="584">
        <v>472.798</v>
      </c>
      <c r="E39" s="179"/>
      <c r="F39" s="147">
        <v>390.533</v>
      </c>
      <c r="G39" s="148"/>
      <c r="H39" s="151">
        <v>57.172</v>
      </c>
      <c r="I39" s="148"/>
      <c r="J39" s="150">
        <v>333.361</v>
      </c>
      <c r="K39" s="185"/>
    </row>
    <row r="40" spans="1:41" s="68" customFormat="1" ht="12.75">
      <c r="A40" s="172">
        <v>2013</v>
      </c>
      <c r="B40" s="170">
        <v>517.191</v>
      </c>
      <c r="C40" s="170"/>
      <c r="D40" s="584">
        <v>131.453</v>
      </c>
      <c r="E40" s="179"/>
      <c r="F40" s="147">
        <v>508.788</v>
      </c>
      <c r="G40" s="148"/>
      <c r="H40" s="151">
        <v>17.531</v>
      </c>
      <c r="I40" s="148"/>
      <c r="J40" s="150">
        <v>491.257</v>
      </c>
      <c r="K40" s="185"/>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row>
    <row r="41" spans="1:11" s="31" customFormat="1" ht="12.75">
      <c r="A41" s="172" t="s">
        <v>569</v>
      </c>
      <c r="B41" s="170">
        <v>147.274</v>
      </c>
      <c r="C41" s="170"/>
      <c r="D41" s="129"/>
      <c r="E41" s="179"/>
      <c r="F41" s="147">
        <v>147.274</v>
      </c>
      <c r="G41" s="148"/>
      <c r="H41" s="151">
        <v>0.49</v>
      </c>
      <c r="I41" s="148"/>
      <c r="J41" s="150">
        <v>146.784</v>
      </c>
      <c r="K41" s="185"/>
    </row>
    <row r="42" spans="1:11" s="31" customFormat="1" ht="12.75">
      <c r="A42" s="287" t="s">
        <v>171</v>
      </c>
      <c r="B42" s="174">
        <v>9441.975</v>
      </c>
      <c r="C42" s="174"/>
      <c r="D42" s="130">
        <v>3044.717</v>
      </c>
      <c r="E42" s="180"/>
      <c r="F42" s="152">
        <v>3250.5479999999993</v>
      </c>
      <c r="G42" s="138"/>
      <c r="H42" s="137">
        <v>281.458</v>
      </c>
      <c r="I42" s="139"/>
      <c r="J42" s="153">
        <v>2969.0480000000002</v>
      </c>
      <c r="K42" s="186"/>
    </row>
    <row r="43" spans="1:11" s="31" customFormat="1" ht="15">
      <c r="A43" s="154"/>
      <c r="B43" s="155"/>
      <c r="C43" s="155"/>
      <c r="D43" s="181"/>
      <c r="E43" s="181"/>
      <c r="F43" s="181"/>
      <c r="G43" s="187"/>
      <c r="H43" s="181"/>
      <c r="I43" s="181"/>
      <c r="J43" s="181"/>
      <c r="K43" s="181"/>
    </row>
    <row r="44" spans="1:6" s="31" customFormat="1" ht="12.75">
      <c r="A44" s="175" t="s">
        <v>467</v>
      </c>
      <c r="B44" s="30"/>
      <c r="C44" s="30"/>
      <c r="D44" s="30"/>
      <c r="E44" s="30"/>
      <c r="F44" s="41"/>
    </row>
    <row r="45" spans="1:6" s="31" customFormat="1" ht="12.75">
      <c r="A45" s="154" t="s">
        <v>172</v>
      </c>
      <c r="B45" s="30"/>
      <c r="C45" s="30"/>
      <c r="D45" s="30"/>
      <c r="E45" s="30"/>
      <c r="F45" s="30"/>
    </row>
    <row r="46" spans="1:11" s="31" customFormat="1" ht="15">
      <c r="A46" s="154" t="s">
        <v>568</v>
      </c>
      <c r="B46" s="155"/>
      <c r="C46" s="155"/>
      <c r="D46" s="156"/>
      <c r="E46" s="156"/>
      <c r="F46" s="155"/>
      <c r="G46" s="157"/>
      <c r="H46" s="155"/>
      <c r="I46" s="156"/>
      <c r="J46" s="155"/>
      <c r="K46" s="156"/>
    </row>
    <row r="47" spans="1:11" s="31" customFormat="1" ht="15">
      <c r="A47" s="101"/>
      <c r="B47" s="155"/>
      <c r="C47" s="155"/>
      <c r="D47" s="156"/>
      <c r="E47" s="156"/>
      <c r="F47" s="155"/>
      <c r="G47" s="157"/>
      <c r="H47" s="155"/>
      <c r="I47" s="156"/>
      <c r="J47" s="155"/>
      <c r="K47" s="156"/>
    </row>
    <row r="48" spans="1:11" s="31" customFormat="1" ht="12.75">
      <c r="A48" s="101" t="s">
        <v>518</v>
      </c>
      <c r="B48" s="158"/>
      <c r="C48" s="158"/>
      <c r="D48" s="159"/>
      <c r="E48" s="159"/>
      <c r="F48" s="158"/>
      <c r="H48" s="158"/>
      <c r="I48" s="159"/>
      <c r="J48" s="158"/>
      <c r="K48" s="159"/>
    </row>
    <row r="49" spans="1:6" s="31" customFormat="1" ht="12">
      <c r="A49" s="30"/>
      <c r="B49" s="30"/>
      <c r="C49" s="30"/>
      <c r="D49" s="30"/>
      <c r="E49" s="30"/>
      <c r="F49" s="30"/>
    </row>
    <row r="50" spans="1:6" s="31" customFormat="1" ht="12.75">
      <c r="A50" s="101" t="s">
        <v>584</v>
      </c>
      <c r="B50" s="30"/>
      <c r="C50" s="30"/>
      <c r="D50" s="30"/>
      <c r="E50" s="30"/>
      <c r="F50" s="30"/>
    </row>
    <row r="51" spans="1:6" s="31" customFormat="1" ht="12.75">
      <c r="A51" s="101"/>
      <c r="B51" s="30"/>
      <c r="C51" s="30"/>
      <c r="D51" s="30"/>
      <c r="E51" s="30"/>
      <c r="F51" s="30"/>
    </row>
    <row r="52" spans="1:6" s="31" customFormat="1" ht="12.75">
      <c r="A52" s="101" t="s">
        <v>469</v>
      </c>
      <c r="B52" s="30"/>
      <c r="C52" s="30"/>
      <c r="D52" s="30"/>
      <c r="E52" s="30"/>
      <c r="F52" s="30"/>
    </row>
    <row r="53" spans="1:6" s="31" customFormat="1" ht="12.75">
      <c r="A53" s="101" t="s">
        <v>470</v>
      </c>
      <c r="B53" s="30"/>
      <c r="C53" s="30"/>
      <c r="D53" s="30"/>
      <c r="E53" s="30"/>
      <c r="F53" s="30"/>
    </row>
    <row r="54" spans="1:6" s="31" customFormat="1" ht="12.75">
      <c r="A54" s="101"/>
      <c r="B54" s="30"/>
      <c r="C54" s="30"/>
      <c r="D54" s="30"/>
      <c r="E54" s="30"/>
      <c r="F54" s="30"/>
    </row>
    <row r="55" spans="1:6" s="31" customFormat="1" ht="12.75">
      <c r="A55" s="101" t="s">
        <v>471</v>
      </c>
      <c r="B55" s="30"/>
      <c r="C55" s="30"/>
      <c r="D55" s="30"/>
      <c r="E55" s="30"/>
      <c r="F55" s="30"/>
    </row>
    <row r="56" spans="1:6" s="31" customFormat="1" ht="12.75">
      <c r="A56" s="101" t="s">
        <v>472</v>
      </c>
      <c r="B56" s="30"/>
      <c r="C56" s="30"/>
      <c r="D56" s="30"/>
      <c r="E56" s="30"/>
      <c r="F56" s="30"/>
    </row>
    <row r="57" spans="1:6" s="31" customFormat="1" ht="12.75">
      <c r="A57" s="101" t="s">
        <v>585</v>
      </c>
      <c r="B57" s="30"/>
      <c r="C57" s="30"/>
      <c r="D57" s="30"/>
      <c r="E57" s="30"/>
      <c r="F57" s="30"/>
    </row>
    <row r="58" spans="1:6" s="31" customFormat="1" ht="12.75">
      <c r="A58" s="101"/>
      <c r="B58" s="30"/>
      <c r="C58" s="30"/>
      <c r="D58" s="30"/>
      <c r="E58" s="30"/>
      <c r="F58" s="30"/>
    </row>
    <row r="59" spans="1:6" s="31" customFormat="1" ht="12.75">
      <c r="A59" s="101" t="s">
        <v>473</v>
      </c>
      <c r="B59" s="30"/>
      <c r="C59" s="30"/>
      <c r="D59" s="30"/>
      <c r="E59" s="30"/>
      <c r="F59" s="30"/>
    </row>
    <row r="60" spans="1:6" s="31" customFormat="1" ht="12.75">
      <c r="A60" s="101" t="s">
        <v>474</v>
      </c>
      <c r="B60" s="30"/>
      <c r="C60" s="30"/>
      <c r="D60" s="30"/>
      <c r="E60" s="30"/>
      <c r="F60" s="30"/>
    </row>
    <row r="61" spans="1:6" s="31" customFormat="1" ht="12.75">
      <c r="A61" s="101"/>
      <c r="B61" s="30"/>
      <c r="C61" s="30"/>
      <c r="D61" s="30"/>
      <c r="E61" s="30"/>
      <c r="F61" s="30"/>
    </row>
    <row r="62" spans="1:6" s="31" customFormat="1" ht="12.75">
      <c r="A62" s="101" t="s">
        <v>475</v>
      </c>
      <c r="B62" s="30"/>
      <c r="C62" s="30"/>
      <c r="D62" s="30"/>
      <c r="E62" s="30"/>
      <c r="F62" s="30"/>
    </row>
    <row r="63" spans="1:6" s="31" customFormat="1" ht="12.75">
      <c r="A63" s="101"/>
      <c r="B63" s="30"/>
      <c r="C63" s="30"/>
      <c r="D63" s="30"/>
      <c r="E63" s="30"/>
      <c r="F63" s="30"/>
    </row>
    <row r="64" spans="1:6" s="31" customFormat="1" ht="12.75">
      <c r="A64" s="101"/>
      <c r="B64" s="30"/>
      <c r="C64" s="30"/>
      <c r="D64" s="30"/>
      <c r="E64" s="30"/>
      <c r="F64" s="30"/>
    </row>
    <row r="65" spans="1:6" s="31" customFormat="1" ht="12.75">
      <c r="A65" s="101" t="s">
        <v>476</v>
      </c>
      <c r="B65" s="30"/>
      <c r="C65" s="30"/>
      <c r="D65" s="30"/>
      <c r="E65" s="30"/>
      <c r="F65" s="30"/>
    </row>
    <row r="66" spans="1:6" s="31" customFormat="1" ht="12.75">
      <c r="A66" s="101" t="s">
        <v>571</v>
      </c>
      <c r="B66" s="30"/>
      <c r="C66" s="30"/>
      <c r="D66" s="30"/>
      <c r="E66" s="30"/>
      <c r="F66" s="30"/>
    </row>
    <row r="67" spans="1:6" s="31" customFormat="1" ht="12.75">
      <c r="A67" s="101" t="s">
        <v>477</v>
      </c>
      <c r="B67" s="30"/>
      <c r="C67" s="30"/>
      <c r="D67" s="30"/>
      <c r="E67" s="30"/>
      <c r="F67" s="30"/>
    </row>
    <row r="68" spans="1:6" s="31" customFormat="1" ht="12.75">
      <c r="A68" s="101" t="s">
        <v>478</v>
      </c>
      <c r="B68" s="30"/>
      <c r="C68" s="30"/>
      <c r="D68" s="30"/>
      <c r="E68" s="30"/>
      <c r="F68" s="30"/>
    </row>
    <row r="69" spans="1:6" s="31" customFormat="1" ht="12.75">
      <c r="A69" s="101" t="s">
        <v>479</v>
      </c>
      <c r="B69" s="30"/>
      <c r="C69" s="30"/>
      <c r="D69" s="30"/>
      <c r="E69" s="30"/>
      <c r="F69" s="30"/>
    </row>
    <row r="70" spans="1:6" s="31" customFormat="1" ht="12.75">
      <c r="A70" s="101" t="s">
        <v>147</v>
      </c>
      <c r="B70" s="30"/>
      <c r="C70" s="30"/>
      <c r="D70" s="30"/>
      <c r="E70" s="30"/>
      <c r="F70" s="30"/>
    </row>
    <row r="71" spans="1:6" s="31" customFormat="1" ht="12.75">
      <c r="A71" s="101" t="s">
        <v>534</v>
      </c>
      <c r="B71" s="30"/>
      <c r="C71" s="30"/>
      <c r="D71" s="30"/>
      <c r="E71" s="30"/>
      <c r="F71" s="30"/>
    </row>
    <row r="72" spans="1:6" s="31" customFormat="1" ht="12.75">
      <c r="A72" s="101" t="s">
        <v>511</v>
      </c>
      <c r="B72" s="30"/>
      <c r="C72" s="30"/>
      <c r="D72" s="30"/>
      <c r="E72" s="30"/>
      <c r="F72" s="30"/>
    </row>
    <row r="73" spans="1:6" s="31" customFormat="1" ht="12.75">
      <c r="A73" s="101" t="s">
        <v>536</v>
      </c>
      <c r="B73" s="30"/>
      <c r="C73" s="30"/>
      <c r="D73" s="30"/>
      <c r="E73" s="30"/>
      <c r="F73" s="30"/>
    </row>
    <row r="74" spans="1:6" s="31" customFormat="1" ht="12.75">
      <c r="A74" s="101" t="s">
        <v>9</v>
      </c>
      <c r="B74" s="30"/>
      <c r="C74" s="30"/>
      <c r="D74" s="30"/>
      <c r="E74" s="30"/>
      <c r="F74" s="30"/>
    </row>
    <row r="75" spans="1:6" s="31" customFormat="1" ht="12.75">
      <c r="A75" s="101" t="s">
        <v>147</v>
      </c>
      <c r="B75" s="30"/>
      <c r="C75" s="30"/>
      <c r="D75" s="30"/>
      <c r="E75" s="30"/>
      <c r="F75" s="30"/>
    </row>
    <row r="76" spans="1:6" s="31" customFormat="1" ht="12.75">
      <c r="A76" s="101" t="s">
        <v>537</v>
      </c>
      <c r="B76" s="30"/>
      <c r="C76" s="30"/>
      <c r="D76" s="30"/>
      <c r="E76" s="30"/>
      <c r="F76" s="30"/>
    </row>
    <row r="77" spans="1:6" s="31" customFormat="1" ht="12.75">
      <c r="A77" s="101" t="s">
        <v>586</v>
      </c>
      <c r="B77" s="30"/>
      <c r="C77" s="30"/>
      <c r="D77" s="30"/>
      <c r="E77" s="30"/>
      <c r="F77" s="30"/>
    </row>
    <row r="78" spans="1:6" s="31" customFormat="1" ht="12.75">
      <c r="A78" s="101" t="s">
        <v>538</v>
      </c>
      <c r="B78" s="30"/>
      <c r="C78" s="30"/>
      <c r="D78" s="30"/>
      <c r="E78" s="30"/>
      <c r="F78" s="30"/>
    </row>
    <row r="79" spans="1:6" s="31" customFormat="1" ht="12.75">
      <c r="A79" s="101"/>
      <c r="B79" s="30"/>
      <c r="C79" s="30"/>
      <c r="D79" s="30"/>
      <c r="E79" s="30"/>
      <c r="F79" s="30"/>
    </row>
    <row r="80" spans="1:6" s="31" customFormat="1" ht="12.75">
      <c r="A80" s="101" t="s">
        <v>539</v>
      </c>
      <c r="B80" s="30"/>
      <c r="C80" s="30"/>
      <c r="D80" s="30"/>
      <c r="E80" s="30"/>
      <c r="F80" s="30"/>
    </row>
    <row r="81" spans="1:6" s="31" customFormat="1" ht="12.75">
      <c r="A81" s="101" t="s">
        <v>540</v>
      </c>
      <c r="B81" s="30"/>
      <c r="C81" s="30"/>
      <c r="D81" s="30"/>
      <c r="E81" s="30"/>
      <c r="F81" s="30"/>
    </row>
    <row r="82" ht="12">
      <c r="D82" s="30"/>
    </row>
    <row r="83" ht="12">
      <c r="D83" s="30"/>
    </row>
    <row r="84" ht="12">
      <c r="D84" s="30"/>
    </row>
    <row r="85" ht="12">
      <c r="D85" s="30"/>
    </row>
    <row r="86" ht="12">
      <c r="D86" s="30"/>
    </row>
    <row r="87" ht="12">
      <c r="D87" s="30"/>
    </row>
    <row r="88" ht="12">
      <c r="D88" s="30"/>
    </row>
    <row r="89" ht="12">
      <c r="D89" s="30"/>
    </row>
    <row r="90" ht="12">
      <c r="D90" s="30"/>
    </row>
    <row r="91" ht="12">
      <c r="D91" s="30"/>
    </row>
    <row r="92" ht="12">
      <c r="D92" s="30"/>
    </row>
    <row r="93" ht="12">
      <c r="D93" s="30"/>
    </row>
    <row r="94" ht="12">
      <c r="D94" s="30"/>
    </row>
    <row r="95" ht="12">
      <c r="D95" s="30"/>
    </row>
    <row r="96" ht="12">
      <c r="D96" s="30"/>
    </row>
    <row r="97" ht="12">
      <c r="D97" s="30"/>
    </row>
    <row r="98" ht="12">
      <c r="D98" s="30"/>
    </row>
    <row r="99" ht="12">
      <c r="D99" s="30"/>
    </row>
    <row r="100" ht="12">
      <c r="D100" s="30"/>
    </row>
    <row r="101" ht="12">
      <c r="D101" s="30"/>
    </row>
    <row r="102" ht="12">
      <c r="D102" s="30"/>
    </row>
    <row r="103" ht="12">
      <c r="D103" s="30"/>
    </row>
    <row r="104" ht="12">
      <c r="D104" s="30"/>
    </row>
    <row r="105" ht="12">
      <c r="D105" s="30"/>
    </row>
    <row r="106" ht="12">
      <c r="D106" s="30"/>
    </row>
    <row r="107" ht="12">
      <c r="D107" s="30"/>
    </row>
    <row r="108" ht="12">
      <c r="D108" s="30"/>
    </row>
    <row r="109" ht="12">
      <c r="D109" s="30"/>
    </row>
    <row r="110" ht="12">
      <c r="D110" s="30"/>
    </row>
    <row r="111" ht="12">
      <c r="D111" s="30"/>
    </row>
    <row r="112" ht="12">
      <c r="D112" s="30"/>
    </row>
    <row r="113" ht="12">
      <c r="D113" s="30"/>
    </row>
    <row r="114" ht="12">
      <c r="D114" s="30"/>
    </row>
    <row r="115" ht="12">
      <c r="D115" s="30"/>
    </row>
    <row r="116" ht="12">
      <c r="D116" s="30"/>
    </row>
    <row r="117" ht="12">
      <c r="D117" s="30"/>
    </row>
    <row r="118" ht="12">
      <c r="D118" s="30"/>
    </row>
    <row r="119" ht="12">
      <c r="D119" s="30"/>
    </row>
    <row r="120" ht="12">
      <c r="D120" s="30"/>
    </row>
    <row r="121" ht="12">
      <c r="D121" s="30"/>
    </row>
    <row r="122" ht="12">
      <c r="D122" s="30"/>
    </row>
    <row r="123" ht="12">
      <c r="D123" s="30"/>
    </row>
    <row r="124" ht="12">
      <c r="D124" s="30"/>
    </row>
    <row r="125" ht="12">
      <c r="D125" s="30"/>
    </row>
    <row r="126" ht="12">
      <c r="D126" s="30"/>
    </row>
    <row r="127" ht="12">
      <c r="D127" s="30"/>
    </row>
    <row r="128" ht="12">
      <c r="D128" s="30"/>
    </row>
    <row r="129" ht="12">
      <c r="D129" s="30"/>
    </row>
    <row r="130" ht="12">
      <c r="D130" s="30"/>
    </row>
    <row r="131" ht="12">
      <c r="D131" s="30"/>
    </row>
    <row r="132" ht="12">
      <c r="D132" s="30"/>
    </row>
    <row r="133" ht="12">
      <c r="D133" s="30"/>
    </row>
    <row r="134" ht="12">
      <c r="D134" s="30"/>
    </row>
    <row r="135" ht="12">
      <c r="D135" s="30"/>
    </row>
    <row r="136" ht="12">
      <c r="D136" s="30"/>
    </row>
    <row r="137" ht="12">
      <c r="D137" s="30"/>
    </row>
    <row r="138" ht="12">
      <c r="D138" s="30"/>
    </row>
    <row r="139" ht="12">
      <c r="D139" s="30"/>
    </row>
    <row r="140" ht="12">
      <c r="D140" s="30"/>
    </row>
    <row r="141" ht="12">
      <c r="D141" s="30"/>
    </row>
    <row r="142" ht="12">
      <c r="D142" s="30"/>
    </row>
    <row r="143" ht="12">
      <c r="D143" s="30"/>
    </row>
    <row r="144" ht="12">
      <c r="D144" s="30"/>
    </row>
    <row r="145" ht="12">
      <c r="D145" s="30"/>
    </row>
    <row r="146" ht="12">
      <c r="D146" s="30"/>
    </row>
    <row r="147" ht="12">
      <c r="D147" s="30"/>
    </row>
    <row r="148" ht="12">
      <c r="D148" s="30"/>
    </row>
    <row r="149" ht="12">
      <c r="D149" s="30"/>
    </row>
    <row r="150" ht="12">
      <c r="D150" s="30"/>
    </row>
    <row r="151" ht="12">
      <c r="D151" s="30"/>
    </row>
    <row r="152" ht="12">
      <c r="D152" s="30"/>
    </row>
    <row r="153" ht="12">
      <c r="D153" s="30"/>
    </row>
    <row r="154" ht="12">
      <c r="D154" s="30"/>
    </row>
    <row r="155" ht="12">
      <c r="D155" s="30"/>
    </row>
    <row r="156" ht="12">
      <c r="D156" s="30"/>
    </row>
    <row r="157" ht="12">
      <c r="D157" s="30"/>
    </row>
    <row r="158" ht="12">
      <c r="D158" s="30"/>
    </row>
    <row r="159" ht="12">
      <c r="D159" s="30"/>
    </row>
    <row r="160" ht="12">
      <c r="D160" s="30"/>
    </row>
    <row r="161" ht="12">
      <c r="D161" s="30"/>
    </row>
    <row r="162" ht="12">
      <c r="D162" s="30"/>
    </row>
    <row r="163" ht="12">
      <c r="D163" s="30"/>
    </row>
    <row r="164" ht="12">
      <c r="D164" s="30"/>
    </row>
    <row r="165" ht="12">
      <c r="D165" s="30"/>
    </row>
    <row r="166" ht="12">
      <c r="D166" s="30"/>
    </row>
    <row r="167" ht="12">
      <c r="D167" s="30"/>
    </row>
    <row r="168" ht="12">
      <c r="D168" s="30"/>
    </row>
    <row r="169" ht="12">
      <c r="D169" s="30"/>
    </row>
    <row r="170" ht="12">
      <c r="D170" s="30"/>
    </row>
    <row r="171" ht="12">
      <c r="D171" s="30"/>
    </row>
    <row r="172" ht="12">
      <c r="D172" s="30"/>
    </row>
    <row r="173" ht="12">
      <c r="D173" s="30"/>
    </row>
    <row r="174" ht="12">
      <c r="D174" s="30"/>
    </row>
    <row r="175" ht="12">
      <c r="D175" s="30"/>
    </row>
    <row r="176" ht="12">
      <c r="D176" s="30"/>
    </row>
    <row r="177" ht="12">
      <c r="D177" s="30"/>
    </row>
    <row r="178" ht="12">
      <c r="D178" s="30"/>
    </row>
    <row r="179" ht="12">
      <c r="D179" s="30"/>
    </row>
    <row r="180" ht="12">
      <c r="D180" s="30"/>
    </row>
    <row r="181" ht="12">
      <c r="D181" s="30"/>
    </row>
    <row r="182" ht="12">
      <c r="D182" s="30"/>
    </row>
    <row r="183" ht="12">
      <c r="D183" s="30"/>
    </row>
    <row r="184" ht="12">
      <c r="D184" s="30"/>
    </row>
    <row r="185" ht="12">
      <c r="D185" s="30"/>
    </row>
    <row r="186" ht="12">
      <c r="D186" s="30"/>
    </row>
    <row r="187" ht="12">
      <c r="D187" s="30"/>
    </row>
    <row r="188" ht="12">
      <c r="D188" s="30"/>
    </row>
    <row r="189" ht="12">
      <c r="D189" s="30"/>
    </row>
    <row r="190" ht="12">
      <c r="D190" s="30"/>
    </row>
    <row r="191" ht="12">
      <c r="D191" s="30"/>
    </row>
    <row r="192" ht="12">
      <c r="D192" s="30"/>
    </row>
    <row r="193" ht="12">
      <c r="D193" s="30"/>
    </row>
    <row r="194" ht="12">
      <c r="D194" s="30"/>
    </row>
    <row r="195" ht="12">
      <c r="D195" s="30"/>
    </row>
    <row r="196" ht="12">
      <c r="D196" s="30"/>
    </row>
    <row r="197" ht="12">
      <c r="D197" s="30"/>
    </row>
    <row r="198" ht="12">
      <c r="D198" s="30"/>
    </row>
    <row r="199" ht="12">
      <c r="D199" s="30"/>
    </row>
    <row r="200" ht="12">
      <c r="D200" s="30"/>
    </row>
    <row r="201" ht="12">
      <c r="D201" s="30"/>
    </row>
    <row r="202" ht="12">
      <c r="D202" s="30"/>
    </row>
    <row r="203" ht="12">
      <c r="D203" s="30"/>
    </row>
    <row r="204" ht="12">
      <c r="D204" s="30"/>
    </row>
    <row r="205" ht="12">
      <c r="D205" s="30"/>
    </row>
    <row r="206" ht="12">
      <c r="D206" s="30"/>
    </row>
    <row r="207" ht="12">
      <c r="D207" s="30"/>
    </row>
    <row r="208" ht="12">
      <c r="D208" s="30"/>
    </row>
    <row r="209" ht="12">
      <c r="D209" s="30"/>
    </row>
    <row r="210" ht="12">
      <c r="D210" s="30"/>
    </row>
    <row r="211" ht="12">
      <c r="D211" s="30"/>
    </row>
    <row r="212" ht="12">
      <c r="D212" s="30"/>
    </row>
    <row r="213" ht="12">
      <c r="D213" s="30"/>
    </row>
    <row r="214" ht="12">
      <c r="D214" s="30"/>
    </row>
    <row r="215" ht="12">
      <c r="D215" s="30"/>
    </row>
    <row r="216" ht="12">
      <c r="D216" s="30"/>
    </row>
    <row r="217" ht="12">
      <c r="D217" s="30"/>
    </row>
    <row r="218" ht="12">
      <c r="D218" s="30"/>
    </row>
    <row r="219" ht="12">
      <c r="D219" s="30"/>
    </row>
    <row r="220" ht="12">
      <c r="D220" s="30"/>
    </row>
    <row r="221" ht="12">
      <c r="D221" s="30"/>
    </row>
    <row r="222" ht="12">
      <c r="D222" s="30"/>
    </row>
    <row r="223" ht="12">
      <c r="D223" s="30"/>
    </row>
    <row r="224" ht="12">
      <c r="D224" s="30"/>
    </row>
    <row r="225" ht="12">
      <c r="D225" s="30"/>
    </row>
    <row r="226" ht="12">
      <c r="D226" s="30"/>
    </row>
    <row r="227" ht="12">
      <c r="D227" s="30"/>
    </row>
    <row r="228" ht="12">
      <c r="D228" s="30"/>
    </row>
    <row r="229" ht="12">
      <c r="D229" s="30"/>
    </row>
    <row r="230" ht="12">
      <c r="D230" s="30"/>
    </row>
    <row r="231" ht="12">
      <c r="D231" s="30"/>
    </row>
    <row r="232" ht="12">
      <c r="D232" s="30"/>
    </row>
    <row r="233" ht="12">
      <c r="D233" s="30"/>
    </row>
    <row r="234" ht="12">
      <c r="D234" s="30"/>
    </row>
  </sheetData>
  <sheetProtection/>
  <printOptions/>
  <pageMargins left="0.75" right="0.75" top="1" bottom="1" header="0.5" footer="0.5"/>
  <pageSetup fitToHeight="1" fitToWidth="1" horizontalDpi="600" verticalDpi="600" orientation="portrait" paperSize="8" scale="80" r:id="rId1"/>
</worksheet>
</file>

<file path=xl/worksheets/sheet9.xml><?xml version="1.0" encoding="utf-8"?>
<worksheet xmlns="http://schemas.openxmlformats.org/spreadsheetml/2006/main" xmlns:r="http://schemas.openxmlformats.org/officeDocument/2006/relationships">
  <sheetPr>
    <pageSetUpPr fitToPage="1"/>
  </sheetPr>
  <dimension ref="A1:IV66"/>
  <sheetViews>
    <sheetView zoomScalePageLayoutView="0" workbookViewId="0" topLeftCell="A1">
      <selection activeCell="A1" sqref="A1"/>
    </sheetView>
  </sheetViews>
  <sheetFormatPr defaultColWidth="9.140625" defaultRowHeight="12.75"/>
  <cols>
    <col min="1" max="1" width="37.57421875" style="30" customWidth="1"/>
    <col min="2" max="2" width="8.28125" style="30" customWidth="1"/>
    <col min="3" max="3" width="11.7109375" style="30" customWidth="1"/>
    <col min="4" max="4" width="9.8515625" style="30" customWidth="1"/>
    <col min="5" max="5" width="17.421875" style="30" customWidth="1"/>
    <col min="6" max="6" width="11.421875" style="30" customWidth="1"/>
    <col min="7" max="7" width="7.57421875" style="30" customWidth="1"/>
    <col min="8" max="8" width="8.421875" style="30" customWidth="1"/>
    <col min="9" max="9" width="11.8515625" style="30" customWidth="1"/>
    <col min="10" max="16384" width="9.140625" style="31" customWidth="1"/>
  </cols>
  <sheetData>
    <row r="1" spans="1:9" ht="15">
      <c r="A1" s="90" t="s">
        <v>124</v>
      </c>
      <c r="B1" s="34"/>
      <c r="C1" s="34"/>
      <c r="D1" s="34"/>
      <c r="E1" s="35"/>
      <c r="F1" s="35"/>
      <c r="G1" s="35"/>
      <c r="H1" s="35"/>
      <c r="I1" s="35"/>
    </row>
    <row r="2" spans="1:9" ht="15">
      <c r="A2" s="90" t="s">
        <v>496</v>
      </c>
      <c r="B2" s="34"/>
      <c r="C2" s="34"/>
      <c r="D2" s="34"/>
      <c r="E2" s="35"/>
      <c r="F2" s="35"/>
      <c r="G2" s="35"/>
      <c r="H2" s="35"/>
      <c r="I2" s="35"/>
    </row>
    <row r="3" spans="1:9" s="78" customFormat="1" ht="17.25">
      <c r="A3" s="90" t="s">
        <v>34</v>
      </c>
      <c r="B3" s="88"/>
      <c r="C3" s="88"/>
      <c r="D3" s="88"/>
      <c r="E3" s="88"/>
      <c r="F3" s="88"/>
      <c r="G3" s="88"/>
      <c r="H3" s="88"/>
      <c r="I3" s="88"/>
    </row>
    <row r="4" spans="1:9" s="78" customFormat="1" ht="17.25">
      <c r="A4" s="89"/>
      <c r="B4" s="88"/>
      <c r="C4" s="88"/>
      <c r="D4" s="88"/>
      <c r="E4" s="88"/>
      <c r="F4" s="88"/>
      <c r="G4" s="88"/>
      <c r="H4" s="88"/>
      <c r="I4" s="88"/>
    </row>
    <row r="5" spans="2:9" ht="15">
      <c r="B5" s="40"/>
      <c r="C5" s="40"/>
      <c r="D5" s="40"/>
      <c r="E5" s="40"/>
      <c r="F5" s="40"/>
      <c r="G5" s="40"/>
      <c r="H5" s="40"/>
      <c r="I5" s="40"/>
    </row>
    <row r="6" spans="1:9" s="79" customFormat="1" ht="16.5" customHeight="1">
      <c r="A6" s="93" t="s">
        <v>35</v>
      </c>
      <c r="B6" s="93"/>
      <c r="C6" s="193" t="s">
        <v>570</v>
      </c>
      <c r="D6" s="288"/>
      <c r="E6" s="93"/>
      <c r="F6" s="193" t="s">
        <v>594</v>
      </c>
      <c r="G6" s="188"/>
      <c r="H6" s="93"/>
      <c r="I6" s="194" t="s">
        <v>173</v>
      </c>
    </row>
    <row r="7" spans="1:9" ht="12.75">
      <c r="A7" s="289" t="s">
        <v>37</v>
      </c>
      <c r="B7" s="289">
        <v>0.6</v>
      </c>
      <c r="C7" s="289" t="s">
        <v>36</v>
      </c>
      <c r="D7" s="289"/>
      <c r="E7" s="289">
        <v>1.3</v>
      </c>
      <c r="F7" s="289" t="s">
        <v>36</v>
      </c>
      <c r="G7" s="289"/>
      <c r="H7" s="289">
        <v>0.5</v>
      </c>
      <c r="I7" s="289" t="s">
        <v>36</v>
      </c>
    </row>
    <row r="8" spans="1:9" ht="12.75">
      <c r="A8" s="289" t="s">
        <v>38</v>
      </c>
      <c r="B8" s="289">
        <v>1.2</v>
      </c>
      <c r="C8" s="289" t="s">
        <v>36</v>
      </c>
      <c r="D8" s="289"/>
      <c r="E8" s="289">
        <v>1.8</v>
      </c>
      <c r="F8" s="289" t="s">
        <v>36</v>
      </c>
      <c r="G8" s="289"/>
      <c r="H8" s="289">
        <v>1.1</v>
      </c>
      <c r="I8" s="289" t="s">
        <v>36</v>
      </c>
    </row>
    <row r="9" spans="1:9" ht="12.75">
      <c r="A9" s="289" t="s">
        <v>39</v>
      </c>
      <c r="B9" s="289">
        <v>2</v>
      </c>
      <c r="C9" s="289" t="s">
        <v>36</v>
      </c>
      <c r="D9" s="289"/>
      <c r="E9" s="289">
        <v>2.5</v>
      </c>
      <c r="F9" s="289" t="s">
        <v>36</v>
      </c>
      <c r="G9" s="289"/>
      <c r="H9" s="289">
        <v>2</v>
      </c>
      <c r="I9" s="289" t="s">
        <v>36</v>
      </c>
    </row>
    <row r="10" spans="1:9" ht="12.75">
      <c r="A10" s="289" t="s">
        <v>40</v>
      </c>
      <c r="B10" s="289">
        <v>3.1</v>
      </c>
      <c r="C10" s="289" t="s">
        <v>36</v>
      </c>
      <c r="D10" s="289"/>
      <c r="E10" s="289">
        <v>3.5</v>
      </c>
      <c r="F10" s="289" t="s">
        <v>36</v>
      </c>
      <c r="G10" s="289"/>
      <c r="H10" s="289">
        <v>3.1</v>
      </c>
      <c r="I10" s="289" t="s">
        <v>36</v>
      </c>
    </row>
    <row r="11" spans="1:9" ht="12.75">
      <c r="A11" s="289" t="s">
        <v>41</v>
      </c>
      <c r="B11" s="289">
        <v>4.6</v>
      </c>
      <c r="C11" s="289" t="s">
        <v>36</v>
      </c>
      <c r="D11" s="289"/>
      <c r="E11" s="289">
        <v>4.7</v>
      </c>
      <c r="F11" s="289" t="s">
        <v>36</v>
      </c>
      <c r="G11" s="289"/>
      <c r="H11" s="289">
        <v>4.6</v>
      </c>
      <c r="I11" s="289" t="s">
        <v>36</v>
      </c>
    </row>
    <row r="12" spans="1:9" ht="12.75">
      <c r="A12" s="289" t="s">
        <v>42</v>
      </c>
      <c r="B12" s="289">
        <v>6.8</v>
      </c>
      <c r="C12" s="289" t="s">
        <v>36</v>
      </c>
      <c r="D12" s="289"/>
      <c r="E12" s="289">
        <v>6.4</v>
      </c>
      <c r="F12" s="289" t="s">
        <v>36</v>
      </c>
      <c r="G12" s="289"/>
      <c r="H12" s="289">
        <v>6.8</v>
      </c>
      <c r="I12" s="289" t="s">
        <v>36</v>
      </c>
    </row>
    <row r="13" spans="1:9" ht="12.75">
      <c r="A13" s="289" t="s">
        <v>43</v>
      </c>
      <c r="B13" s="289">
        <v>9.3</v>
      </c>
      <c r="C13" s="289" t="s">
        <v>36</v>
      </c>
      <c r="D13" s="289"/>
      <c r="E13" s="289">
        <v>8.6</v>
      </c>
      <c r="F13" s="289" t="s">
        <v>36</v>
      </c>
      <c r="G13" s="289"/>
      <c r="H13" s="289">
        <v>9.4</v>
      </c>
      <c r="I13" s="289" t="s">
        <v>36</v>
      </c>
    </row>
    <row r="14" spans="1:9" ht="12.75">
      <c r="A14" s="289" t="s">
        <v>44</v>
      </c>
      <c r="B14" s="289">
        <v>12.4</v>
      </c>
      <c r="C14" s="289" t="s">
        <v>36</v>
      </c>
      <c r="D14" s="289"/>
      <c r="E14" s="289">
        <v>11.9</v>
      </c>
      <c r="F14" s="289" t="s">
        <v>36</v>
      </c>
      <c r="G14" s="289"/>
      <c r="H14" s="289">
        <v>12.4</v>
      </c>
      <c r="I14" s="289" t="s">
        <v>36</v>
      </c>
    </row>
    <row r="15" spans="1:9" ht="12.75">
      <c r="A15" s="289" t="s">
        <v>45</v>
      </c>
      <c r="B15" s="289">
        <v>20.3</v>
      </c>
      <c r="C15" s="289" t="s">
        <v>36</v>
      </c>
      <c r="D15" s="289"/>
      <c r="E15" s="289">
        <v>22.4</v>
      </c>
      <c r="F15" s="289" t="s">
        <v>36</v>
      </c>
      <c r="G15" s="289"/>
      <c r="H15" s="289">
        <v>20.1</v>
      </c>
      <c r="I15" s="289" t="s">
        <v>36</v>
      </c>
    </row>
    <row r="16" spans="1:9" ht="12.75">
      <c r="A16" s="94"/>
      <c r="C16" s="289"/>
      <c r="D16" s="289"/>
      <c r="F16" s="289"/>
      <c r="G16" s="289"/>
      <c r="I16" s="289"/>
    </row>
    <row r="17" spans="1:9" s="79" customFormat="1" ht="12.75">
      <c r="A17" s="290" t="s">
        <v>47</v>
      </c>
      <c r="B17" s="290">
        <v>8.6</v>
      </c>
      <c r="C17" s="290" t="s">
        <v>174</v>
      </c>
      <c r="D17" s="290"/>
      <c r="E17" s="291">
        <v>8.8</v>
      </c>
      <c r="F17" s="290" t="s">
        <v>174</v>
      </c>
      <c r="G17" s="290"/>
      <c r="H17" s="290">
        <v>8.5</v>
      </c>
      <c r="I17" s="290" t="s">
        <v>174</v>
      </c>
    </row>
    <row r="18" spans="1:9" ht="12.75">
      <c r="A18" s="289"/>
      <c r="B18" s="289"/>
      <c r="C18" s="289"/>
      <c r="D18" s="289"/>
      <c r="E18" s="289"/>
      <c r="F18" s="289"/>
      <c r="G18" s="289"/>
      <c r="H18" s="289"/>
      <c r="I18" s="289"/>
    </row>
    <row r="19" spans="1:9" s="79" customFormat="1" ht="12.75">
      <c r="A19" s="292" t="s">
        <v>175</v>
      </c>
      <c r="B19" s="293">
        <v>3250.3</v>
      </c>
      <c r="C19" s="293"/>
      <c r="D19" s="293"/>
      <c r="E19" s="293">
        <v>282.2</v>
      </c>
      <c r="F19" s="293"/>
      <c r="G19" s="293"/>
      <c r="H19" s="293">
        <v>2968.1</v>
      </c>
      <c r="I19" s="293"/>
    </row>
    <row r="21" spans="1:9" s="79" customFormat="1" ht="12.75">
      <c r="A21" s="93" t="s">
        <v>176</v>
      </c>
      <c r="B21" s="93"/>
      <c r="C21" s="294" t="s">
        <v>570</v>
      </c>
      <c r="D21" s="295"/>
      <c r="F21" s="294" t="s">
        <v>594</v>
      </c>
      <c r="G21" s="296"/>
      <c r="I21" s="297" t="s">
        <v>173</v>
      </c>
    </row>
    <row r="22" spans="1:9" ht="12.75">
      <c r="A22" s="94"/>
      <c r="B22" s="94"/>
      <c r="C22" s="94"/>
      <c r="D22" s="94"/>
      <c r="E22" s="94"/>
      <c r="F22" s="94"/>
      <c r="G22" s="94"/>
      <c r="H22" s="94"/>
      <c r="I22" s="94"/>
    </row>
    <row r="23" spans="1:9" ht="12.75">
      <c r="A23" s="94" t="s">
        <v>177</v>
      </c>
      <c r="B23" s="289">
        <v>8.4</v>
      </c>
      <c r="C23" s="289" t="s">
        <v>174</v>
      </c>
      <c r="D23" s="289"/>
      <c r="E23" s="289">
        <v>6.8</v>
      </c>
      <c r="F23" s="289" t="s">
        <v>174</v>
      </c>
      <c r="G23" s="289"/>
      <c r="H23" s="289">
        <v>8.8</v>
      </c>
      <c r="I23" s="289" t="s">
        <v>174</v>
      </c>
    </row>
    <row r="24" spans="1:9" ht="12.75">
      <c r="A24" s="94" t="s">
        <v>178</v>
      </c>
      <c r="B24" s="289">
        <v>9.1</v>
      </c>
      <c r="C24" s="289" t="s">
        <v>174</v>
      </c>
      <c r="D24" s="289"/>
      <c r="E24" s="289">
        <v>8.7</v>
      </c>
      <c r="F24" s="289" t="s">
        <v>174</v>
      </c>
      <c r="G24" s="289"/>
      <c r="H24" s="289">
        <v>9.2</v>
      </c>
      <c r="I24" s="289" t="s">
        <v>174</v>
      </c>
    </row>
    <row r="25" spans="1:9" ht="12.75">
      <c r="A25" s="94" t="s">
        <v>179</v>
      </c>
      <c r="B25" s="289">
        <v>8.9</v>
      </c>
      <c r="C25" s="289" t="s">
        <v>174</v>
      </c>
      <c r="D25" s="289"/>
      <c r="E25" s="289">
        <v>9.3</v>
      </c>
      <c r="F25" s="289" t="s">
        <v>174</v>
      </c>
      <c r="G25" s="289"/>
      <c r="H25" s="289">
        <v>8.9</v>
      </c>
      <c r="I25" s="289" t="s">
        <v>174</v>
      </c>
    </row>
    <row r="26" spans="1:9" ht="12.75">
      <c r="A26" s="94" t="s">
        <v>405</v>
      </c>
      <c r="B26" s="289">
        <v>8.8</v>
      </c>
      <c r="C26" s="289" t="s">
        <v>174</v>
      </c>
      <c r="D26" s="289"/>
      <c r="E26" s="289">
        <v>9.2</v>
      </c>
      <c r="F26" s="289" t="s">
        <v>174</v>
      </c>
      <c r="G26" s="289"/>
      <c r="H26" s="289">
        <v>8.8</v>
      </c>
      <c r="I26" s="289" t="s">
        <v>174</v>
      </c>
    </row>
    <row r="27" spans="1:9" ht="12.75">
      <c r="A27" s="94" t="s">
        <v>46</v>
      </c>
      <c r="B27" s="298" t="s">
        <v>743</v>
      </c>
      <c r="C27" s="289" t="s">
        <v>174</v>
      </c>
      <c r="D27" s="289"/>
      <c r="E27" s="289">
        <v>9</v>
      </c>
      <c r="F27" s="289" t="s">
        <v>174</v>
      </c>
      <c r="G27" s="289"/>
      <c r="H27" s="289">
        <v>8.6</v>
      </c>
      <c r="I27" s="289" t="s">
        <v>174</v>
      </c>
    </row>
    <row r="28" spans="1:9" ht="12.75">
      <c r="A28" s="94"/>
      <c r="B28" s="94"/>
      <c r="C28" s="94"/>
      <c r="D28" s="94"/>
      <c r="E28" s="94"/>
      <c r="F28" s="94"/>
      <c r="G28" s="94"/>
      <c r="H28" s="94"/>
      <c r="I28" s="94"/>
    </row>
    <row r="30" ht="12.75">
      <c r="A30" s="113" t="s">
        <v>467</v>
      </c>
    </row>
    <row r="31" ht="12.75">
      <c r="A31" s="101" t="s">
        <v>744</v>
      </c>
    </row>
    <row r="32" spans="1:256" ht="12.75">
      <c r="A32" s="101"/>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1"/>
      <c r="BM32" s="101"/>
      <c r="BN32" s="101"/>
      <c r="BO32" s="101"/>
      <c r="BP32" s="101"/>
      <c r="BQ32" s="101"/>
      <c r="BR32" s="101"/>
      <c r="BS32" s="101"/>
      <c r="BT32" s="101"/>
      <c r="BU32" s="101"/>
      <c r="BV32" s="101"/>
      <c r="BW32" s="101"/>
      <c r="BX32" s="101"/>
      <c r="BY32" s="101"/>
      <c r="BZ32" s="101"/>
      <c r="CA32" s="101"/>
      <c r="CB32" s="101"/>
      <c r="CC32" s="101"/>
      <c r="CD32" s="101"/>
      <c r="CE32" s="101"/>
      <c r="CF32" s="101"/>
      <c r="CG32" s="101"/>
      <c r="CH32" s="101"/>
      <c r="CI32" s="101"/>
      <c r="CJ32" s="101"/>
      <c r="CK32" s="101"/>
      <c r="CL32" s="101"/>
      <c r="CM32" s="101"/>
      <c r="CN32" s="101"/>
      <c r="CO32" s="101"/>
      <c r="CP32" s="101"/>
      <c r="CQ32" s="101"/>
      <c r="CR32" s="101"/>
      <c r="CS32" s="101"/>
      <c r="CT32" s="101"/>
      <c r="CU32" s="101"/>
      <c r="CV32" s="101"/>
      <c r="CW32" s="101"/>
      <c r="CX32" s="101"/>
      <c r="CY32" s="101"/>
      <c r="CZ32" s="101"/>
      <c r="DA32" s="101"/>
      <c r="DB32" s="101"/>
      <c r="DC32" s="101"/>
      <c r="DD32" s="101"/>
      <c r="DE32" s="101"/>
      <c r="DF32" s="101"/>
      <c r="DG32" s="101"/>
      <c r="DH32" s="101"/>
      <c r="DI32" s="101"/>
      <c r="DJ32" s="101"/>
      <c r="DK32" s="101"/>
      <c r="DL32" s="101"/>
      <c r="DM32" s="101"/>
      <c r="DN32" s="101"/>
      <c r="DO32" s="101"/>
      <c r="DP32" s="101"/>
      <c r="DQ32" s="101"/>
      <c r="DR32" s="101"/>
      <c r="DS32" s="101"/>
      <c r="DT32" s="101"/>
      <c r="DU32" s="101"/>
      <c r="DV32" s="101"/>
      <c r="DW32" s="101"/>
      <c r="DX32" s="101"/>
      <c r="DY32" s="101"/>
      <c r="DZ32" s="101"/>
      <c r="EA32" s="101"/>
      <c r="EB32" s="101"/>
      <c r="EC32" s="101"/>
      <c r="ED32" s="101"/>
      <c r="EE32" s="101"/>
      <c r="EF32" s="101"/>
      <c r="EG32" s="101"/>
      <c r="EH32" s="101"/>
      <c r="EI32" s="101"/>
      <c r="EJ32" s="101"/>
      <c r="EK32" s="101"/>
      <c r="EL32" s="101"/>
      <c r="EM32" s="101"/>
      <c r="EN32" s="101"/>
      <c r="EO32" s="101"/>
      <c r="EP32" s="101"/>
      <c r="EQ32" s="101"/>
      <c r="ER32" s="101"/>
      <c r="ES32" s="101"/>
      <c r="ET32" s="101"/>
      <c r="EU32" s="101"/>
      <c r="EV32" s="101"/>
      <c r="EW32" s="101"/>
      <c r="EX32" s="101"/>
      <c r="EY32" s="101"/>
      <c r="EZ32" s="101"/>
      <c r="FA32" s="101"/>
      <c r="FB32" s="101"/>
      <c r="FC32" s="101"/>
      <c r="FD32" s="101"/>
      <c r="FE32" s="101"/>
      <c r="FF32" s="101"/>
      <c r="FG32" s="101"/>
      <c r="FH32" s="101"/>
      <c r="FI32" s="101"/>
      <c r="FJ32" s="101"/>
      <c r="FK32" s="101"/>
      <c r="FL32" s="101"/>
      <c r="FM32" s="101"/>
      <c r="FN32" s="101"/>
      <c r="FO32" s="101"/>
      <c r="FP32" s="101"/>
      <c r="FQ32" s="101"/>
      <c r="FR32" s="101"/>
      <c r="FS32" s="101"/>
      <c r="FT32" s="101"/>
      <c r="FU32" s="101"/>
      <c r="FV32" s="101"/>
      <c r="FW32" s="101"/>
      <c r="FX32" s="101"/>
      <c r="FY32" s="101"/>
      <c r="FZ32" s="101"/>
      <c r="GA32" s="101"/>
      <c r="GB32" s="101"/>
      <c r="GC32" s="101"/>
      <c r="GD32" s="101"/>
      <c r="GE32" s="101"/>
      <c r="GF32" s="101"/>
      <c r="GG32" s="101"/>
      <c r="GH32" s="101"/>
      <c r="GI32" s="101"/>
      <c r="GJ32" s="101"/>
      <c r="GK32" s="101"/>
      <c r="GL32" s="101"/>
      <c r="GM32" s="101"/>
      <c r="GN32" s="101"/>
      <c r="GO32" s="101"/>
      <c r="GP32" s="101"/>
      <c r="GQ32" s="101"/>
      <c r="GR32" s="101"/>
      <c r="GS32" s="101"/>
      <c r="GT32" s="101"/>
      <c r="GU32" s="101"/>
      <c r="GV32" s="101"/>
      <c r="GW32" s="101"/>
      <c r="GX32" s="101"/>
      <c r="GY32" s="101"/>
      <c r="GZ32" s="101"/>
      <c r="HA32" s="101"/>
      <c r="HB32" s="101"/>
      <c r="HC32" s="101"/>
      <c r="HD32" s="101"/>
      <c r="HE32" s="101"/>
      <c r="HF32" s="101"/>
      <c r="HG32" s="101"/>
      <c r="HH32" s="101"/>
      <c r="HI32" s="101"/>
      <c r="HJ32" s="101"/>
      <c r="HK32" s="101"/>
      <c r="HL32" s="101"/>
      <c r="HM32" s="101"/>
      <c r="HN32" s="101"/>
      <c r="HO32" s="101"/>
      <c r="HP32" s="101"/>
      <c r="HQ32" s="101"/>
      <c r="HR32" s="101"/>
      <c r="HS32" s="101"/>
      <c r="HT32" s="101"/>
      <c r="HU32" s="101"/>
      <c r="HV32" s="101"/>
      <c r="HW32" s="101"/>
      <c r="HX32" s="101"/>
      <c r="HY32" s="101"/>
      <c r="HZ32" s="101"/>
      <c r="IA32" s="101"/>
      <c r="IB32" s="101"/>
      <c r="IC32" s="101"/>
      <c r="ID32" s="101"/>
      <c r="IE32" s="101"/>
      <c r="IF32" s="101"/>
      <c r="IG32" s="101"/>
      <c r="IH32" s="101"/>
      <c r="II32" s="101"/>
      <c r="IJ32" s="101"/>
      <c r="IK32" s="101"/>
      <c r="IL32" s="101"/>
      <c r="IM32" s="101"/>
      <c r="IN32" s="101"/>
      <c r="IO32" s="101"/>
      <c r="IP32" s="101"/>
      <c r="IQ32" s="101"/>
      <c r="IR32" s="101"/>
      <c r="IS32" s="101"/>
      <c r="IT32" s="101"/>
      <c r="IU32" s="101"/>
      <c r="IV32" s="101"/>
    </row>
    <row r="33" ht="12.75">
      <c r="A33" s="101" t="s">
        <v>574</v>
      </c>
    </row>
    <row r="35" ht="12.75">
      <c r="A35" s="101" t="s">
        <v>584</v>
      </c>
    </row>
    <row r="36" ht="12.75">
      <c r="A36" s="101"/>
    </row>
    <row r="37" ht="12.75">
      <c r="A37" s="101" t="s">
        <v>469</v>
      </c>
    </row>
    <row r="38" spans="1:2" ht="12.75">
      <c r="A38" s="101" t="s">
        <v>470</v>
      </c>
      <c r="B38" s="62"/>
    </row>
    <row r="39" ht="12.75">
      <c r="A39" s="101"/>
    </row>
    <row r="40" ht="12.75">
      <c r="A40" s="101" t="s">
        <v>471</v>
      </c>
    </row>
    <row r="41" ht="12.75">
      <c r="A41" s="101" t="s">
        <v>472</v>
      </c>
    </row>
    <row r="42" spans="1:9" ht="12.75">
      <c r="A42" s="101" t="s">
        <v>585</v>
      </c>
      <c r="G42" s="31"/>
      <c r="H42" s="31"/>
      <c r="I42" s="31"/>
    </row>
    <row r="43" ht="12.75">
      <c r="A43" s="101"/>
    </row>
    <row r="44" ht="12.75">
      <c r="A44" s="101" t="s">
        <v>473</v>
      </c>
    </row>
    <row r="45" ht="12.75">
      <c r="A45" s="101" t="s">
        <v>474</v>
      </c>
    </row>
    <row r="46" ht="12.75">
      <c r="A46" s="101"/>
    </row>
    <row r="47" ht="12.75">
      <c r="A47" s="101" t="s">
        <v>475</v>
      </c>
    </row>
    <row r="48" ht="12.75">
      <c r="A48" s="101"/>
    </row>
    <row r="49" ht="12.75">
      <c r="A49" s="101"/>
    </row>
    <row r="50" ht="12.75">
      <c r="A50" s="101" t="s">
        <v>476</v>
      </c>
    </row>
    <row r="51" ht="12.75">
      <c r="A51" s="101" t="s">
        <v>571</v>
      </c>
    </row>
    <row r="52" ht="12.75">
      <c r="A52" s="101" t="s">
        <v>477</v>
      </c>
    </row>
    <row r="53" ht="12.75">
      <c r="A53" s="101" t="s">
        <v>478</v>
      </c>
    </row>
    <row r="54" ht="12.75">
      <c r="A54" s="101" t="s">
        <v>479</v>
      </c>
    </row>
    <row r="55" ht="12.75">
      <c r="A55" s="101" t="s">
        <v>147</v>
      </c>
    </row>
    <row r="56" ht="12.75">
      <c r="A56" s="101" t="s">
        <v>534</v>
      </c>
    </row>
    <row r="57" ht="12.75">
      <c r="A57" s="101" t="s">
        <v>511</v>
      </c>
    </row>
    <row r="58" ht="12.75">
      <c r="A58" s="101" t="s">
        <v>536</v>
      </c>
    </row>
    <row r="59" spans="1:9" ht="12.75">
      <c r="A59" s="101" t="s">
        <v>9</v>
      </c>
      <c r="G59" s="31"/>
      <c r="H59" s="31"/>
      <c r="I59" s="31"/>
    </row>
    <row r="60" ht="12.75">
      <c r="A60" s="101" t="s">
        <v>147</v>
      </c>
    </row>
    <row r="61" ht="12.75">
      <c r="A61" s="101" t="s">
        <v>537</v>
      </c>
    </row>
    <row r="62" spans="1:9" ht="12.75">
      <c r="A62" s="101" t="s">
        <v>586</v>
      </c>
      <c r="G62" s="31"/>
      <c r="H62" s="31"/>
      <c r="I62" s="31"/>
    </row>
    <row r="63" ht="12.75">
      <c r="A63" s="101" t="s">
        <v>538</v>
      </c>
    </row>
    <row r="64" ht="12.75">
      <c r="A64" s="101"/>
    </row>
    <row r="65" ht="12.75">
      <c r="A65" s="101" t="s">
        <v>539</v>
      </c>
    </row>
    <row r="66" ht="12.75">
      <c r="A66" s="101" t="s">
        <v>540</v>
      </c>
    </row>
  </sheetData>
  <sheetProtection/>
  <printOptions/>
  <pageMargins left="0.75" right="0.75" top="1" bottom="1" header="0.5" footer="0.5"/>
  <pageSetup fitToHeight="1" fitToWidth="1" horizontalDpi="600" verticalDpi="600" orientation="landscape" paperSize="8"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Companies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thill</dc:creator>
  <cp:keywords/>
  <dc:description/>
  <cp:lastModifiedBy>Jason Pawlin</cp:lastModifiedBy>
  <cp:lastPrinted>2014-07-25T12:26:29Z</cp:lastPrinted>
  <dcterms:created xsi:type="dcterms:W3CDTF">2012-07-31T08:04:20Z</dcterms:created>
  <dcterms:modified xsi:type="dcterms:W3CDTF">2015-07-28T08:35:00Z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