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00" yWindow="121" windowWidth="8640" windowHeight="10416" tabRatio="734" activeTab="0"/>
  </bookViews>
  <sheets>
    <sheet name="Cover" sheetId="1" r:id="rId1"/>
    <sheet name="Notes" sheetId="2" r:id="rId2"/>
    <sheet name="Summary of judgements" sheetId="3" r:id="rId3"/>
    <sheet name="Pivot FE&amp;S" sheetId="4" state="hidden" r:id="rId4"/>
    <sheet name="Inspection data" sheetId="5" r:id="rId5"/>
    <sheet name="Pivot SSA" sheetId="6" state="hidden" r:id="rId6"/>
    <sheet name="Sector subject area data" sheetId="7" r:id="rId7"/>
  </sheets>
  <externalReferences>
    <externalReference r:id="rId12"/>
  </externalReferences>
  <definedNames>
    <definedName name="_xlfn.IFERROR" hidden="1">#NAME?</definedName>
    <definedName name="AllInspections" localSheetId="4">'Inspection data'!#REF!,'Inspection data'!#REF!</definedName>
    <definedName name="AllInspections">#REF!,#REF!</definedName>
    <definedName name="AsAtDate">'[1]Dates'!$B$6</definedName>
    <definedName name="EduBaseDate">'[1]Dates'!$B$5</definedName>
    <definedName name="Phase">'[1]Dates'!$B$10:$B$15</definedName>
    <definedName name="_xlnm.Print_Area" localSheetId="0">'Cover'!$A$1:$C$18</definedName>
    <definedName name="PublicationDate">'[1]Dates'!$B$7</definedName>
  </definedNames>
  <calcPr fullCalcOnLoad="1"/>
  <pivotCaches>
    <pivotCache cacheId="1" r:id="rId8"/>
    <pivotCache cacheId="2" r:id="rId9"/>
  </pivotCaches>
</workbook>
</file>

<file path=xl/sharedStrings.xml><?xml version="1.0" encoding="utf-8"?>
<sst xmlns="http://schemas.openxmlformats.org/spreadsheetml/2006/main" count="11252" uniqueCount="535">
  <si>
    <t>Provider Name</t>
  </si>
  <si>
    <t>URN</t>
  </si>
  <si>
    <t>Previous inspection number</t>
  </si>
  <si>
    <t>Previous inspection date</t>
  </si>
  <si>
    <t>Previous overall effectiveness</t>
  </si>
  <si>
    <t>Overall Effectiveness</t>
  </si>
  <si>
    <t>Apprenticeships Overall Effectiveness</t>
  </si>
  <si>
    <t>Community Learning Overall Effectiveness</t>
  </si>
  <si>
    <t>National Careers Services Overall Effectiveness</t>
  </si>
  <si>
    <t>Employability Overall Effectiveness</t>
  </si>
  <si>
    <t>Apprenticeships Teaching</t>
  </si>
  <si>
    <t>Community Learning Teaching</t>
  </si>
  <si>
    <t>National Careers Services Teaching</t>
  </si>
  <si>
    <t>Employability Teaching</t>
  </si>
  <si>
    <t>Leadership and Management</t>
  </si>
  <si>
    <t>Apprenticeships Leadership and Management</t>
  </si>
  <si>
    <t>Community Learning Leadership and Management</t>
  </si>
  <si>
    <t>National Careers Services Leadership and Management</t>
  </si>
  <si>
    <t>Employability Leadership and Management</t>
  </si>
  <si>
    <t>Independent Learning Provider</t>
  </si>
  <si>
    <t>Employer</t>
  </si>
  <si>
    <t>Independent Specialist College</t>
  </si>
  <si>
    <t>Sixth Form College</t>
  </si>
  <si>
    <t>Report</t>
  </si>
  <si>
    <t>Provider type</t>
  </si>
  <si>
    <t>Inspection Type</t>
  </si>
  <si>
    <t>Inspection Number</t>
  </si>
  <si>
    <t>Inspection Start Date</t>
  </si>
  <si>
    <t>Inspection End Date</t>
  </si>
  <si>
    <t>Inspection Status</t>
  </si>
  <si>
    <t>Inspection Report Published</t>
  </si>
  <si>
    <t>INDEX OF TABLES</t>
  </si>
  <si>
    <t>Summary of latest judgements</t>
  </si>
  <si>
    <t>Inadequate</t>
  </si>
  <si>
    <t>Grand Total</t>
  </si>
  <si>
    <t>Count of Provider Name</t>
  </si>
  <si>
    <t>Total</t>
  </si>
  <si>
    <t>Good</t>
  </si>
  <si>
    <t>Requires improvement</t>
  </si>
  <si>
    <t>Outstanding</t>
  </si>
  <si>
    <t>Outcome</t>
  </si>
  <si>
    <t>Information and Communication Technology</t>
  </si>
  <si>
    <t>Business, Administration and Law</t>
  </si>
  <si>
    <t>Engineering and Manufacturing Technologies</t>
  </si>
  <si>
    <t>Health, Public Services and Care</t>
  </si>
  <si>
    <t>Engineering</t>
  </si>
  <si>
    <t>Hairdressing and beauty therapy</t>
  </si>
  <si>
    <t>Preparation for Life and Work</t>
  </si>
  <si>
    <t>Health and Social Care</t>
  </si>
  <si>
    <t>Independent living and leisure skills</t>
  </si>
  <si>
    <t>Retail and Commercial Enterprise</t>
  </si>
  <si>
    <t>Science</t>
  </si>
  <si>
    <t>Early Years and Playwork</t>
  </si>
  <si>
    <t>Social Sciences</t>
  </si>
  <si>
    <t>English</t>
  </si>
  <si>
    <t>Visual Arts</t>
  </si>
  <si>
    <t>Administration</t>
  </si>
  <si>
    <t>Summary of latest inspection judgements for providers</t>
  </si>
  <si>
    <t>Sport, Leisure and Recreation</t>
  </si>
  <si>
    <t>ICT for practitioners</t>
  </si>
  <si>
    <t>Motor vehicle</t>
  </si>
  <si>
    <t>General Further Education/Tertiary College</t>
  </si>
  <si>
    <t>Column Labels</t>
  </si>
  <si>
    <t>Row Labels</t>
  </si>
  <si>
    <t>Community Learning and Skills</t>
  </si>
  <si>
    <t>Total number of providers inspected</t>
  </si>
  <si>
    <t>Overall effectiveness of providers inspected</t>
  </si>
  <si>
    <t>Outcomes for learners</t>
  </si>
  <si>
    <t>Teaching and learning</t>
  </si>
  <si>
    <t>Leadership and management</t>
  </si>
  <si>
    <t xml:space="preserve">Where the number of inspections is small, percentages should be viewed with caution. </t>
  </si>
  <si>
    <t>Percentages are rounded and may not add to 100.</t>
  </si>
  <si>
    <t>Foundation learning</t>
  </si>
  <si>
    <t>MANAGEMENT INFORMATION - INSPECTION OUTCOMES</t>
  </si>
  <si>
    <t>Inspection data</t>
  </si>
  <si>
    <t>Inspection data at provider level</t>
  </si>
  <si>
    <t>Sector subject area data</t>
  </si>
  <si>
    <t>Sector subject area data at provider level.</t>
  </si>
  <si>
    <t>Summary of  judgements</t>
  </si>
  <si>
    <t>Media and Communication</t>
  </si>
  <si>
    <t>Humanities</t>
  </si>
  <si>
    <t>Psychology</t>
  </si>
  <si>
    <t>Manufacturing Technologies</t>
  </si>
  <si>
    <t>Construction Crafts</t>
  </si>
  <si>
    <t>Hospitality and Catering</t>
  </si>
  <si>
    <t>ESOL</t>
  </si>
  <si>
    <t>Foundation English and Mathematics</t>
  </si>
  <si>
    <t>Community Development</t>
  </si>
  <si>
    <t>Public Services</t>
  </si>
  <si>
    <t>Agriculture</t>
  </si>
  <si>
    <t>Horticulture and Forestry</t>
  </si>
  <si>
    <t>Animal Care and Veterinary Science</t>
  </si>
  <si>
    <t>Building and Construction</t>
  </si>
  <si>
    <t>Building Services</t>
  </si>
  <si>
    <t>Business Management</t>
  </si>
  <si>
    <t>Customer service</t>
  </si>
  <si>
    <t>Retailing and Wholesaling</t>
  </si>
  <si>
    <t>Science and Mathematics</t>
  </si>
  <si>
    <t>Mathematics and Statistics</t>
  </si>
  <si>
    <t>Law and Legal Services</t>
  </si>
  <si>
    <t>Community Learning</t>
  </si>
  <si>
    <t>Performing Arts</t>
  </si>
  <si>
    <t>Warehousing and Distribution</t>
  </si>
  <si>
    <t>Family Learning</t>
  </si>
  <si>
    <t>Employability Training</t>
  </si>
  <si>
    <t>Hairdressing</t>
  </si>
  <si>
    <t>Business</t>
  </si>
  <si>
    <t xml:space="preserve">Adult and community learning providers are now known as community learning and skills providers. </t>
  </si>
  <si>
    <t>To access the table of your choice, click on the table link or the table number along the bottom of the spreadsheet.</t>
  </si>
  <si>
    <t>Key to judgements: grade 1 is outstanding, grade 2 good, grade 3 requires improvement, and grade 4 inadequate.</t>
  </si>
  <si>
    <t>Sport</t>
  </si>
  <si>
    <t>Equine Studies</t>
  </si>
  <si>
    <t>Modern foreign languages</t>
  </si>
  <si>
    <t>Training to Provide Learning Support</t>
  </si>
  <si>
    <t>Sector subject area</t>
  </si>
  <si>
    <t>Total number of judgements made</t>
  </si>
  <si>
    <t>Overall SSA judgement</t>
  </si>
  <si>
    <t>Ofsted region</t>
  </si>
  <si>
    <t>Local authority</t>
  </si>
  <si>
    <t>Accounting and Finance</t>
  </si>
  <si>
    <t>Arts, Media and Publishing</t>
  </si>
  <si>
    <t>ICT for Users</t>
  </si>
  <si>
    <t>Foundation English</t>
  </si>
  <si>
    <t>Transportation operations and maintenance</t>
  </si>
  <si>
    <t>Outcomes for learners of providers inspected</t>
  </si>
  <si>
    <t>Teaching and learning of providers inspected</t>
  </si>
  <si>
    <t>Leadership and management of providers inspected</t>
  </si>
  <si>
    <t>Foundation mathematics</t>
  </si>
  <si>
    <t>Count of URN</t>
  </si>
  <si>
    <t>Matches</t>
  </si>
  <si>
    <t>Languages, Literature and Culture</t>
  </si>
  <si>
    <t>Teaching and Lecturing</t>
  </si>
  <si>
    <t>Politics</t>
  </si>
  <si>
    <t>Current overall effectiveness outcome against Previous overall effectiveness outcome</t>
  </si>
  <si>
    <t>SSA 1 code</t>
  </si>
  <si>
    <t>SSA 1 descriptor</t>
  </si>
  <si>
    <t>SSA 2 code</t>
  </si>
  <si>
    <t>SSA 2 descriptor</t>
  </si>
  <si>
    <t>SLDD</t>
  </si>
  <si>
    <t>Sociology and Social Policy</t>
  </si>
  <si>
    <t>14-16 Overall Effectiveness Part Time</t>
  </si>
  <si>
    <t>14-16 Overall Effectiveness Full Time</t>
  </si>
  <si>
    <t>Traineeships Overall Effectiveness</t>
  </si>
  <si>
    <t>Outcome for Learners</t>
  </si>
  <si>
    <t>14-16 Outcome for Learners Part Time</t>
  </si>
  <si>
    <t>14-16 Outcome for Learners Full Time</t>
  </si>
  <si>
    <t>Traineeships Outcome for Learners</t>
  </si>
  <si>
    <t>Apprenticeships Outcome for Learners</t>
  </si>
  <si>
    <t>Community Learning Outcome for Learners</t>
  </si>
  <si>
    <t>National Careers Services Outcome for Learners</t>
  </si>
  <si>
    <t>Employability Outcome for Learners</t>
  </si>
  <si>
    <t>Teaching</t>
  </si>
  <si>
    <t>14-16 Teaching Part Time</t>
  </si>
  <si>
    <t>14-16 Teaching Full Time</t>
  </si>
  <si>
    <t>Traineeships Teaching</t>
  </si>
  <si>
    <t>14-16 Leadership and Management Part Time</t>
  </si>
  <si>
    <t>14-16 Leadership and Management Full Time</t>
  </si>
  <si>
    <t>Traineeships Leadership and Management</t>
  </si>
  <si>
    <t>Count of Inspection Number</t>
  </si>
  <si>
    <t>Ofsted Region</t>
  </si>
  <si>
    <t>SSA Descriptor 1</t>
  </si>
  <si>
    <t>Higher Education Institution</t>
  </si>
  <si>
    <t>Specialist Further Education</t>
  </si>
  <si>
    <t>National Careers Service</t>
  </si>
  <si>
    <t>Environmental Conservation</t>
  </si>
  <si>
    <t>Beauty Therapy</t>
  </si>
  <si>
    <t>Animal care</t>
  </si>
  <si>
    <t>Travel and Tourism</t>
  </si>
  <si>
    <t>Nursing and Dental Health</t>
  </si>
  <si>
    <t>Marketing and Sales</t>
  </si>
  <si>
    <t>History</t>
  </si>
  <si>
    <t>Archaeology and Archaeological Sciences</t>
  </si>
  <si>
    <t>Free School - 16-19</t>
  </si>
  <si>
    <t>Academy Converter</t>
  </si>
  <si>
    <t>Community development</t>
  </si>
  <si>
    <t>Philosophy</t>
  </si>
  <si>
    <t>Source: Ofsted inspections</t>
  </si>
  <si>
    <t>Overall effectiveness of providers inspected since 1 September 2014</t>
  </si>
  <si>
    <t>Inspection outcomes for further education, learning and skills providers inspected from 1 September 2014</t>
  </si>
  <si>
    <t>Sector subject area judgements for learning and skills providers inspected since 1 September 2014</t>
  </si>
  <si>
    <t>How well all learners are safeguarded</t>
  </si>
  <si>
    <t>14-16 How well all learners are safeguarded Part Time</t>
  </si>
  <si>
    <t>14-16 How well all learners are safeguarded Full Time</t>
  </si>
  <si>
    <t>Traineeships How well all learners are safeguarded</t>
  </si>
  <si>
    <t>Apprenticeships How well all learners are safeguarded</t>
  </si>
  <si>
    <t>Community Learning How well all learners are safeguarded</t>
  </si>
  <si>
    <t>National Careers Services How well all learners are safeguarded</t>
  </si>
  <si>
    <t>Employability How well all learners are safeguarded</t>
  </si>
  <si>
    <t>Unique Training North East Limited</t>
  </si>
  <si>
    <t>North East, Yorkshire &amp; Humber</t>
  </si>
  <si>
    <t>Durham</t>
  </si>
  <si>
    <t>WBL - requires improvement</t>
  </si>
  <si>
    <t>Published</t>
  </si>
  <si>
    <t>NULL</t>
  </si>
  <si>
    <t>Midstream (West Lancs) Ltd</t>
  </si>
  <si>
    <t>North West</t>
  </si>
  <si>
    <t>Lancashire</t>
  </si>
  <si>
    <t>Special College</t>
  </si>
  <si>
    <t>ISC - full inspection</t>
  </si>
  <si>
    <t>Newham Sixth Form College</t>
  </si>
  <si>
    <t>London</t>
  </si>
  <si>
    <t>Newham</t>
  </si>
  <si>
    <t>Further Education</t>
  </si>
  <si>
    <t>SFC - full inspection</t>
  </si>
  <si>
    <t>King George V College</t>
  </si>
  <si>
    <t>Sefton</t>
  </si>
  <si>
    <t>East Midlands</t>
  </si>
  <si>
    <t>Joseph Chamberlain Sixth Form College</t>
  </si>
  <si>
    <t>West Midlands</t>
  </si>
  <si>
    <t>Birmingham</t>
  </si>
  <si>
    <t>FE College - requires improvement</t>
  </si>
  <si>
    <t>The Learning Partnership for Cornwall and The Isles of Scilly Limited</t>
  </si>
  <si>
    <t>South West</t>
  </si>
  <si>
    <t>Cornwall</t>
  </si>
  <si>
    <t>WBL - full (regional)</t>
  </si>
  <si>
    <t>JBC Computer Training Limited</t>
  </si>
  <si>
    <t>Coventry</t>
  </si>
  <si>
    <t>Redcar &amp; Cleveland Adult Learning Service</t>
  </si>
  <si>
    <t>Redcar and Cleveland</t>
  </si>
  <si>
    <t>ACL Local Authority</t>
  </si>
  <si>
    <t>Adult and Community - full (regional)</t>
  </si>
  <si>
    <t>Hartlepool Sixth Form College</t>
  </si>
  <si>
    <t>Hartlepool</t>
  </si>
  <si>
    <t>Strode College</t>
  </si>
  <si>
    <t>Somerset</t>
  </si>
  <si>
    <t>FE College - full inspection</t>
  </si>
  <si>
    <t>Beacon Employment</t>
  </si>
  <si>
    <t>Worcestershire</t>
  </si>
  <si>
    <t>ACL Voluntary organisation</t>
  </si>
  <si>
    <t>Bradford College</t>
  </si>
  <si>
    <t>Bradford</t>
  </si>
  <si>
    <t>Skills for Security Limited</t>
  </si>
  <si>
    <t>SEEVIC College</t>
  </si>
  <si>
    <t>East of England</t>
  </si>
  <si>
    <t>Essex</t>
  </si>
  <si>
    <t>Acacia Training Limited</t>
  </si>
  <si>
    <t>Stoke-On-Trent</t>
  </si>
  <si>
    <t>Trans-plant Training Limited</t>
  </si>
  <si>
    <t>Devon</t>
  </si>
  <si>
    <t>Kingston Maurward College</t>
  </si>
  <si>
    <t>Dorset</t>
  </si>
  <si>
    <t>Luton Borough Council</t>
  </si>
  <si>
    <t>Luton</t>
  </si>
  <si>
    <t>Adult and community - full (national)</t>
  </si>
  <si>
    <t>Bristol City of</t>
  </si>
  <si>
    <t>TQ Workforce Development Limited</t>
  </si>
  <si>
    <t>Northamptonshire</t>
  </si>
  <si>
    <t>Southend-on-Sea Borough Council</t>
  </si>
  <si>
    <t>Southend-On-Sea</t>
  </si>
  <si>
    <t>Worthing College</t>
  </si>
  <si>
    <t>South East</t>
  </si>
  <si>
    <t>West Sussex</t>
  </si>
  <si>
    <t>Matrix Training and Development Limited</t>
  </si>
  <si>
    <t>Telford and Wrekin</t>
  </si>
  <si>
    <t>Stafford College</t>
  </si>
  <si>
    <t>Staffordshire</t>
  </si>
  <si>
    <t>Waverley Training Services</t>
  </si>
  <si>
    <t>Surrey</t>
  </si>
  <si>
    <t>Lawn Tennis Association Limited</t>
  </si>
  <si>
    <t>Wandsworth</t>
  </si>
  <si>
    <t>Work Based Learning - full (national)</t>
  </si>
  <si>
    <t>The Marine Society College of the Sea</t>
  </si>
  <si>
    <t>Lambeth</t>
  </si>
  <si>
    <t>ACL Specialist Designated Institute</t>
  </si>
  <si>
    <t>Woodspeen Training Limited</t>
  </si>
  <si>
    <t>Kirklees</t>
  </si>
  <si>
    <t>Walford and North Shropshire College</t>
  </si>
  <si>
    <t>Shropshire</t>
  </si>
  <si>
    <t>Morthyng Group Limited</t>
  </si>
  <si>
    <t>Rotherham</t>
  </si>
  <si>
    <t>Safe in Tees Valley Limited</t>
  </si>
  <si>
    <t>Stockton-on-Tees</t>
  </si>
  <si>
    <t>Skills Team Ltd</t>
  </si>
  <si>
    <t>Ealing</t>
  </si>
  <si>
    <t>Waltham Forest College</t>
  </si>
  <si>
    <t>Waltham Forest</t>
  </si>
  <si>
    <t>Aspire Achieve Advance Limited</t>
  </si>
  <si>
    <t>Derbyshire</t>
  </si>
  <si>
    <t>Central Sussex College</t>
  </si>
  <si>
    <t>Skills for Health Limited</t>
  </si>
  <si>
    <t>Warrington Collegiate</t>
  </si>
  <si>
    <t>Warrington</t>
  </si>
  <si>
    <t>Epping Forest College</t>
  </si>
  <si>
    <t>City of Wolverhampton College</t>
  </si>
  <si>
    <t>Wolverhampton</t>
  </si>
  <si>
    <t>Manor Training and Resource Centre Limited</t>
  </si>
  <si>
    <t>Sheffield</t>
  </si>
  <si>
    <t>Succead Limited</t>
  </si>
  <si>
    <t>LEA_Name</t>
  </si>
  <si>
    <t>Insp Number</t>
  </si>
  <si>
    <t>Insp Start Date</t>
  </si>
  <si>
    <t>Insp End Date</t>
  </si>
  <si>
    <t>Insp Status</t>
  </si>
  <si>
    <t>Insp Report Published</t>
  </si>
  <si>
    <t>Havering London Borough Council</t>
  </si>
  <si>
    <t>Havering</t>
  </si>
  <si>
    <t>Orpheus Centre</t>
  </si>
  <si>
    <t>MI ComputSolutions Incorporated</t>
  </si>
  <si>
    <t>Leisure, Travel and Tourism</t>
  </si>
  <si>
    <t>North West (EY &amp; ELS)</t>
  </si>
  <si>
    <t>Construction, Planning and the Built Environment</t>
  </si>
  <si>
    <t>Agriculture, Horticulture and Animal Care</t>
  </si>
  <si>
    <t>Forestry</t>
  </si>
  <si>
    <t>Horticulture</t>
  </si>
  <si>
    <t>Theology and Religious Studies</t>
  </si>
  <si>
    <t>Unknown</t>
  </si>
  <si>
    <t>Warrington Borough Council</t>
  </si>
  <si>
    <t>CCP GRADUATE SCHOOL LTD</t>
  </si>
  <si>
    <t>Team Enterprises Limited</t>
  </si>
  <si>
    <t>Bestland Solutions Limited</t>
  </si>
  <si>
    <t>Lancashire Adult Learning</t>
  </si>
  <si>
    <t>North Yorkshire County Council</t>
  </si>
  <si>
    <t>ACL - requires improvement</t>
  </si>
  <si>
    <t>Adult Community Learning Essex</t>
  </si>
  <si>
    <t>Compass Group UK &amp; Ireland</t>
  </si>
  <si>
    <t>Haringey London Borough Council</t>
  </si>
  <si>
    <t>In Touch Care Limited</t>
  </si>
  <si>
    <t>Norman Mackie &amp; Associates Limited</t>
  </si>
  <si>
    <t>S.Y.T.G. Limited</t>
  </si>
  <si>
    <t>Wokingham Council</t>
  </si>
  <si>
    <t>GHQ Training Limited</t>
  </si>
  <si>
    <t>Retail Motor Industry Training Limited</t>
  </si>
  <si>
    <t>Roots and Shoots</t>
  </si>
  <si>
    <t>Alpha Building Services Engineering Ltd</t>
  </si>
  <si>
    <t>Brinsworth Training Limited</t>
  </si>
  <si>
    <t>Economic Solutions Limited (Manchester Solutions)</t>
  </si>
  <si>
    <t>London Learning Consortium Community Interest Company</t>
  </si>
  <si>
    <t>Rocket Training Limited</t>
  </si>
  <si>
    <t>Sunderland City Metropolitan Borough Council</t>
  </si>
  <si>
    <t>Strategic Training Solutions (Mansfield) Limited</t>
  </si>
  <si>
    <t>Venture Learning Limited</t>
  </si>
  <si>
    <t>Expedient Training Services Limited</t>
  </si>
  <si>
    <t>Four Counties Training Limited</t>
  </si>
  <si>
    <t>Hounslow Adult and Community Education</t>
  </si>
  <si>
    <t>Mainstream Training Limited</t>
  </si>
  <si>
    <t>Options 2 Workplace Learning Ltd</t>
  </si>
  <si>
    <t>Worcestershire County Council</t>
  </si>
  <si>
    <t>Amersham and Wycombe College</t>
  </si>
  <si>
    <t>Area 51 Education Ltd</t>
  </si>
  <si>
    <t>Central College Nottingham</t>
  </si>
  <si>
    <t>Communication Specialist College -  Doncaster</t>
  </si>
  <si>
    <t>Greenwich Community College at Plumstead Centre</t>
  </si>
  <si>
    <t>Northern School of Contemporary Dance</t>
  </si>
  <si>
    <t>FE in HE - full inspection</t>
  </si>
  <si>
    <t>Barnfield College</t>
  </si>
  <si>
    <t>Huntingdonshire Regional College</t>
  </si>
  <si>
    <t>South Gloucestershire and Stroud College</t>
  </si>
  <si>
    <t>South Leicestershire College</t>
  </si>
  <si>
    <t>Sheiling College</t>
  </si>
  <si>
    <t>Lowestoft College</t>
  </si>
  <si>
    <t>New College Swindon</t>
  </si>
  <si>
    <t>SSA Descriptor 2</t>
  </si>
  <si>
    <t>Data show inspection judgements for learning and skills providers for the academic year 2014/2015.</t>
  </si>
  <si>
    <t>The completeness of the data will improve incrementally over the coming months.  For example, the position shown here for inspections taking place between September 2014 and August 2015 is not yet complete.</t>
  </si>
  <si>
    <t>The 2014/15 academic year refers to the dates between 01/09/2014 - 31/08/2015 inclusive.</t>
  </si>
  <si>
    <t>Outcomes for learners for providers inspected since 1 September 2014</t>
  </si>
  <si>
    <t>Teaching and learning for providers inspected since 1 September 2014</t>
  </si>
  <si>
    <t>Leadership and management for providers inspected since 1 September 2014</t>
  </si>
  <si>
    <t>Sector subject area judgements for providers inspected since 1 September 2014</t>
  </si>
  <si>
    <t>Brent</t>
  </si>
  <si>
    <t>St. Helens</t>
  </si>
  <si>
    <t>Buckinghamshire</t>
  </si>
  <si>
    <t>North Yorkshire</t>
  </si>
  <si>
    <t>Southampton</t>
  </si>
  <si>
    <t>Tameside</t>
  </si>
  <si>
    <t>Doncaster</t>
  </si>
  <si>
    <t>Leeds</t>
  </si>
  <si>
    <t>Higher Education Institutions</t>
  </si>
  <si>
    <t>Haringey</t>
  </si>
  <si>
    <t>Nottinghamshire</t>
  </si>
  <si>
    <t>Greenwich</t>
  </si>
  <si>
    <t>Cambridgeshire</t>
  </si>
  <si>
    <t>Education and Training</t>
  </si>
  <si>
    <t>The Academy Hair &amp; Beauty Ltd</t>
  </si>
  <si>
    <t>Ministry of Defence (RAF)</t>
  </si>
  <si>
    <t>SBC Training Limited</t>
  </si>
  <si>
    <t>Targeted Training Projects Limited</t>
  </si>
  <si>
    <t>Wandsworth London Borough Council</t>
  </si>
  <si>
    <t>Wolverhampton Adult Education Service</t>
  </si>
  <si>
    <t>East Surrey College</t>
  </si>
  <si>
    <t>Lambeth College</t>
  </si>
  <si>
    <t>Stockport College</t>
  </si>
  <si>
    <t>FE College - reinspection</t>
  </si>
  <si>
    <t>Nottingham</t>
  </si>
  <si>
    <t>Wokingham</t>
  </si>
  <si>
    <t>Plymouth</t>
  </si>
  <si>
    <t>South Gloucestershire</t>
  </si>
  <si>
    <t>Barford Education and Training (North East) Limited</t>
  </si>
  <si>
    <t>Leicestershire</t>
  </si>
  <si>
    <t>Liverpool</t>
  </si>
  <si>
    <t>Manchester</t>
  </si>
  <si>
    <t>Sunderland</t>
  </si>
  <si>
    <t>Not applicable</t>
  </si>
  <si>
    <t>Overall effectiveness of providers inspected between 1 September 2014 and 31 December 2014</t>
  </si>
  <si>
    <t>The Cornwall Council</t>
  </si>
  <si>
    <t>Croydon</t>
  </si>
  <si>
    <t>Wigan</t>
  </si>
  <si>
    <t>Hounslow</t>
  </si>
  <si>
    <t>South Tyneside</t>
  </si>
  <si>
    <t>Kent</t>
  </si>
  <si>
    <t>Suffolk</t>
  </si>
  <si>
    <t>Swindon</t>
  </si>
  <si>
    <t>Gloucestershire</t>
  </si>
  <si>
    <t>Stockport</t>
  </si>
  <si>
    <t>Dudley</t>
  </si>
  <si>
    <t>Chamber Training (Humber) Limited</t>
  </si>
  <si>
    <t>Community Training Services Limited</t>
  </si>
  <si>
    <t>East London Advanced Technology Training</t>
  </si>
  <si>
    <t>GI Group</t>
  </si>
  <si>
    <t>Aspiration Training Limited</t>
  </si>
  <si>
    <t>Baltic Training Services Limited</t>
  </si>
  <si>
    <t>County Training</t>
  </si>
  <si>
    <t>G B Training (UK) Ltd</t>
  </si>
  <si>
    <t>Staffline Recruitment Limited</t>
  </si>
  <si>
    <t>The Child Care Company (Old Windsor) Limited</t>
  </si>
  <si>
    <t>The Mary Ward Centre (AE Centre)</t>
  </si>
  <si>
    <t>DBC Training</t>
  </si>
  <si>
    <t>The Maltings College</t>
  </si>
  <si>
    <t>16-19 academy - full inspection</t>
  </si>
  <si>
    <t>Weymouth College</t>
  </si>
  <si>
    <t>Kingston University</t>
  </si>
  <si>
    <t>Trafford College</t>
  </si>
  <si>
    <t>The Virtual College</t>
  </si>
  <si>
    <t xml:space="preserve">The data cover outcomes for inspections which have taken place in the year so far and where the inspection report has been fed through to Ofsted using the regular data feed. </t>
  </si>
  <si>
    <t>Insp Type</t>
  </si>
  <si>
    <t>Kingston upon Hull City of</t>
  </si>
  <si>
    <t>Hampshire</t>
  </si>
  <si>
    <t>Hackney</t>
  </si>
  <si>
    <t>Calderdale</t>
  </si>
  <si>
    <t>Slough</t>
  </si>
  <si>
    <t>Camden</t>
  </si>
  <si>
    <t>Kingston Upon Thames</t>
  </si>
  <si>
    <t>Trafford</t>
  </si>
  <si>
    <t>Derby</t>
  </si>
  <si>
    <t>Free school-16-19</t>
  </si>
  <si>
    <t>Management information</t>
  </si>
  <si>
    <t>Policy area:</t>
  </si>
  <si>
    <t>Further education and skills inspections and outcomes</t>
  </si>
  <si>
    <t>Theme:</t>
  </si>
  <si>
    <t>Education, children's services and skills</t>
  </si>
  <si>
    <t>Published on:</t>
  </si>
  <si>
    <t>Coverage:</t>
  </si>
  <si>
    <t>England</t>
  </si>
  <si>
    <t>Period covered:</t>
  </si>
  <si>
    <t>Status:</t>
  </si>
  <si>
    <t>Provisional: Management Information</t>
  </si>
  <si>
    <t>Statistician:</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</si>
  <si>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</si>
  <si>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</si>
  <si>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</si>
  <si>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</si>
  <si>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</si>
  <si>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</si>
  <si>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</si>
  <si>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Crown copyright 2015</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</si>
  <si>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</si>
  <si>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</si>
  <si>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</si>
  <si>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</si>
  <si>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</si>
  <si>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</si>
  <si>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</si>
  <si>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Provider_type</t>
  </si>
  <si>
    <t>16-19 study programmes Overall Effectiveness</t>
  </si>
  <si>
    <t>19+ Overall Effectiveness</t>
  </si>
  <si>
    <t>16-19 study programmes Outcome for Learners</t>
  </si>
  <si>
    <t>19+ Outcome for Learners</t>
  </si>
  <si>
    <t>16-19 study programmes Teaching</t>
  </si>
  <si>
    <t>19+ Teaching</t>
  </si>
  <si>
    <t>16-19 study programmes Leadership and Management</t>
  </si>
  <si>
    <t>19+ Leadership and Management</t>
  </si>
  <si>
    <t>16-19 study programmes How well all learners are safeguarded</t>
  </si>
  <si>
    <t>19+ How well all learners are safeguarded</t>
  </si>
  <si>
    <t>Bilborough College</t>
  </si>
  <si>
    <t>Durham County Council</t>
  </si>
  <si>
    <t>E.ON UK Plc</t>
  </si>
  <si>
    <t>NCC Adult Education Services</t>
  </si>
  <si>
    <t>Norfolk</t>
  </si>
  <si>
    <t>Newbury College</t>
  </si>
  <si>
    <t>West Berkshire</t>
  </si>
  <si>
    <t>Connell Sixth Form College</t>
  </si>
  <si>
    <t>Stem Academy</t>
  </si>
  <si>
    <t>Islington</t>
  </si>
  <si>
    <t>KATS Ltd</t>
  </si>
  <si>
    <t>Hereward College of Further Education</t>
  </si>
  <si>
    <t>Anderson Stockley Accredited Training Ltd</t>
  </si>
  <si>
    <t>lookfantastic Training Limited</t>
  </si>
  <si>
    <t>Brighton and Hove</t>
  </si>
  <si>
    <t>Nottingham City Council</t>
  </si>
  <si>
    <t>Avanta Enterprise Limited</t>
  </si>
  <si>
    <t>Westminster</t>
  </si>
  <si>
    <t>Straight A Training Limited</t>
  </si>
  <si>
    <t>Training 2000 Limited</t>
  </si>
  <si>
    <t>Blackburn with Darwen</t>
  </si>
  <si>
    <t>Hugh Baird College</t>
  </si>
  <si>
    <t>LeSoCo</t>
  </si>
  <si>
    <t>Lewisham</t>
  </si>
  <si>
    <t>Nuneaton Training Centre Limited</t>
  </si>
  <si>
    <t>Warwickshire</t>
  </si>
  <si>
    <t>New College Telford</t>
  </si>
  <si>
    <t>Darlington College</t>
  </si>
  <si>
    <t>Darlington</t>
  </si>
  <si>
    <t>METSKILL Limited</t>
  </si>
  <si>
    <t>LIGA (UK) LTD</t>
  </si>
  <si>
    <t>Oxfordshire</t>
  </si>
  <si>
    <t>QDOS Training Limited</t>
  </si>
  <si>
    <t>Leicester</t>
  </si>
  <si>
    <t>Sandwell Training Association Limited</t>
  </si>
  <si>
    <t>Sandwell</t>
  </si>
  <si>
    <t>The Real Apprenticeship Company Limited</t>
  </si>
  <si>
    <t>John Laing Training Ltd</t>
  </si>
  <si>
    <t>Hertfordshire</t>
  </si>
  <si>
    <t>Norfolk Training Services Limited</t>
  </si>
  <si>
    <t>ID Training</t>
  </si>
  <si>
    <t>Newcastle Upon Tyne</t>
  </si>
  <si>
    <t>The Training &amp; Recruitment Partnership Limited</t>
  </si>
  <si>
    <t>Merton</t>
  </si>
  <si>
    <t>Herbert of Liverpool (Training) Ltd</t>
  </si>
  <si>
    <t>Babington Business College Limited</t>
  </si>
  <si>
    <t>Webs Training Limited</t>
  </si>
  <si>
    <t>Prior Pursglove College</t>
  </si>
  <si>
    <t>SFC - reinspection</t>
  </si>
  <si>
    <t>Sir Isaac Newton Sixth Form Free School</t>
  </si>
  <si>
    <t>Warwickshire College Group</t>
  </si>
  <si>
    <t>-</t>
  </si>
  <si>
    <t>xx April 2015</t>
  </si>
  <si>
    <t>REE Type of Provider</t>
  </si>
  <si>
    <t>Sarah Pearce</t>
  </si>
  <si>
    <t>https://www.gov.uk/government/statistical-data-sets/monthly-management-information-ofsteds-further-education-and-skills-inspections-outcomes</t>
  </si>
  <si>
    <t>Latest inspections up to 31 March 2015 (published by 9 April 2015)</t>
  </si>
  <si>
    <t>Declined</t>
  </si>
  <si>
    <t>Improved</t>
  </si>
  <si>
    <t>No previous inspection</t>
  </si>
  <si>
    <t>Same</t>
  </si>
  <si>
    <t>The data provided are accurate up to 9 April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</si>
</sst>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0">
    <font>
      <sz val="10"/>
      <color theme="1"/>
      <name val="Tahoma"/>
      <family val="2"/>
    </font>
    <font>
      <sz val="10"/>
      <color indexed="8"/>
      <name val="Tahoma"/>
      <family val="2"/>
    </font>
    <font>
      <b/>
      <sz val="10"/>
      <color indexed="8"/>
      <name val="Tahoma"/>
      <family val="2"/>
    </font>
    <font>
      <b/>
      <sz val="12"/>
      <color indexed="8"/>
      <name val="Tahoma"/>
      <family val="2"/>
    </font>
    <font>
      <sz val="10"/>
      <name val="Arial"/>
      <family val="2"/>
    </font>
    <font>
      <b/>
      <sz val="12"/>
      <name val="Tahoma"/>
      <family val="2"/>
    </font>
    <font>
      <b/>
      <sz val="10"/>
      <name val="Tahoma"/>
      <family val="2"/>
    </font>
    <font>
      <sz val="10"/>
      <name val="Tahoma"/>
      <family val="2"/>
    </font>
    <font>
      <u val="single"/>
      <sz val="10"/>
      <color indexed="12"/>
      <name val="Tahoma"/>
      <family val="2"/>
    </font>
    <font>
      <sz val="10"/>
      <color indexed="9"/>
      <name val="Tahoma"/>
      <family val="2"/>
    </font>
    <font>
      <sz val="8"/>
      <color indexed="8"/>
      <name val="Tahoma"/>
      <family val="2"/>
    </font>
    <font>
      <sz val="8"/>
      <color indexed="9"/>
      <name val="Tahoma"/>
      <family val="2"/>
    </font>
    <font>
      <sz val="8"/>
      <name val="Tahoma"/>
      <family val="2"/>
    </font>
    <font>
      <b/>
      <u val="single"/>
      <sz val="10"/>
      <color indexed="18"/>
      <name val="Tahoma"/>
      <family val="2"/>
    </font>
    <font>
      <b/>
      <sz val="8"/>
      <color indexed="8"/>
      <name val="Tahoma"/>
      <family val="2"/>
    </font>
    <font>
      <sz val="10"/>
      <color indexed="10"/>
      <name val="Tahoma"/>
      <family val="2"/>
    </font>
    <font>
      <i/>
      <sz val="10"/>
      <color indexed="8"/>
      <name val="Tahoma"/>
      <family val="2"/>
    </font>
    <font>
      <b/>
      <sz val="20"/>
      <color indexed="9"/>
      <name val="Tahoma"/>
      <family val="2"/>
    </font>
    <font>
      <sz val="12"/>
      <name val="Tahoma"/>
      <family val="2"/>
    </font>
    <font>
      <sz val="12"/>
      <color indexed="12"/>
      <name val="Tahoma"/>
      <family val="2"/>
    </font>
    <font>
      <u val="single"/>
      <sz val="12"/>
      <color indexed="12"/>
      <name val="Tahoma"/>
      <family val="2"/>
    </font>
    <font>
      <sz val="10"/>
      <color indexed="23"/>
      <name val="Tahoma"/>
      <family val="2"/>
    </font>
    <font>
      <b/>
      <sz val="18"/>
      <color indexed="56"/>
      <name val="Cambria"/>
      <family val="2"/>
    </font>
    <font>
      <b/>
      <sz val="15"/>
      <color indexed="56"/>
      <name val="Tahoma"/>
      <family val="2"/>
    </font>
    <font>
      <b/>
      <sz val="13"/>
      <color indexed="56"/>
      <name val="Tahoma"/>
      <family val="2"/>
    </font>
    <font>
      <b/>
      <sz val="11"/>
      <color indexed="56"/>
      <name val="Tahoma"/>
      <family val="2"/>
    </font>
    <font>
      <sz val="10"/>
      <color indexed="17"/>
      <name val="Tahoma"/>
      <family val="2"/>
    </font>
    <font>
      <sz val="10"/>
      <color indexed="20"/>
      <name val="Tahoma"/>
      <family val="2"/>
    </font>
    <font>
      <sz val="10"/>
      <color indexed="60"/>
      <name val="Tahoma"/>
      <family val="2"/>
    </font>
    <font>
      <sz val="10"/>
      <color indexed="62"/>
      <name val="Tahoma"/>
      <family val="2"/>
    </font>
    <font>
      <b/>
      <sz val="10"/>
      <color indexed="63"/>
      <name val="Tahoma"/>
      <family val="2"/>
    </font>
    <font>
      <b/>
      <sz val="10"/>
      <color indexed="52"/>
      <name val="Tahoma"/>
      <family val="2"/>
    </font>
    <font>
      <sz val="10"/>
      <color indexed="52"/>
      <name val="Tahoma"/>
      <family val="2"/>
    </font>
    <font>
      <b/>
      <sz val="10"/>
      <color indexed="9"/>
      <name val="Tahoma"/>
      <family val="2"/>
    </font>
    <font>
      <i/>
      <sz val="10"/>
      <color indexed="23"/>
      <name val="Tahoma"/>
      <family val="2"/>
    </font>
    <font>
      <sz val="9"/>
      <color indexed="8"/>
      <name val="Tahoma"/>
      <family val="2"/>
    </font>
    <font>
      <b/>
      <sz val="9"/>
      <color indexed="9"/>
      <name val="Tahoma"/>
      <family val="2"/>
    </font>
    <font>
      <b/>
      <sz val="10.8"/>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2"/>
      <color theme="1"/>
      <name val="Tahoma"/>
      <family val="2"/>
    </font>
    <font>
      <sz val="8"/>
      <color theme="1"/>
      <name val="Tahoma"/>
      <family val="2"/>
    </font>
    <font>
      <sz val="8"/>
      <color theme="0"/>
      <name val="Tahoma"/>
      <family val="2"/>
    </font>
    <font>
      <b/>
      <u val="single"/>
      <sz val="10"/>
      <color theme="4" tint="-0.4999699890613556"/>
      <name val="Tahoma"/>
      <family val="2"/>
    </font>
    <font>
      <b/>
      <sz val="8"/>
      <color theme="1"/>
      <name val="Tahoma"/>
      <family val="2"/>
    </font>
    <font>
      <i/>
      <sz val="10"/>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style="medium"/>
      <top/>
      <bottom style="thin"/>
    </border>
    <border>
      <left/>
      <right/>
      <top/>
      <bottom style="thin">
        <color indexed="55"/>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right style="thin"/>
      <top style="thin">
        <color rgb="FF000000"/>
      </top>
      <bottom style="thin"/>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thin"/>
      <top style="medium"/>
      <bottom/>
    </border>
    <border>
      <left style="medium"/>
      <right style="thin"/>
      <top/>
      <bottom style="thin"/>
    </border>
    <border>
      <left style="thin"/>
      <right style="thin"/>
      <top style="medium"/>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21"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15" fontId="4" fillId="33" borderId="10">
      <alignment horizontal="left" vertical="center"/>
      <protection/>
    </xf>
    <xf numFmtId="0" fontId="53" fillId="0" borderId="0" applyNumberFormat="0" applyFill="0" applyBorder="0" applyAlignment="0" applyProtection="0"/>
  </cellStyleXfs>
  <cellXfs count="181">
    <xf numFmtId="0" fontId="0" fillId="0" borderId="0" xfId="0" applyAlignment="1">
      <alignment/>
    </xf>
    <xf numFmtId="0" fontId="52" fillId="0" borderId="0" xfId="0" applyFont="1" applyAlignment="1">
      <alignment/>
    </xf>
    <xf numFmtId="0" fontId="54" fillId="0" borderId="0" xfId="0" applyFont="1" applyAlignment="1">
      <alignment/>
    </xf>
    <xf numFmtId="0" fontId="0" fillId="0" borderId="0" xfId="0" applyFill="1" applyAlignment="1">
      <alignment/>
    </xf>
    <xf numFmtId="0" fontId="0" fillId="0" borderId="0" xfId="0" applyFill="1" applyAlignment="1">
      <alignment wrapText="1"/>
    </xf>
    <xf numFmtId="0" fontId="6" fillId="0" borderId="11" xfId="0" applyFont="1" applyFill="1" applyBorder="1" applyAlignment="1">
      <alignment wrapText="1"/>
    </xf>
    <xf numFmtId="0" fontId="6" fillId="0" borderId="0" xfId="0" applyFont="1" applyFill="1" applyBorder="1" applyAlignment="1">
      <alignment wrapText="1"/>
    </xf>
    <xf numFmtId="0" fontId="6" fillId="0" borderId="12" xfId="0" applyFont="1" applyFill="1" applyBorder="1" applyAlignment="1">
      <alignment wrapText="1"/>
    </xf>
    <xf numFmtId="0" fontId="8" fillId="0" borderId="11" xfId="53" applyFill="1" applyBorder="1" applyAlignment="1" applyProtection="1">
      <alignment wrapText="1"/>
      <protection/>
    </xf>
    <xf numFmtId="0" fontId="0" fillId="0" borderId="0" xfId="0" applyFill="1" applyBorder="1" applyAlignment="1">
      <alignment wrapText="1"/>
    </xf>
    <xf numFmtId="0" fontId="0" fillId="0" borderId="12" xfId="0" applyFill="1" applyBorder="1" applyAlignment="1">
      <alignment wrapText="1"/>
    </xf>
    <xf numFmtId="0" fontId="8" fillId="0" borderId="13" xfId="53" applyFill="1" applyBorder="1" applyAlignment="1" applyProtection="1">
      <alignment horizontal="left" wrapText="1"/>
      <protection/>
    </xf>
    <xf numFmtId="0" fontId="0" fillId="0" borderId="14" xfId="0" applyFill="1" applyBorder="1" applyAlignment="1">
      <alignment wrapText="1"/>
    </xf>
    <xf numFmtId="0" fontId="0" fillId="0" borderId="15" xfId="0" applyFill="1" applyBorder="1" applyAlignment="1">
      <alignment wrapText="1"/>
    </xf>
    <xf numFmtId="0" fontId="7" fillId="0" borderId="11"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7" fillId="0" borderId="13"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0" xfId="0" applyNumberFormat="1" applyAlignment="1">
      <alignment/>
    </xf>
    <xf numFmtId="0" fontId="6" fillId="34" borderId="16" xfId="0" applyFont="1" applyFill="1" applyBorder="1" applyAlignment="1">
      <alignment horizontal="center" textRotation="90" wrapText="1"/>
    </xf>
    <xf numFmtId="0" fontId="0" fillId="0" borderId="0" xfId="0" applyAlignment="1">
      <alignment/>
    </xf>
    <xf numFmtId="0" fontId="0" fillId="0" borderId="0" xfId="0" applyAlignment="1">
      <alignment horizontal="left"/>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Alignment="1">
      <alignment/>
    </xf>
    <xf numFmtId="0" fontId="7" fillId="0" borderId="0" xfId="0" applyFont="1" applyFill="1" applyAlignment="1">
      <alignment/>
    </xf>
    <xf numFmtId="0" fontId="7" fillId="0" borderId="17" xfId="0" applyFont="1" applyFill="1" applyBorder="1" applyAlignment="1">
      <alignment horizontal="left"/>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14" fontId="6" fillId="34" borderId="16" xfId="0" applyNumberFormat="1" applyFont="1" applyFill="1" applyBorder="1" applyAlignment="1">
      <alignment horizontal="center" textRotation="90" wrapText="1"/>
    </xf>
    <xf numFmtId="0" fontId="0" fillId="0" borderId="0" xfId="0" applyAlignment="1">
      <alignment/>
    </xf>
    <xf numFmtId="14" fontId="0" fillId="0" borderId="0" xfId="0" applyNumberFormat="1" applyAlignment="1">
      <alignment/>
    </xf>
    <xf numFmtId="0" fontId="55"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38" fillId="0" borderId="0" xfId="0" applyFont="1" applyFill="1" applyAlignment="1">
      <alignment/>
    </xf>
    <xf numFmtId="0" fontId="54" fillId="0" borderId="0" xfId="0" applyFont="1" applyFill="1" applyAlignment="1">
      <alignment/>
    </xf>
    <xf numFmtId="0" fontId="52" fillId="0" borderId="0" xfId="0" applyFont="1" applyFill="1" applyAlignment="1">
      <alignment/>
    </xf>
    <xf numFmtId="0" fontId="56"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7" fillId="0" borderId="0" xfId="0" applyFont="1" applyFill="1" applyBorder="1" applyAlignment="1">
      <alignment horizontal="center"/>
    </xf>
    <xf numFmtId="0" fontId="38" fillId="0" borderId="0" xfId="0" applyFont="1" applyFill="1" applyBorder="1" applyAlignment="1">
      <alignment horizontal="center"/>
    </xf>
    <xf numFmtId="0" fontId="12" fillId="0" borderId="0" xfId="0" applyFont="1" applyFill="1" applyBorder="1" applyAlignment="1">
      <alignment horizontal="left"/>
    </xf>
    <xf numFmtId="0" fontId="56"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vertical="center"/>
    </xf>
    <xf numFmtId="0" fontId="55" fillId="0" borderId="0" xfId="0" applyFont="1" applyFill="1" applyBorder="1" applyAlignment="1">
      <alignment horizontal="center" vertical="center"/>
    </xf>
    <xf numFmtId="0" fontId="0" fillId="0" borderId="0" xfId="0" applyFont="1" applyFill="1" applyAlignment="1">
      <alignment/>
    </xf>
    <xf numFmtId="0" fontId="57" fillId="0" borderId="0" xfId="53" applyFont="1" applyAlignment="1" applyProtection="1">
      <alignment/>
      <protection/>
    </xf>
    <xf numFmtId="0" fontId="0" fillId="0" borderId="0" xfId="0" applyAlignment="1">
      <alignment/>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20" xfId="0" applyFont="1" applyFill="1" applyBorder="1" applyAlignment="1">
      <alignment horizontal="center" vertical="center"/>
    </xf>
    <xf numFmtId="0" fontId="55" fillId="0" borderId="21"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3"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25" xfId="0" applyFont="1" applyFill="1" applyBorder="1" applyAlignment="1">
      <alignment vertical="center"/>
    </xf>
    <xf numFmtId="0" fontId="55" fillId="0" borderId="21" xfId="0" applyFont="1" applyFill="1" applyBorder="1" applyAlignment="1">
      <alignment vertical="center"/>
    </xf>
    <xf numFmtId="0" fontId="55" fillId="0" borderId="10" xfId="0" applyFont="1" applyFill="1" applyBorder="1" applyAlignment="1">
      <alignment wrapText="1"/>
    </xf>
    <xf numFmtId="0" fontId="55" fillId="0" borderId="10" xfId="0" applyFont="1" applyFill="1" applyBorder="1" applyAlignment="1">
      <alignment horizontal="center" wrapText="1"/>
    </xf>
    <xf numFmtId="0" fontId="55" fillId="0" borderId="20" xfId="0" applyFont="1" applyFill="1" applyBorder="1" applyAlignment="1">
      <alignment horizontal="center" vertical="center" wrapText="1"/>
    </xf>
    <xf numFmtId="0" fontId="55" fillId="0" borderId="20" xfId="0" applyFont="1" applyFill="1" applyBorder="1" applyAlignment="1">
      <alignment horizontal="center" wrapText="1"/>
    </xf>
    <xf numFmtId="0" fontId="55" fillId="0" borderId="23" xfId="0" applyFont="1" applyFill="1" applyBorder="1" applyAlignment="1">
      <alignment horizontal="center" wrapText="1"/>
    </xf>
    <xf numFmtId="0" fontId="55" fillId="0" borderId="24" xfId="0" applyFont="1" applyFill="1" applyBorder="1" applyAlignment="1">
      <alignment horizontal="center" wrapText="1"/>
    </xf>
    <xf numFmtId="0" fontId="55" fillId="0" borderId="21" xfId="0" applyFont="1" applyBorder="1" applyAlignment="1">
      <alignment horizontal="left"/>
    </xf>
    <xf numFmtId="0" fontId="7" fillId="0" borderId="0" xfId="0" applyFont="1" applyFill="1" applyBorder="1" applyAlignment="1">
      <alignment/>
    </xf>
    <xf numFmtId="1" fontId="0" fillId="0" borderId="0" xfId="0" applyNumberFormat="1" applyAlignment="1">
      <alignment/>
    </xf>
    <xf numFmtId="1" fontId="6" fillId="34" borderId="16" xfId="0" applyNumberFormat="1" applyFont="1" applyFill="1" applyBorder="1" applyAlignment="1">
      <alignment horizontal="center" textRotation="90" wrapText="1"/>
    </xf>
    <xf numFmtId="0" fontId="56" fillId="0" borderId="0" xfId="0" applyFont="1" applyFill="1" applyBorder="1" applyAlignment="1">
      <alignment horizontal="center" vertical="center"/>
    </xf>
    <xf numFmtId="0" fontId="56" fillId="0" borderId="0" xfId="0" applyFont="1" applyFill="1" applyBorder="1" applyAlignment="1">
      <alignment horizontal="left" vertical="center"/>
    </xf>
    <xf numFmtId="1" fontId="56" fillId="0" borderId="0" xfId="0" applyNumberFormat="1" applyFont="1" applyFill="1" applyBorder="1" applyAlignment="1">
      <alignment horizontal="center" vertical="center"/>
    </xf>
    <xf numFmtId="0" fontId="58" fillId="0" borderId="22" xfId="0" applyFont="1" applyFill="1" applyBorder="1" applyAlignment="1">
      <alignment horizontal="left" vertical="center" wrapText="1"/>
    </xf>
    <xf numFmtId="0" fontId="55" fillId="0" borderId="26" xfId="0" applyFont="1" applyFill="1" applyBorder="1" applyAlignment="1">
      <alignment horizontal="center" wrapText="1"/>
    </xf>
    <xf numFmtId="0" fontId="53" fillId="0" borderId="0" xfId="0" applyFont="1" applyFill="1" applyAlignment="1">
      <alignment/>
    </xf>
    <xf numFmtId="0" fontId="55" fillId="0" borderId="10" xfId="0" applyFont="1" applyFill="1" applyBorder="1" applyAlignment="1">
      <alignment horizontal="center" vertical="center" wrapText="1"/>
    </xf>
    <xf numFmtId="1" fontId="0" fillId="0" borderId="0" xfId="0" applyNumberFormat="1" applyFill="1" applyBorder="1" applyAlignment="1">
      <alignment horizontal="center"/>
    </xf>
    <xf numFmtId="0" fontId="55" fillId="0" borderId="10" xfId="0" applyFont="1" applyFill="1" applyBorder="1" applyAlignment="1">
      <alignment horizontal="center" vertical="center" wrapText="1"/>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horizontal="left"/>
    </xf>
    <xf numFmtId="0" fontId="0" fillId="0" borderId="0" xfId="0" applyNumberFormat="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1" fontId="12" fillId="0" borderId="0" xfId="0" applyNumberFormat="1" applyFont="1" applyFill="1" applyAlignment="1">
      <alignment/>
    </xf>
    <xf numFmtId="1" fontId="56" fillId="0" borderId="0" xfId="0" applyNumberFormat="1" applyFont="1" applyFill="1" applyAlignment="1">
      <alignment horizontal="right"/>
    </xf>
    <xf numFmtId="1" fontId="56" fillId="0" borderId="0" xfId="0" applyNumberFormat="1" applyFont="1" applyFill="1" applyBorder="1" applyAlignment="1">
      <alignment horizontal="right"/>
    </xf>
    <xf numFmtId="0" fontId="56" fillId="0" borderId="0" xfId="0" applyFont="1" applyFill="1" applyBorder="1" applyAlignment="1">
      <alignment horizontal="left"/>
    </xf>
    <xf numFmtId="0" fontId="56" fillId="0" borderId="0" xfId="0" applyFont="1" applyFill="1" applyAlignment="1">
      <alignment horizontal="left"/>
    </xf>
    <xf numFmtId="0" fontId="55" fillId="0" borderId="27" xfId="0" applyFont="1" applyFill="1" applyBorder="1" applyAlignment="1">
      <alignment/>
    </xf>
    <xf numFmtId="0" fontId="55" fillId="0" borderId="16" xfId="0" applyFont="1" applyFill="1" applyBorder="1" applyAlignment="1">
      <alignment horizontal="center" vertical="center" wrapText="1"/>
    </xf>
    <xf numFmtId="0" fontId="55" fillId="0" borderId="28" xfId="0" applyFont="1" applyFill="1" applyBorder="1" applyAlignment="1">
      <alignment/>
    </xf>
    <xf numFmtId="0" fontId="55" fillId="0" borderId="29" xfId="0" applyFont="1" applyFill="1" applyBorder="1" applyAlignment="1">
      <alignment/>
    </xf>
    <xf numFmtId="0" fontId="55" fillId="0" borderId="16"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0" xfId="0" applyFill="1" applyAlignment="1">
      <alignment/>
    </xf>
    <xf numFmtId="0" fontId="0" fillId="0" borderId="0" xfId="0" applyAlignment="1">
      <alignment/>
    </xf>
    <xf numFmtId="0" fontId="59" fillId="0" borderId="0" xfId="0" applyFont="1" applyFill="1" applyAlignment="1">
      <alignment/>
    </xf>
    <xf numFmtId="14" fontId="0" fillId="0" borderId="0" xfId="0" applyNumberFormat="1" applyFill="1" applyAlignment="1">
      <alignment/>
    </xf>
    <xf numFmtId="0" fontId="0" fillId="0" borderId="10" xfId="0" applyBorder="1" applyAlignment="1">
      <alignment horizontal="left"/>
    </xf>
    <xf numFmtId="0" fontId="0" fillId="0" borderId="10" xfId="0" applyNumberFormat="1" applyBorder="1" applyAlignment="1">
      <alignment/>
    </xf>
    <xf numFmtId="0" fontId="0" fillId="0" borderId="10" xfId="0" applyBorder="1" applyAlignment="1">
      <alignment/>
    </xf>
    <xf numFmtId="1" fontId="56" fillId="0" borderId="0" xfId="0" applyNumberFormat="1" applyFont="1" applyFill="1" applyAlignment="1">
      <alignment/>
    </xf>
    <xf numFmtId="0" fontId="6" fillId="34" borderId="10" xfId="0" applyNumberFormat="1" applyFont="1" applyFill="1" applyBorder="1" applyAlignment="1">
      <alignment horizontal="center" textRotation="90" wrapText="1"/>
    </xf>
    <xf numFmtId="0" fontId="6" fillId="35" borderId="31" xfId="58" applyFont="1" applyFill="1" applyBorder="1" applyProtection="1">
      <alignment/>
      <protection hidden="1"/>
    </xf>
    <xf numFmtId="0" fontId="7" fillId="35" borderId="31" xfId="58" applyFill="1" applyBorder="1" applyProtection="1">
      <alignment/>
      <protection hidden="1"/>
    </xf>
    <xf numFmtId="0" fontId="7" fillId="35" borderId="0" xfId="58" applyFill="1" applyProtection="1">
      <alignment/>
      <protection hidden="1"/>
    </xf>
    <xf numFmtId="0" fontId="7" fillId="35" borderId="32" xfId="58" applyFill="1" applyBorder="1" applyProtection="1">
      <alignment/>
      <protection hidden="1" locked="0"/>
    </xf>
    <xf numFmtId="0" fontId="7" fillId="35" borderId="33" xfId="58" applyFill="1" applyBorder="1" applyProtection="1">
      <alignment/>
      <protection hidden="1" locked="0"/>
    </xf>
    <xf numFmtId="0" fontId="7" fillId="35" borderId="34" xfId="58" applyFill="1" applyBorder="1" applyProtection="1">
      <alignment/>
      <protection hidden="1" locked="0"/>
    </xf>
    <xf numFmtId="0" fontId="7" fillId="35" borderId="35" xfId="58" applyFill="1" applyBorder="1" applyProtection="1">
      <alignment/>
      <protection hidden="1" locked="0"/>
    </xf>
    <xf numFmtId="0" fontId="18" fillId="0" borderId="36" xfId="58" applyFont="1" applyBorder="1" applyAlignment="1" applyProtection="1">
      <alignment vertical="center" wrapText="1"/>
      <protection hidden="1" locked="0"/>
    </xf>
    <xf numFmtId="49" fontId="18" fillId="0" borderId="36" xfId="58" applyNumberFormat="1" applyFont="1" applyFill="1" applyBorder="1" applyAlignment="1" applyProtection="1" quotePrefix="1">
      <alignment vertical="center" wrapText="1"/>
      <protection hidden="1" locked="0"/>
    </xf>
    <xf numFmtId="0" fontId="5" fillId="0" borderId="36" xfId="58" applyFont="1" applyBorder="1" applyAlignment="1" applyProtection="1">
      <alignment vertical="center" wrapText="1"/>
      <protection hidden="1" locked="0"/>
    </xf>
    <xf numFmtId="0" fontId="18" fillId="36" borderId="36" xfId="58" applyFont="1" applyFill="1" applyBorder="1" applyAlignment="1" applyProtection="1">
      <alignment horizontal="left" vertical="center" wrapText="1"/>
      <protection hidden="1" locked="0"/>
    </xf>
    <xf numFmtId="0" fontId="18" fillId="0" borderId="36" xfId="58" applyFont="1" applyBorder="1" applyAlignment="1" applyProtection="1">
      <alignment horizontal="left" vertical="center" wrapText="1"/>
      <protection hidden="1" locked="0"/>
    </xf>
    <xf numFmtId="0" fontId="19" fillId="0" borderId="36" xfId="53" applyFont="1" applyBorder="1" applyAlignment="1" applyProtection="1">
      <alignment horizontal="left" vertical="center" wrapText="1"/>
      <protection hidden="1" locked="0"/>
    </xf>
    <xf numFmtId="0" fontId="7" fillId="36" borderId="32" xfId="58" applyFill="1" applyBorder="1" applyProtection="1">
      <alignment/>
      <protection hidden="1" locked="0"/>
    </xf>
    <xf numFmtId="0" fontId="7" fillId="36" borderId="33" xfId="58" applyFill="1" applyBorder="1" applyProtection="1">
      <alignment/>
      <protection hidden="1" locked="0"/>
    </xf>
    <xf numFmtId="3" fontId="7" fillId="36" borderId="32" xfId="58" applyNumberFormat="1" applyFill="1" applyBorder="1" applyProtection="1">
      <alignment/>
      <protection hidden="1" locked="0"/>
    </xf>
    <xf numFmtId="3" fontId="7" fillId="36" borderId="33" xfId="58" applyNumberFormat="1" applyFill="1" applyBorder="1" applyProtection="1">
      <alignment/>
      <protection hidden="1" locked="0"/>
    </xf>
    <xf numFmtId="3" fontId="18" fillId="36" borderId="32" xfId="58" applyNumberFormat="1" applyFont="1" applyFill="1" applyBorder="1" applyProtection="1">
      <alignment/>
      <protection hidden="1" locked="0"/>
    </xf>
    <xf numFmtId="3" fontId="18" fillId="36" borderId="33" xfId="58" applyNumberFormat="1" applyFont="1" applyFill="1" applyBorder="1" applyProtection="1">
      <alignment/>
      <protection hidden="1" locked="0"/>
    </xf>
    <xf numFmtId="3" fontId="5" fillId="36" borderId="33" xfId="58" applyNumberFormat="1" applyFont="1" applyFill="1" applyBorder="1" applyProtection="1">
      <alignment/>
      <protection hidden="1" locked="0"/>
    </xf>
    <xf numFmtId="3" fontId="18" fillId="36" borderId="33" xfId="58" applyNumberFormat="1" applyFont="1" applyFill="1" applyBorder="1" applyAlignment="1" applyProtection="1">
      <alignment wrapText="1"/>
      <protection hidden="1" locked="0"/>
    </xf>
    <xf numFmtId="3" fontId="18" fillId="36" borderId="32" xfId="58" applyNumberFormat="1" applyFont="1" applyFill="1" applyBorder="1" applyAlignment="1" applyProtection="1">
      <alignment wrapText="1"/>
      <protection hidden="1" locked="0"/>
    </xf>
    <xf numFmtId="3" fontId="19" fillId="36" borderId="32" xfId="53" applyNumberFormat="1" applyFont="1" applyFill="1" applyBorder="1" applyAlignment="1" applyProtection="1">
      <alignment/>
      <protection hidden="1" locked="0"/>
    </xf>
    <xf numFmtId="3" fontId="20" fillId="36" borderId="33" xfId="53" applyNumberFormat="1" applyFont="1" applyFill="1" applyBorder="1" applyAlignment="1" applyProtection="1">
      <alignment/>
      <protection hidden="1" locked="0"/>
    </xf>
    <xf numFmtId="3" fontId="7" fillId="36" borderId="34" xfId="58" applyNumberFormat="1" applyFill="1" applyBorder="1" applyProtection="1">
      <alignment/>
      <protection hidden="1" locked="0"/>
    </xf>
    <xf numFmtId="3" fontId="7" fillId="36" borderId="35" xfId="58" applyNumberFormat="1" applyFill="1" applyBorder="1" applyProtection="1">
      <alignment/>
      <protection hidden="1" locked="0"/>
    </xf>
    <xf numFmtId="0" fontId="54" fillId="0" borderId="0" xfId="0" applyFont="1" applyAlignment="1">
      <alignment horizontal="left" vertical="center"/>
    </xf>
    <xf numFmtId="0" fontId="0" fillId="0" borderId="0" xfId="0" applyAlignment="1">
      <alignment horizontal="left" vertical="center"/>
    </xf>
    <xf numFmtId="0" fontId="0" fillId="0" borderId="0" xfId="0" applyNumberFormat="1" applyAlignment="1">
      <alignment horizontal="left" vertical="center"/>
    </xf>
    <xf numFmtId="1"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pplyProtection="1">
      <alignment horizontal="left" vertical="center"/>
      <protection hidden="1"/>
    </xf>
    <xf numFmtId="0" fontId="6" fillId="34" borderId="10" xfId="0" applyFont="1" applyFill="1" applyBorder="1" applyAlignment="1">
      <alignment horizontal="left" vertical="center" textRotation="90" wrapText="1"/>
    </xf>
    <xf numFmtId="0" fontId="6" fillId="34" borderId="37" xfId="0" applyFont="1" applyFill="1" applyBorder="1" applyAlignment="1">
      <alignment horizontal="left" vertical="center" textRotation="90" wrapText="1"/>
    </xf>
    <xf numFmtId="0" fontId="6" fillId="34" borderId="37" xfId="0" applyNumberFormat="1" applyFont="1" applyFill="1" applyBorder="1" applyAlignment="1">
      <alignment horizontal="left" vertical="center" textRotation="90" wrapText="1"/>
    </xf>
    <xf numFmtId="1" fontId="6" fillId="34" borderId="37" xfId="0" applyNumberFormat="1" applyFont="1" applyFill="1" applyBorder="1" applyAlignment="1">
      <alignment horizontal="left" vertical="center" textRotation="90" wrapText="1"/>
    </xf>
    <xf numFmtId="14" fontId="6" fillId="34" borderId="37" xfId="0" applyNumberFormat="1" applyFont="1" applyFill="1" applyBorder="1" applyAlignment="1">
      <alignment horizontal="left" vertical="center" textRotation="90" wrapText="1"/>
    </xf>
    <xf numFmtId="0" fontId="6" fillId="34" borderId="16" xfId="0" applyFont="1" applyFill="1" applyBorder="1" applyAlignment="1">
      <alignment horizontal="left" vertical="center" textRotation="90" wrapText="1"/>
    </xf>
    <xf numFmtId="0" fontId="6" fillId="0" borderId="0" xfId="0" applyFont="1" applyBorder="1" applyAlignment="1">
      <alignment horizontal="left" vertical="center" textRotation="90" wrapText="1"/>
    </xf>
    <xf numFmtId="0" fontId="57" fillId="0" borderId="0" xfId="53" applyFont="1" applyAlignment="1" applyProtection="1">
      <alignment horizontal="left" vertical="center"/>
      <protection/>
    </xf>
    <xf numFmtId="0" fontId="0" fillId="0" borderId="0" xfId="0" applyNumberFormat="1" applyAlignment="1" quotePrefix="1">
      <alignment horizontal="left" vertical="center"/>
    </xf>
    <xf numFmtId="0" fontId="0" fillId="0" borderId="0" xfId="0" applyFill="1" applyAlignment="1">
      <alignment horizontal="left" vertical="center"/>
    </xf>
    <xf numFmtId="164" fontId="0" fillId="0" borderId="0" xfId="0" applyNumberFormat="1" applyAlignment="1">
      <alignment horizontal="left" vertical="center"/>
    </xf>
    <xf numFmtId="0" fontId="17" fillId="37" borderId="36" xfId="58" applyFont="1" applyFill="1" applyBorder="1" applyAlignment="1" applyProtection="1">
      <alignment horizontal="left" vertical="center" wrapText="1"/>
      <protection hidden="1" locked="0"/>
    </xf>
    <xf numFmtId="0" fontId="6" fillId="0" borderId="0" xfId="0" applyFont="1" applyFill="1" applyBorder="1" applyAlignment="1">
      <alignment vertical="top" wrapText="1"/>
    </xf>
    <xf numFmtId="0" fontId="7" fillId="0" borderId="38" xfId="0" applyFont="1" applyFill="1" applyBorder="1" applyAlignment="1">
      <alignment wrapText="1"/>
    </xf>
    <xf numFmtId="0" fontId="7" fillId="0" borderId="39" xfId="0" applyFont="1" applyFill="1" applyBorder="1" applyAlignment="1">
      <alignment wrapText="1"/>
    </xf>
    <xf numFmtId="0" fontId="7" fillId="0" borderId="40" xfId="0" applyFont="1" applyFill="1" applyBorder="1" applyAlignment="1">
      <alignment wrapText="1"/>
    </xf>
    <xf numFmtId="0" fontId="7" fillId="0" borderId="38" xfId="0" applyFont="1" applyFill="1" applyBorder="1" applyAlignment="1">
      <alignment vertical="top" wrapText="1"/>
    </xf>
    <xf numFmtId="0" fontId="7" fillId="0" borderId="39" xfId="0" applyFont="1" applyFill="1" applyBorder="1" applyAlignment="1">
      <alignment vertical="top" wrapText="1"/>
    </xf>
    <xf numFmtId="0" fontId="7" fillId="0" borderId="40"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horizontal="left" vertical="top"/>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55" fillId="0" borderId="26" xfId="0" applyFont="1" applyFill="1" applyBorder="1" applyAlignment="1">
      <alignment horizontal="center"/>
    </xf>
    <xf numFmtId="0" fontId="55" fillId="0" borderId="41" xfId="0" applyFont="1" applyFill="1" applyBorder="1" applyAlignment="1">
      <alignment horizontal="center"/>
    </xf>
    <xf numFmtId="0" fontId="55" fillId="0" borderId="25"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6"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44"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27" xfId="0" applyFont="1" applyFill="1" applyBorder="1" applyAlignment="1">
      <alignment horizontal="center"/>
    </xf>
    <xf numFmtId="0" fontId="55" fillId="0" borderId="28" xfId="0" applyFont="1" applyFill="1" applyBorder="1" applyAlignment="1">
      <alignment horizontal="center"/>
    </xf>
    <xf numFmtId="0" fontId="55" fillId="0" borderId="29" xfId="0" applyFont="1" applyFill="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Note 2" xfId="65"/>
    <cellStyle name="Output" xfId="66"/>
    <cellStyle name="Percent" xfId="67"/>
    <cellStyle name="Percent 2" xfId="68"/>
    <cellStyle name="Percent 3" xfId="69"/>
    <cellStyle name="Title" xfId="70"/>
    <cellStyle name="Total" xfId="71"/>
    <cellStyle name="Tracking" xfId="72"/>
    <cellStyle name="Warning Text" xfId="73"/>
  </cellStyles>
  <dxfs count="3">
    <dxf>
      <numFmt numFmtId="13" formatCode="# ??/??"/>
      <border/>
    </dxf>
    <dxf>
      <border/>
    </dxf>
    <dxf>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Outcomes for learners for providers inspected since 1 September 2014 (percentage) </a:t>
            </a:r>
          </a:p>
        </c:rich>
      </c:tx>
      <c:layout>
        <c:manualLayout>
          <c:xMode val="factor"/>
          <c:yMode val="factor"/>
          <c:x val="-0.001"/>
          <c:y val="-0.01575"/>
        </c:manualLayout>
      </c:layout>
      <c:spPr>
        <a:noFill/>
        <a:ln w="3175">
          <a:noFill/>
        </a:ln>
      </c:spPr>
    </c:title>
    <c:plotArea>
      <c:layout>
        <c:manualLayout>
          <c:xMode val="edge"/>
          <c:yMode val="edge"/>
          <c:x val="0.03825"/>
          <c:y val="0.11425"/>
          <c:w val="0.947"/>
          <c:h val="0.7785"/>
        </c:manualLayout>
      </c:layout>
      <c:barChart>
        <c:barDir val="bar"/>
        <c:grouping val="percentStacked"/>
        <c:varyColors val="0"/>
        <c:ser>
          <c:idx val="0"/>
          <c:order val="0"/>
          <c:tx>
            <c:strRef>
              <c:f>'Summary of judgements'!$J$30</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8"/>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judgements'!$J$31:$J$42</c:f>
              <c:numCache/>
            </c:numRef>
          </c:val>
        </c:ser>
        <c:ser>
          <c:idx val="1"/>
          <c:order val="1"/>
          <c:tx>
            <c:strRef>
              <c:f>'Summary of judgements'!$K$30</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judgements'!$K$31:$K$42</c:f>
              <c:numCache/>
            </c:numRef>
          </c:val>
        </c:ser>
        <c:ser>
          <c:idx val="2"/>
          <c:order val="2"/>
          <c:tx>
            <c:strRef>
              <c:f>'Summary of judgements'!$L$30</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judgements'!$L$31:$L$42</c:f>
              <c:numCache/>
            </c:numRef>
          </c:val>
        </c:ser>
        <c:ser>
          <c:idx val="3"/>
          <c:order val="3"/>
          <c:tx>
            <c:strRef>
              <c:f>'Summary of judgements'!$M$30</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judgements'!$M$31:$M$42</c:f>
              <c:numCache/>
            </c:numRef>
          </c:val>
        </c:ser>
        <c:overlap val="100"/>
        <c:axId val="49092741"/>
        <c:axId val="39181486"/>
      </c:barChart>
      <c:catAx>
        <c:axId val="49092741"/>
        <c:scaling>
          <c:orientation val="maxMin"/>
        </c:scaling>
        <c:axPos val="l"/>
        <c:delete val="0"/>
        <c:numFmt formatCode="General" sourceLinked="1"/>
        <c:majorTickMark val="out"/>
        <c:minorTickMark val="none"/>
        <c:tickLblPos val="nextTo"/>
        <c:spPr>
          <a:ln w="3175">
            <a:solidFill>
              <a:srgbClr val="808080"/>
            </a:solidFill>
          </a:ln>
        </c:spPr>
        <c:crossAx val="39181486"/>
        <c:crosses val="autoZero"/>
        <c:auto val="1"/>
        <c:lblOffset val="100"/>
        <c:tickLblSkip val="1"/>
        <c:noMultiLvlLbl val="0"/>
      </c:catAx>
      <c:valAx>
        <c:axId val="39181486"/>
        <c:scaling>
          <c:orientation val="minMax"/>
        </c:scaling>
        <c:axPos val="t"/>
        <c:delete val="1"/>
        <c:majorTickMark val="out"/>
        <c:minorTickMark val="none"/>
        <c:tickLblPos val="nextTo"/>
        <c:crossAx val="49092741"/>
        <c:crossesAt val="1"/>
        <c:crossBetween val="between"/>
        <c:dispUnits/>
      </c:valAx>
      <c:spPr>
        <a:solidFill>
          <a:srgbClr val="FFFFFF"/>
        </a:solidFill>
        <a:ln w="3175">
          <a:noFill/>
        </a:ln>
      </c:spPr>
    </c:plotArea>
    <c:legend>
      <c:legendPos val="b"/>
      <c:layout>
        <c:manualLayout>
          <c:xMode val="edge"/>
          <c:yMode val="edge"/>
          <c:x val="0.287"/>
          <c:y val="0.9345"/>
          <c:w val="0.423"/>
          <c:h val="0.04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Overall effectiveness for providers inspected since 1 September 2014 (percentage)</a:t>
            </a:r>
          </a:p>
        </c:rich>
      </c:tx>
      <c:layout>
        <c:manualLayout>
          <c:xMode val="factor"/>
          <c:yMode val="factor"/>
          <c:x val="-0.00875"/>
          <c:y val="0.009"/>
        </c:manualLayout>
      </c:layout>
      <c:spPr>
        <a:noFill/>
        <a:ln w="3175">
          <a:noFill/>
        </a:ln>
      </c:spPr>
    </c:title>
    <c:plotArea>
      <c:layout>
        <c:manualLayout>
          <c:xMode val="edge"/>
          <c:yMode val="edge"/>
          <c:x val="0.0225"/>
          <c:y val="0.1165"/>
          <c:w val="0.96175"/>
          <c:h val="0.77625"/>
        </c:manualLayout>
      </c:layout>
      <c:barChart>
        <c:barDir val="bar"/>
        <c:grouping val="percentStacked"/>
        <c:varyColors val="0"/>
        <c:ser>
          <c:idx val="0"/>
          <c:order val="0"/>
          <c:tx>
            <c:strRef>
              <c:f>'Summary of judgements'!$J$6</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5"/>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judgements'!$J$7:$J$18</c:f>
              <c:numCache/>
            </c:numRef>
          </c:val>
        </c:ser>
        <c:ser>
          <c:idx val="1"/>
          <c:order val="1"/>
          <c:tx>
            <c:strRef>
              <c:f>'Summary of judgements'!$K$6</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judgements'!$K$7:$K$18</c:f>
              <c:numCache/>
            </c:numRef>
          </c:val>
        </c:ser>
        <c:ser>
          <c:idx val="2"/>
          <c:order val="2"/>
          <c:tx>
            <c:strRef>
              <c:f>'Summary of judgements'!$L$6</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judgements'!$L$7:$L$18</c:f>
              <c:numCache/>
            </c:numRef>
          </c:val>
        </c:ser>
        <c:ser>
          <c:idx val="3"/>
          <c:order val="3"/>
          <c:tx>
            <c:strRef>
              <c:f>'Summary of judgements'!$M$6</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judgements'!$M$7:$M$18</c:f>
              <c:numCache/>
            </c:numRef>
          </c:val>
        </c:ser>
        <c:overlap val="100"/>
        <c:axId val="17089055"/>
        <c:axId val="19583768"/>
      </c:barChart>
      <c:catAx>
        <c:axId val="17089055"/>
        <c:scaling>
          <c:orientation val="maxMin"/>
        </c:scaling>
        <c:axPos val="l"/>
        <c:delete val="0"/>
        <c:numFmt formatCode="General" sourceLinked="1"/>
        <c:majorTickMark val="out"/>
        <c:minorTickMark val="none"/>
        <c:tickLblPos val="nextTo"/>
        <c:spPr>
          <a:ln w="3175">
            <a:solidFill>
              <a:srgbClr val="808080"/>
            </a:solidFill>
          </a:ln>
        </c:spPr>
        <c:crossAx val="19583768"/>
        <c:crosses val="autoZero"/>
        <c:auto val="1"/>
        <c:lblOffset val="100"/>
        <c:tickLblSkip val="1"/>
        <c:noMultiLvlLbl val="0"/>
      </c:catAx>
      <c:valAx>
        <c:axId val="19583768"/>
        <c:scaling>
          <c:orientation val="minMax"/>
        </c:scaling>
        <c:axPos val="t"/>
        <c:delete val="1"/>
        <c:majorTickMark val="out"/>
        <c:minorTickMark val="none"/>
        <c:tickLblPos val="nextTo"/>
        <c:crossAx val="17089055"/>
        <c:crossesAt val="1"/>
        <c:crossBetween val="between"/>
        <c:dispUnits/>
      </c:valAx>
      <c:spPr>
        <a:solidFill>
          <a:srgbClr val="FFFFFF"/>
        </a:solidFill>
        <a:ln w="3175">
          <a:noFill/>
        </a:ln>
      </c:spPr>
    </c:plotArea>
    <c:legend>
      <c:legendPos val="b"/>
      <c:layout>
        <c:manualLayout>
          <c:xMode val="edge"/>
          <c:yMode val="edge"/>
          <c:x val="0.28825"/>
          <c:y val="0.934"/>
          <c:w val="0.42075"/>
          <c:h val="0.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Teaching and learning for providers inspected since 1 September 2014 (percentage)</a:t>
            </a:r>
          </a:p>
        </c:rich>
      </c:tx>
      <c:layout>
        <c:manualLayout>
          <c:xMode val="factor"/>
          <c:yMode val="factor"/>
          <c:x val="-0.00475"/>
          <c:y val="-0.01425"/>
        </c:manualLayout>
      </c:layout>
      <c:spPr>
        <a:noFill/>
        <a:ln w="3175">
          <a:noFill/>
        </a:ln>
      </c:spPr>
    </c:title>
    <c:plotArea>
      <c:layout>
        <c:manualLayout>
          <c:xMode val="edge"/>
          <c:yMode val="edge"/>
          <c:x val="0.0165"/>
          <c:y val="0.10775"/>
          <c:w val="0.96525"/>
          <c:h val="0.7775"/>
        </c:manualLayout>
      </c:layout>
      <c:barChart>
        <c:barDir val="bar"/>
        <c:grouping val="percentStacked"/>
        <c:varyColors val="0"/>
        <c:ser>
          <c:idx val="0"/>
          <c:order val="0"/>
          <c:tx>
            <c:strRef>
              <c:f>'Summary of judgements'!$J$55</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judgements'!$J$56:$J$67</c:f>
              <c:numCache/>
            </c:numRef>
          </c:val>
        </c:ser>
        <c:ser>
          <c:idx val="1"/>
          <c:order val="1"/>
          <c:tx>
            <c:strRef>
              <c:f>'Summary of judgements'!$K$55</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judgements'!$K$56:$K$67</c:f>
              <c:numCache/>
            </c:numRef>
          </c:val>
        </c:ser>
        <c:ser>
          <c:idx val="2"/>
          <c:order val="2"/>
          <c:tx>
            <c:strRef>
              <c:f>'Summary of judgements'!$L$55</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judgements'!$L$56:$L$67</c:f>
              <c:numCache/>
            </c:numRef>
          </c:val>
        </c:ser>
        <c:ser>
          <c:idx val="3"/>
          <c:order val="3"/>
          <c:tx>
            <c:strRef>
              <c:f>'Summary of judgements'!$M$55</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judgements'!$I$56:$I$67</c:f>
              <c:strCache/>
            </c:strRef>
          </c:cat>
          <c:val>
            <c:numRef>
              <c:f>'Summary of judgements'!$M$56:$M$67</c:f>
              <c:numCache/>
            </c:numRef>
          </c:val>
        </c:ser>
        <c:overlap val="100"/>
        <c:axId val="42036185"/>
        <c:axId val="42781346"/>
      </c:barChart>
      <c:catAx>
        <c:axId val="42036185"/>
        <c:scaling>
          <c:orientation val="maxMin"/>
        </c:scaling>
        <c:axPos val="l"/>
        <c:delete val="0"/>
        <c:numFmt formatCode="General" sourceLinked="1"/>
        <c:majorTickMark val="out"/>
        <c:minorTickMark val="none"/>
        <c:tickLblPos val="nextTo"/>
        <c:spPr>
          <a:ln w="3175">
            <a:solidFill>
              <a:srgbClr val="808080"/>
            </a:solidFill>
          </a:ln>
        </c:spPr>
        <c:crossAx val="42781346"/>
        <c:crosses val="autoZero"/>
        <c:auto val="1"/>
        <c:lblOffset val="100"/>
        <c:tickLblSkip val="1"/>
        <c:noMultiLvlLbl val="0"/>
      </c:catAx>
      <c:valAx>
        <c:axId val="42781346"/>
        <c:scaling>
          <c:orientation val="minMax"/>
        </c:scaling>
        <c:axPos val="t"/>
        <c:delete val="1"/>
        <c:majorTickMark val="out"/>
        <c:minorTickMark val="none"/>
        <c:tickLblPos val="nextTo"/>
        <c:crossAx val="42036185"/>
        <c:crossesAt val="1"/>
        <c:crossBetween val="between"/>
        <c:dispUnits/>
      </c:valAx>
      <c:spPr>
        <a:solidFill>
          <a:srgbClr val="FFFFFF"/>
        </a:solidFill>
        <a:ln w="3175">
          <a:noFill/>
        </a:ln>
      </c:spPr>
    </c:plotArea>
    <c:legend>
      <c:legendPos val="b"/>
      <c:layout>
        <c:manualLayout>
          <c:xMode val="edge"/>
          <c:yMode val="edge"/>
          <c:x val="0.29025"/>
          <c:y val="0.93125"/>
          <c:w val="0.41775"/>
          <c:h val="0.05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Leadership and management for providers inspected since 1 September 2014 (percentage)</a:t>
            </a:r>
          </a:p>
        </c:rich>
      </c:tx>
      <c:layout>
        <c:manualLayout>
          <c:xMode val="factor"/>
          <c:yMode val="factor"/>
          <c:x val="-0.001"/>
          <c:y val="-0.0165"/>
        </c:manualLayout>
      </c:layout>
      <c:spPr>
        <a:noFill/>
        <a:ln w="3175">
          <a:noFill/>
        </a:ln>
      </c:spPr>
    </c:title>
    <c:plotArea>
      <c:layout>
        <c:manualLayout>
          <c:xMode val="edge"/>
          <c:yMode val="edge"/>
          <c:x val="0.05575"/>
          <c:y val="0.116"/>
          <c:w val="0.92825"/>
          <c:h val="0.777"/>
        </c:manualLayout>
      </c:layout>
      <c:barChart>
        <c:barDir val="bar"/>
        <c:grouping val="percentStacked"/>
        <c:varyColors val="0"/>
        <c:ser>
          <c:idx val="0"/>
          <c:order val="0"/>
          <c:tx>
            <c:strRef>
              <c:f>'Summary of judgements'!$J$79</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judgements'!$J$80,'Summary of judgements'!$J$81:$J$91)</c:f>
              <c:numCache/>
            </c:numRef>
          </c:val>
        </c:ser>
        <c:ser>
          <c:idx val="1"/>
          <c:order val="1"/>
          <c:tx>
            <c:strRef>
              <c:f>'Summary of judgements'!$K$79</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judgements'!$K$80,'Summary of judgements'!$K$81:$K$91)</c:f>
              <c:numCache/>
            </c:numRef>
          </c:val>
        </c:ser>
        <c:ser>
          <c:idx val="2"/>
          <c:order val="2"/>
          <c:tx>
            <c:strRef>
              <c:f>'Summary of judgements'!$L$79</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judgements'!$L$80,'Summary of judgements'!$L$81:$L$91)</c:f>
              <c:numCache/>
            </c:numRef>
          </c:val>
        </c:ser>
        <c:ser>
          <c:idx val="3"/>
          <c:order val="3"/>
          <c:tx>
            <c:strRef>
              <c:f>'Summary of judgements'!$M$79</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judgements'!$M$80,'Summary of judgements'!$M$81:$M$91)</c:f>
              <c:numCache/>
            </c:numRef>
          </c:val>
        </c:ser>
        <c:overlap val="100"/>
        <c:axId val="49487795"/>
        <c:axId val="42736972"/>
      </c:barChart>
      <c:catAx>
        <c:axId val="49487795"/>
        <c:scaling>
          <c:orientation val="maxMin"/>
        </c:scaling>
        <c:axPos val="l"/>
        <c:delete val="0"/>
        <c:numFmt formatCode="General" sourceLinked="1"/>
        <c:majorTickMark val="out"/>
        <c:minorTickMark val="none"/>
        <c:tickLblPos val="nextTo"/>
        <c:spPr>
          <a:ln w="3175">
            <a:solidFill>
              <a:srgbClr val="808080"/>
            </a:solidFill>
          </a:ln>
        </c:spPr>
        <c:crossAx val="42736972"/>
        <c:crosses val="autoZero"/>
        <c:auto val="1"/>
        <c:lblOffset val="100"/>
        <c:tickLblSkip val="1"/>
        <c:noMultiLvlLbl val="0"/>
      </c:catAx>
      <c:valAx>
        <c:axId val="42736972"/>
        <c:scaling>
          <c:orientation val="minMax"/>
        </c:scaling>
        <c:axPos val="t"/>
        <c:delete val="1"/>
        <c:majorTickMark val="out"/>
        <c:minorTickMark val="none"/>
        <c:tickLblPos val="nextTo"/>
        <c:crossAx val="49487795"/>
        <c:crossesAt val="1"/>
        <c:crossBetween val="between"/>
        <c:dispUnits/>
      </c:valAx>
      <c:spPr>
        <a:solidFill>
          <a:srgbClr val="FFFFFF"/>
        </a:solidFill>
        <a:ln w="3175">
          <a:noFill/>
        </a:ln>
      </c:spPr>
    </c:plotArea>
    <c:legend>
      <c:legendPos val="b"/>
      <c:layout>
        <c:manualLayout>
          <c:xMode val="edge"/>
          <c:yMode val="edge"/>
          <c:x val="0.28575"/>
          <c:y val="0.93175"/>
          <c:w val="0.4255"/>
          <c:h val="0.05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3581400</xdr:colOff>
      <xdr:row>1</xdr:row>
      <xdr:rowOff>28575</xdr:rowOff>
    </xdr:from>
    <xdr:to>
      <xdr:col>2</xdr:col>
      <xdr:colOff>4752975</xdr:colOff>
      <xdr:row>4</xdr:row>
      <xdr:rowOff>304800</xdr:rowOff>
    </xdr:to>
    <xdr:pic>
      <xdr:nvPicPr>
        <xdr:cNvPr id="1"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2"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3"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4"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5"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6"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23</xdr:row>
      <xdr:rowOff>66675</xdr:rowOff>
    </xdr:from>
    <xdr:to>
      <xdr:col>22</xdr:col>
      <xdr:colOff>76200</xdr:colOff>
      <xdr:row>43</xdr:row>
      <xdr:rowOff>123825</xdr:rowOff>
    </xdr:to>
    <xdr:graphicFrame>
      <xdr:nvGraphicFramePr>
        <xdr:cNvPr id="1" name="Chart 11"/>
        <xdr:cNvGraphicFramePr/>
      </xdr:nvGraphicFramePr>
      <xdr:xfrm>
        <a:off x="7239000" y="4524375"/>
        <a:ext cx="8610600" cy="3886200"/>
      </xdr:xfrm>
      <a:graphic>
        <a:graphicData uri="http://schemas.openxmlformats.org/drawingml/2006/chart">
          <c:chart xmlns:c="http://schemas.openxmlformats.org/drawingml/2006/chart" r:id="rId1"/>
        </a:graphicData>
      </a:graphic>
    </xdr:graphicFrame>
    <xdr:clientData/>
  </xdr:twoCellAnchor>
  <xdr:twoCellAnchor>
    <xdr:from>
      <xdr:col>7</xdr:col>
      <xdr:colOff>962025</xdr:colOff>
      <xdr:row>0</xdr:row>
      <xdr:rowOff>85725</xdr:rowOff>
    </xdr:from>
    <xdr:to>
      <xdr:col>22</xdr:col>
      <xdr:colOff>104775</xdr:colOff>
      <xdr:row>19</xdr:row>
      <xdr:rowOff>123825</xdr:rowOff>
    </xdr:to>
    <xdr:graphicFrame>
      <xdr:nvGraphicFramePr>
        <xdr:cNvPr id="2" name="Chart 1"/>
        <xdr:cNvGraphicFramePr/>
      </xdr:nvGraphicFramePr>
      <xdr:xfrm>
        <a:off x="7229475" y="85725"/>
        <a:ext cx="8648700" cy="38481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48</xdr:row>
      <xdr:rowOff>104775</xdr:rowOff>
    </xdr:from>
    <xdr:to>
      <xdr:col>22</xdr:col>
      <xdr:colOff>190500</xdr:colOff>
      <xdr:row>68</xdr:row>
      <xdr:rowOff>85725</xdr:rowOff>
    </xdr:to>
    <xdr:graphicFrame>
      <xdr:nvGraphicFramePr>
        <xdr:cNvPr id="3" name="Chart 3"/>
        <xdr:cNvGraphicFramePr/>
      </xdr:nvGraphicFramePr>
      <xdr:xfrm>
        <a:off x="7239000" y="9201150"/>
        <a:ext cx="8724900" cy="3686175"/>
      </xdr:xfrm>
      <a:graphic>
        <a:graphicData uri="http://schemas.openxmlformats.org/drawingml/2006/chart">
          <c:chart xmlns:c="http://schemas.openxmlformats.org/drawingml/2006/chart" r:id="rId3"/>
        </a:graphicData>
      </a:graphic>
    </xdr:graphicFrame>
    <xdr:clientData/>
  </xdr:twoCellAnchor>
  <xdr:twoCellAnchor>
    <xdr:from>
      <xdr:col>7</xdr:col>
      <xdr:colOff>904875</xdr:colOff>
      <xdr:row>73</xdr:row>
      <xdr:rowOff>85725</xdr:rowOff>
    </xdr:from>
    <xdr:to>
      <xdr:col>21</xdr:col>
      <xdr:colOff>581025</xdr:colOff>
      <xdr:row>95</xdr:row>
      <xdr:rowOff>38100</xdr:rowOff>
    </xdr:to>
    <xdr:graphicFrame>
      <xdr:nvGraphicFramePr>
        <xdr:cNvPr id="4" name="Chart 4"/>
        <xdr:cNvGraphicFramePr/>
      </xdr:nvGraphicFramePr>
      <xdr:xfrm>
        <a:off x="7172325" y="13696950"/>
        <a:ext cx="8572500" cy="37242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Table 1"/>
      <sheetName val="Dates"/>
      <sheetName val="Datapack"/>
      <sheetName val="Provider Level Data"/>
    </sheetNames>
    <sheetDataSet>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14"/>
  </cacheSource>
  <cacheFields count="6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Provider_type">
      <sharedItems containsMixedTypes="0" count="9">
        <s v="Independent Learning Provider"/>
        <s v="Independent Specialist College"/>
        <s v="Sixth Form College"/>
        <s v="Community Learning and Skills"/>
        <s v="General Further Education/Tertiary College"/>
        <s v="Specialist Further Education"/>
        <s v="Employer"/>
        <s v="Higher Education Institution"/>
        <s v="Free School - 16-19"/>
      </sharedItems>
    </cacheField>
    <cacheField name="Ofsted Region">
      <sharedItems containsMixedTypes="0"/>
    </cacheField>
    <cacheField name="LEA_Name">
      <sharedItems containsMixedTypes="0"/>
    </cacheField>
    <cacheField name="REE_Type_of_School_Desc">
      <sharedItems containsMixedTypes="0"/>
    </cacheField>
    <cacheField name="Insp Type">
      <sharedItems containsMixedTypes="0"/>
    </cacheField>
    <cacheField name="Insp Number">
      <sharedItems containsSemiMixedTypes="0" containsString="0" containsMixedTypes="0" containsNumber="1" containsInteger="1"/>
    </cacheField>
    <cacheField name="Insp Start Date">
      <sharedItems containsSemiMixedTypes="0" containsNonDate="0" containsDate="1" containsString="0" containsMixedTypes="0"/>
    </cacheField>
    <cacheField name="Insp End Date">
      <sharedItems containsSemiMixedTypes="0" containsNonDate="0" containsDate="1" containsString="0" containsMixedTypes="0"/>
    </cacheField>
    <cacheField name="Insp Status">
      <sharedItems containsMixedTypes="0"/>
    </cacheField>
    <cacheField name="Insp Report Published">
      <sharedItems containsSemiMixedTypes="0" containsNonDate="0" containsDate="1" containsString="0" containsMixedTypes="0"/>
    </cacheField>
    <cacheField name="Previous inspection number">
      <sharedItems containsDate="1" containsMixedTypes="1"/>
    </cacheField>
    <cacheField name="Previous inspection date">
      <sharedItems containsDate="1" containsMixedTypes="1"/>
    </cacheField>
    <cacheField name="Previous overall effectiveness">
      <sharedItems containsMixedTypes="1" containsNumber="1" containsInteger="1"/>
    </cacheField>
    <cacheField name="Overall Effectiveness">
      <sharedItems containsSemiMixedTypes="0" containsString="0" containsMixedTypes="0" containsNumber="1" containsInteger="1" count="4">
        <n v="3"/>
        <n v="4"/>
        <n v="2"/>
        <n v="1"/>
      </sharedItems>
    </cacheField>
    <cacheField name="14-16 Overall Effectiveness Part Time">
      <sharedItems containsMixedTypes="1" containsNumber="1" containsInteger="1"/>
    </cacheField>
    <cacheField name="14-16 Overall Effectiveness Full Time">
      <sharedItems containsMixedTypes="1" containsNumber="1" containsInteger="1"/>
    </cacheField>
    <cacheField name="Traineeships Overall Effectiveness">
      <sharedItems containsMixedTypes="1" containsNumber="1" containsInteger="1"/>
    </cacheField>
    <cacheField name="16-19 study programmes Overall Effectiveness">
      <sharedItems containsMixedTypes="1" containsNumber="1" containsInteger="1"/>
    </cacheField>
    <cacheField name="19+ Overall Effectiveness">
      <sharedItems containsMixedTypes="1" containsNumber="1" containsInteger="1"/>
    </cacheField>
    <cacheField name="Apprenticeships Overall Effectiveness">
      <sharedItems containsMixedTypes="1" containsNumber="1" containsInteger="1"/>
    </cacheField>
    <cacheField name="Community Learning Overall Effectiveness">
      <sharedItems containsMixedTypes="1" containsNumber="1" containsInteger="1"/>
    </cacheField>
    <cacheField name="National Careers Services Overall Effectiveness">
      <sharedItems containsMixedTypes="0"/>
    </cacheField>
    <cacheField name="Employability Overall Effectiveness">
      <sharedItems containsMixedTypes="1" containsNumber="1" containsInteger="1"/>
    </cacheField>
    <cacheField name="Outcome for Learners">
      <sharedItems containsSemiMixedTypes="0" containsString="0" containsMixedTypes="0" containsNumber="1" containsInteger="1" count="4">
        <n v="2"/>
        <n v="3"/>
        <n v="4"/>
        <n v="1"/>
      </sharedItems>
    </cacheField>
    <cacheField name="14-16 Outcome for Learners Part Time">
      <sharedItems containsMixedTypes="1" containsNumber="1" containsInteger="1"/>
    </cacheField>
    <cacheField name="14-16 Outcome for Learners Full Time">
      <sharedItems containsMixedTypes="1" containsNumber="1" containsInteger="1"/>
    </cacheField>
    <cacheField name="Traineeships Outcome for Learners">
      <sharedItems containsMixedTypes="1" containsNumber="1" containsInteger="1"/>
    </cacheField>
    <cacheField name="16-19 study programmes Outcome for Learners">
      <sharedItems containsMixedTypes="1" containsNumber="1" containsInteger="1"/>
    </cacheField>
    <cacheField name="19+ Outcome for Learners">
      <sharedItems containsMixedTypes="1" containsNumber="1" containsInteger="1"/>
    </cacheField>
    <cacheField name="Apprenticeships Outcome for Learners">
      <sharedItems containsMixedTypes="1" containsNumber="1" containsInteger="1"/>
    </cacheField>
    <cacheField name="Community Learning Outcome for Learners">
      <sharedItems containsMixedTypes="1" containsNumber="1" containsInteger="1"/>
    </cacheField>
    <cacheField name="National Careers Services Outcome for Learners">
      <sharedItems containsMixedTypes="0"/>
    </cacheField>
    <cacheField name="Employability Outcome for Learners">
      <sharedItems containsMixedTypes="1" containsNumber="1" containsInteger="1"/>
    </cacheField>
    <cacheField name="Teaching">
      <sharedItems containsSemiMixedTypes="0" containsString="0" containsMixedTypes="0" containsNumber="1" containsInteger="1" count="4">
        <n v="2"/>
        <n v="4"/>
        <n v="3"/>
        <n v="1"/>
      </sharedItems>
    </cacheField>
    <cacheField name="14-16 Teaching Part Time">
      <sharedItems containsMixedTypes="1" containsNumber="1" containsInteger="1"/>
    </cacheField>
    <cacheField name="14-16 Teaching Full Time">
      <sharedItems containsMixedTypes="1" containsNumber="1" containsInteger="1"/>
    </cacheField>
    <cacheField name="Traineeships Teaching">
      <sharedItems containsMixedTypes="1" containsNumber="1" containsInteger="1"/>
    </cacheField>
    <cacheField name="16-19 study programmes Teaching">
      <sharedItems containsMixedTypes="1" containsNumber="1" containsInteger="1"/>
    </cacheField>
    <cacheField name="19+ Teaching">
      <sharedItems containsMixedTypes="1" containsNumber="1" containsInteger="1"/>
    </cacheField>
    <cacheField name="Apprenticeships Teaching">
      <sharedItems containsMixedTypes="1" containsNumber="1" containsInteger="1"/>
    </cacheField>
    <cacheField name="Community Learning Teaching">
      <sharedItems containsMixedTypes="1" containsNumber="1" containsInteger="1"/>
    </cacheField>
    <cacheField name="National Careers Services Teaching">
      <sharedItems containsMixedTypes="0"/>
    </cacheField>
    <cacheField name="Employability Teaching">
      <sharedItems containsMixedTypes="1" containsNumber="1" containsInteger="1"/>
    </cacheField>
    <cacheField name="Leadership and Management">
      <sharedItems containsSemiMixedTypes="0" containsString="0" containsMixedTypes="0" containsNumber="1" containsInteger="1" count="5">
        <n v="3"/>
        <n v="4"/>
        <n v="2"/>
        <n v="1"/>
        <n v="9"/>
      </sharedItems>
    </cacheField>
    <cacheField name="14-16 Leadership and Management Part Time">
      <sharedItems containsMixedTypes="1" containsNumber="1" containsInteger="1"/>
    </cacheField>
    <cacheField name="14-16 Leadership and Management Full Time">
      <sharedItems containsMixedTypes="1" containsNumber="1" containsInteger="1"/>
    </cacheField>
    <cacheField name="Traineeships Leadership and Management">
      <sharedItems containsMixedTypes="1" containsNumber="1" containsInteger="1"/>
    </cacheField>
    <cacheField name="16-19 study programmes Leadership and Management">
      <sharedItems containsMixedTypes="1" containsNumber="1" containsInteger="1"/>
    </cacheField>
    <cacheField name="19+ Leadership and Management">
      <sharedItems containsMixedTypes="1" containsNumber="1" containsInteger="1"/>
    </cacheField>
    <cacheField name="Apprenticeships Leadership and Management">
      <sharedItems containsMixedTypes="1" containsNumber="1" containsInteger="1"/>
    </cacheField>
    <cacheField name="Community Learning Leadership and Management">
      <sharedItems containsMixedTypes="1" containsNumber="1" containsInteger="1"/>
    </cacheField>
    <cacheField name="National Careers Services Leadership and Management">
      <sharedItems containsMixedTypes="0"/>
    </cacheField>
    <cacheField name="Employability Leadership and Management">
      <sharedItems containsMixedTypes="1" containsNumber="1" containsInteger="1"/>
    </cacheField>
    <cacheField name="How well all learners are safeguarded">
      <sharedItems containsSemiMixedTypes="0" containsString="0" containsMixedTypes="0" containsNumber="1" containsInteger="1"/>
    </cacheField>
    <cacheField name="14-16 How well all learners are safeguarded Part Time">
      <sharedItems containsMixedTypes="1" containsNumber="1" containsInteger="1"/>
    </cacheField>
    <cacheField name="14-16 How well all learners are safeguarded Full Time">
      <sharedItems containsMixedTypes="1" containsNumber="1" containsInteger="1"/>
    </cacheField>
    <cacheField name="Traineeships How well all learners are safeguarded">
      <sharedItems containsMixedTypes="1" containsNumber="1" containsInteger="1"/>
    </cacheField>
    <cacheField name="16-19 study programmes How well all learners are safeguarded">
      <sharedItems containsMixedTypes="1" containsNumber="1" containsInteger="1"/>
    </cacheField>
    <cacheField name="19+ How well all learners are safeguarded">
      <sharedItems containsMixedTypes="1" containsNumber="1" containsInteger="1"/>
    </cacheField>
    <cacheField name="Apprenticeships How well all learners are safeguarded">
      <sharedItems containsMixedTypes="1" containsNumber="1" containsInteger="1"/>
    </cacheField>
    <cacheField name="Community Learning How well all learners are safeguarded">
      <sharedItems containsMixedTypes="1" containsNumber="1" containsInteger="1"/>
    </cacheField>
    <cacheField name="National Careers Services How well all learners are safeguarded">
      <sharedItems containsMixedTypes="0"/>
    </cacheField>
    <cacheField name="Employability How well all learners are safeguarded">
      <sharedItems containsMixedTypes="1" containsNumber="1" containsInteger="1"/>
    </cacheField>
    <cacheField name="Current overall effectiveness outcome against Previous overall effectiveness outcome">
      <sharedItems containsMixedTypes="0" count="4">
        <s v="Same"/>
        <s v="No previous inspection"/>
        <s v="Declined"/>
        <s v="Improved"/>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2"/>
  </cacheSource>
  <cacheFields count="1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Local authority">
      <sharedItems containsMixedTypes="0"/>
    </cacheField>
    <cacheField name="Ofsted region">
      <sharedItems containsMixedTypes="0"/>
    </cacheField>
    <cacheField name="Provider type">
      <sharedItems containsMixedTypes="0"/>
    </cacheField>
    <cacheField name="Inspection Type">
      <sharedItems containsMixedTypes="0"/>
    </cacheField>
    <cacheField name="Inspection Number">
      <sharedItems containsSemiMixedTypes="0" containsString="0" containsMixedTypes="0" containsNumber="1" containsInteger="1"/>
    </cacheField>
    <cacheField name="Inspection Start Date">
      <sharedItems containsSemiMixedTypes="0" containsNonDate="0" containsDate="1" containsString="0" containsMixedTypes="0"/>
    </cacheField>
    <cacheField name="Inspection End Date">
      <sharedItems containsSemiMixedTypes="0" containsNonDate="0" containsDate="1" containsString="0" containsMixedTypes="0"/>
    </cacheField>
    <cacheField name="Inspection Status">
      <sharedItems containsMixedTypes="0"/>
    </cacheField>
    <cacheField name="Inspection Report Published">
      <sharedItems containsSemiMixedTypes="0" containsNonDate="0" containsDate="1" containsString="0" containsMixedTypes="0"/>
    </cacheField>
    <cacheField name="SSA 1 code">
      <sharedItems containsSemiMixedTypes="0" containsString="0" containsMixedTypes="0" containsNumber="1" containsInteger="1"/>
    </cacheField>
    <cacheField name="SSA 1 descriptor">
      <sharedItems containsBlank="1" containsMixedTypes="0" count="21">
        <s v="Arts, Media and Publishing"/>
        <s v="Engineering and Manufacturing Technologies"/>
        <s v="Construction, Planning and the Built Environment"/>
        <s v="Science and Mathematics"/>
        <s v="Languages, Literature and Culture"/>
        <s v="Business, Administration and Law"/>
        <s v="Information and Communication Technology"/>
        <s v="Preparation for Life and Work"/>
        <s v="Health, Public Services and Care"/>
        <s v="Retail and Commercial Enterprise"/>
        <s v="Leisure, Travel and Tourism"/>
        <s v="Humanities"/>
        <s v="Family Learning"/>
        <s v="Agriculture, Horticulture and Animal Care"/>
        <s v="Education and Training"/>
        <s v="Community Development"/>
        <s v="Social Sciences"/>
        <m/>
        <s v="National Careers Service"/>
        <s v="Independent living and leisure skills"/>
        <s v="Overall Curriculum Grade for small ISCs"/>
      </sharedItems>
    </cacheField>
    <cacheField name="SSA 2 code">
      <sharedItems containsSemiMixedTypes="0" containsString="0" containsMixedTypes="0" containsNumber="1" containsInteger="1"/>
    </cacheField>
    <cacheField name="SSA 2 descriptor">
      <sharedItems containsBlank="1" containsMixedTypes="0" count="75">
        <s v="Visual Arts"/>
        <s v="Transportation operations and maintenance"/>
        <s v="Building and Construction"/>
        <s v="Mathematics and Statistics"/>
        <s v="English"/>
        <s v="Accounting and Finance"/>
        <s v="ICT for Users"/>
        <s v="Media and Communication"/>
        <s v="Science"/>
        <s v="ICT for practitioners"/>
        <s v="Business Management"/>
        <s v="Independent living and leisure skills"/>
        <s v="Health and Social Care"/>
        <s v="Administration"/>
        <s v="Engineering"/>
        <s v="Manufacturing Technologies"/>
        <s v="Hairdressing"/>
        <s v="Early Years and Playwork"/>
        <s v="Foundation mathematics"/>
        <s v="ESOL"/>
        <s v="Foundation English"/>
        <s v="Sport"/>
        <s v="Customer service"/>
        <s v="Employability Training"/>
        <s v="Construction Crafts"/>
        <s v="Hospitality and Catering"/>
        <s v="Performing Arts"/>
        <s v="Beauty Therapy"/>
        <s v="Motor vehicle"/>
        <s v="Hairdressing and beauty therapy"/>
        <s v="Foundation English and Mathematics"/>
        <s v="Community Learning"/>
        <s v="Business"/>
        <s v="History"/>
        <s v="Theology and Religious Studies"/>
        <s v="Family Learning"/>
        <s v="Sport, Leisure and Recreation"/>
        <s v="Public Services"/>
        <s v="Modern foreign languages"/>
        <s v="Law and Legal Services"/>
        <s v="Agriculture"/>
        <s v="Forestry"/>
        <s v="Environmental Conservation"/>
        <s v="Horticulture"/>
        <s v="Training to Provide Learning Support"/>
        <s v="Science and Mathematics"/>
        <s v="Teaching and Lecturing"/>
        <s v="Warehousing and Distribution"/>
        <s v="Nursing and Dental Health"/>
        <s v="Community Development"/>
        <s v="Psychology"/>
        <s v="Sociology and Social Policy"/>
        <s v="Health, Public Services and Care"/>
        <s v="Social Sciences"/>
        <s v="Retailing and Wholesaling"/>
        <s v="Equine Studies"/>
        <s v="Animal Care and Veterinary Science"/>
        <s v="Building Services"/>
        <s v="Marketing and Sales"/>
        <s v="Travel and Tourism"/>
        <m/>
        <s v="Languages, Literature and Culture"/>
        <s v="Foundation learning"/>
        <s v="Politics"/>
        <s v="Overall Curriculum Grade for small ISCs"/>
        <s v="Archaeology and Archaeological Sciences"/>
        <s v="Arts, Media and Publishing"/>
        <s v="National Careers Service"/>
        <s v="Information and Communication Technology"/>
        <s v="Animal care"/>
        <s v="SLDD"/>
        <s v="Philosophy"/>
        <s v="Humanities"/>
        <s v="Horticulture and Forestry"/>
        <s v="Business, Administration and Law"/>
      </sharedItems>
    </cacheField>
    <cacheField name="Outcome">
      <sharedItems containsSemiMixedTypes="0" containsString="0" containsMixedTypes="0" containsNumber="1" containsInteger="1" count="5">
        <n v="1"/>
        <n v="3"/>
        <n v="4"/>
        <n v="2"/>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85:F104"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axis="axisRow" showAll="0" defaultSubtotal="0">
      <items count="21">
        <item x="0"/>
        <item x="5"/>
        <item x="2"/>
        <item x="14"/>
        <item x="1"/>
        <item x="8"/>
        <item x="6"/>
        <item x="4"/>
        <item m="1" x="20"/>
        <item x="7"/>
        <item x="9"/>
        <item x="3"/>
        <item x="16"/>
        <item m="1" x="17"/>
        <item m="1" x="19"/>
        <item x="10"/>
        <item x="12"/>
        <item x="13"/>
        <item m="1" x="18"/>
        <item x="11"/>
        <item x="15"/>
      </items>
    </pivotField>
    <pivotField showAll="0" defaultSubtotal="0"/>
    <pivotField showAll="0" defaultSubtotal="0"/>
    <pivotField axis="axisCol" showAll="0" defaultSubtotal="0">
      <items count="5">
        <item h="1" m="1" x="4"/>
        <item x="0"/>
        <item x="3"/>
        <item x="1"/>
        <item x="2"/>
      </items>
    </pivotField>
  </pivotFields>
  <rowFields count="1">
    <field x="13"/>
  </rowFields>
  <rowItems count="18">
    <i>
      <x/>
    </i>
    <i>
      <x v="1"/>
    </i>
    <i>
      <x v="2"/>
    </i>
    <i>
      <x v="3"/>
    </i>
    <i>
      <x v="4"/>
    </i>
    <i>
      <x v="5"/>
    </i>
    <i>
      <x v="6"/>
    </i>
    <i>
      <x v="7"/>
    </i>
    <i>
      <x v="9"/>
    </i>
    <i>
      <x v="10"/>
    </i>
    <i>
      <x v="11"/>
    </i>
    <i>
      <x v="12"/>
    </i>
    <i>
      <x v="15"/>
    </i>
    <i>
      <x v="16"/>
    </i>
    <i>
      <x v="17"/>
    </i>
    <i>
      <x v="19"/>
    </i>
    <i>
      <x v="20"/>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7"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07:F169"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sortType="ascending" defaultSubtotal="0">
      <items count="75">
        <item x="5"/>
        <item x="13"/>
        <item x="40"/>
        <item m="1" x="69"/>
        <item x="56"/>
        <item m="1" x="65"/>
        <item m="1" x="66"/>
        <item x="27"/>
        <item x="2"/>
        <item x="57"/>
        <item x="32"/>
        <item x="10"/>
        <item m="1" x="74"/>
        <item x="49"/>
        <item x="31"/>
        <item x="24"/>
        <item x="22"/>
        <item x="17"/>
        <item x="23"/>
        <item x="14"/>
        <item x="4"/>
        <item x="42"/>
        <item x="55"/>
        <item x="19"/>
        <item x="35"/>
        <item x="41"/>
        <item x="20"/>
        <item x="30"/>
        <item m="1" x="62"/>
        <item x="18"/>
        <item x="16"/>
        <item x="29"/>
        <item x="12"/>
        <item x="52"/>
        <item x="33"/>
        <item x="43"/>
        <item m="1" x="73"/>
        <item x="25"/>
        <item m="1" x="72"/>
        <item x="9"/>
        <item x="6"/>
        <item x="11"/>
        <item m="1" x="68"/>
        <item m="1" x="61"/>
        <item x="39"/>
        <item x="15"/>
        <item x="58"/>
        <item x="3"/>
        <item x="7"/>
        <item x="38"/>
        <item x="28"/>
        <item m="1" x="67"/>
        <item x="48"/>
        <item m="1" x="64"/>
        <item x="26"/>
        <item m="1" x="71"/>
        <item m="1" x="63"/>
        <item x="50"/>
        <item x="37"/>
        <item x="54"/>
        <item x="8"/>
        <item x="45"/>
        <item m="1" x="70"/>
        <item x="53"/>
        <item x="51"/>
        <item x="21"/>
        <item x="36"/>
        <item x="46"/>
        <item x="34"/>
        <item x="44"/>
        <item x="1"/>
        <item x="59"/>
        <item x="0"/>
        <item x="47"/>
        <item m="1" x="60"/>
      </items>
    </pivotField>
    <pivotField axis="axisCol" showAll="0" defaultSubtotal="0">
      <items count="5">
        <item h="1" m="1" x="4"/>
        <item x="0"/>
        <item x="3"/>
        <item x="1"/>
        <item x="2"/>
      </items>
    </pivotField>
  </pivotFields>
  <rowFields count="1">
    <field x="15"/>
  </rowFields>
  <rowItems count="61">
    <i>
      <x/>
    </i>
    <i>
      <x v="1"/>
    </i>
    <i>
      <x v="2"/>
    </i>
    <i>
      <x v="4"/>
    </i>
    <i>
      <x v="7"/>
    </i>
    <i>
      <x v="8"/>
    </i>
    <i>
      <x v="9"/>
    </i>
    <i>
      <x v="10"/>
    </i>
    <i>
      <x v="11"/>
    </i>
    <i>
      <x v="13"/>
    </i>
    <i>
      <x v="14"/>
    </i>
    <i>
      <x v="15"/>
    </i>
    <i>
      <x v="16"/>
    </i>
    <i>
      <x v="17"/>
    </i>
    <i>
      <x v="18"/>
    </i>
    <i>
      <x v="19"/>
    </i>
    <i>
      <x v="20"/>
    </i>
    <i>
      <x v="21"/>
    </i>
    <i>
      <x v="22"/>
    </i>
    <i>
      <x v="23"/>
    </i>
    <i>
      <x v="24"/>
    </i>
    <i>
      <x v="25"/>
    </i>
    <i>
      <x v="26"/>
    </i>
    <i>
      <x v="27"/>
    </i>
    <i>
      <x v="29"/>
    </i>
    <i>
      <x v="30"/>
    </i>
    <i>
      <x v="31"/>
    </i>
    <i>
      <x v="32"/>
    </i>
    <i>
      <x v="33"/>
    </i>
    <i>
      <x v="34"/>
    </i>
    <i>
      <x v="35"/>
    </i>
    <i>
      <x v="37"/>
    </i>
    <i>
      <x v="39"/>
    </i>
    <i>
      <x v="40"/>
    </i>
    <i>
      <x v="41"/>
    </i>
    <i>
      <x v="44"/>
    </i>
    <i>
      <x v="45"/>
    </i>
    <i>
      <x v="46"/>
    </i>
    <i>
      <x v="47"/>
    </i>
    <i>
      <x v="48"/>
    </i>
    <i>
      <x v="49"/>
    </i>
    <i>
      <x v="50"/>
    </i>
    <i>
      <x v="52"/>
    </i>
    <i>
      <x v="54"/>
    </i>
    <i>
      <x v="57"/>
    </i>
    <i>
      <x v="58"/>
    </i>
    <i>
      <x v="59"/>
    </i>
    <i>
      <x v="60"/>
    </i>
    <i>
      <x v="61"/>
    </i>
    <i>
      <x v="63"/>
    </i>
    <i>
      <x v="64"/>
    </i>
    <i>
      <x v="65"/>
    </i>
    <i>
      <x v="66"/>
    </i>
    <i>
      <x v="67"/>
    </i>
    <i>
      <x v="68"/>
    </i>
    <i>
      <x v="69"/>
    </i>
    <i>
      <x v="70"/>
    </i>
    <i>
      <x v="71"/>
    </i>
    <i>
      <x v="72"/>
    </i>
    <i>
      <x v="73"/>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3:F54"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
        <item x="3"/>
        <item x="0"/>
        <item x="2"/>
        <item x="1"/>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36"/>
  </colFields>
  <colItems count="5">
    <i>
      <x/>
    </i>
    <i>
      <x v="1"/>
    </i>
    <i>
      <x v="2"/>
    </i>
    <i>
      <x v="3"/>
    </i>
    <i t="grand">
      <x/>
    </i>
  </colItems>
  <dataFields count="1">
    <dataField name="Count of Provider Name" fld="1" subtotal="count" baseField="3" baseItem="0"/>
  </dataFields>
  <formats count="4">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grandRow="1" labelOnly="1"/>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6"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75:F186" firstHeaderRow="1" firstDataRow="2" firstDataCol="1"/>
  <pivotFields count="67">
    <pivotField showAll="0"/>
    <pivotField showAll="0"/>
    <pivotField dataField="1" showAll="0"/>
    <pivotField axis="axisRow" showAll="0">
      <items count="10">
        <item x="3"/>
        <item x="6"/>
        <item x="8"/>
        <item x="4"/>
        <item x="7"/>
        <item x="0"/>
        <item x="1"/>
        <item x="2"/>
        <item x="5"/>
        <item t="default"/>
      </items>
    </pivotField>
    <pivotField showAll="0"/>
    <pivotField showAll="0"/>
    <pivotField showAll="0"/>
    <pivotField showAll="0"/>
    <pivotField showAll="0" numFmtId="1"/>
    <pivotField showAll="0" numFmtId="14"/>
    <pivotField showAll="0" numFmtId="14"/>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3"/>
        <item x="0"/>
        <item x="2"/>
        <item x="1"/>
        <item t="default"/>
      </items>
    </pivotField>
  </pivotFields>
  <rowFields count="1">
    <field x="3"/>
  </rowFields>
  <rowItems count="10">
    <i>
      <x/>
    </i>
    <i>
      <x v="1"/>
    </i>
    <i>
      <x v="2"/>
    </i>
    <i>
      <x v="3"/>
    </i>
    <i>
      <x v="4"/>
    </i>
    <i>
      <x v="5"/>
    </i>
    <i>
      <x v="6"/>
    </i>
    <i>
      <x v="7"/>
    </i>
    <i>
      <x v="8"/>
    </i>
    <i t="grand">
      <x/>
    </i>
  </rowItems>
  <colFields count="1">
    <field x="66"/>
  </colFields>
  <colItems count="5">
    <i>
      <x/>
    </i>
    <i>
      <x v="1"/>
    </i>
    <i>
      <x v="2"/>
    </i>
    <i>
      <x v="3"/>
    </i>
    <i t="grand">
      <x/>
    </i>
  </colItems>
  <dataFields count="1">
    <dataField name="Count of URN" fld="2" subtotal="count" baseField="3"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4:F75"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axis="axisCol" showAll="0" sortType="ascending">
      <items count="6">
        <item x="3"/>
        <item x="2"/>
        <item x="0"/>
        <item x="1"/>
        <item m="1" x="4"/>
        <item t="default"/>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46"/>
  </colFields>
  <colItems count="5">
    <i>
      <x/>
    </i>
    <i>
      <x v="1"/>
    </i>
    <i>
      <x v="2"/>
    </i>
    <i>
      <x v="3"/>
    </i>
    <i t="grand">
      <x/>
    </i>
  </colItems>
  <dataFields count="1">
    <dataField name="Count of Provider Name" fld="1" subtotal="count" baseField="3" baseItem="0"/>
  </dataFields>
  <formats count="6">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grandRow="1" labelOnly="1"/>
    </format>
    <format dxfId="2">
      <pivotArea outline="0" fieldPosition="0" dataOnly="0" labelOnly="1">
        <references count="1">
          <reference field="46" count="0"/>
        </references>
      </pivotArea>
    </format>
    <format dxfId="2">
      <pivotArea outline="0" fieldPosition="0" dataOnly="0" grandCol="1" labelOnly="1"/>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2:F33"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axis="axisCol" showAll="0" sortType="ascending" defaultSubtotal="0">
      <items count="4">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26"/>
  </colFields>
  <colItems count="5">
    <i>
      <x/>
    </i>
    <i>
      <x v="1"/>
    </i>
    <i>
      <x v="2"/>
    </i>
    <i>
      <x v="3"/>
    </i>
    <i t="grand">
      <x/>
    </i>
  </colItems>
  <dataFields count="1">
    <dataField name="Count of Provider Name" fld="1" subtotal="count" baseField="3" baseItem="0"/>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F16"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axis="axisCol" showAll="0">
      <items count="5">
        <item x="3"/>
        <item x="2"/>
        <item x="0"/>
        <item x="1"/>
        <item t="default"/>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16"/>
  </colFields>
  <colItems count="5">
    <i>
      <x/>
    </i>
    <i>
      <x v="1"/>
    </i>
    <i>
      <x v="2"/>
    </i>
    <i>
      <x v="3"/>
    </i>
    <i t="grand">
      <x/>
    </i>
  </colItems>
  <dataFields count="1">
    <dataField name="Count of Provider Name" fld="1" subtotal="count" baseField="3" baseItem="15"/>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6:F88"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sortType="ascending">
      <items count="76">
        <item x="5"/>
        <item x="13"/>
        <item x="40"/>
        <item m="1" x="69"/>
        <item x="56"/>
        <item m="1" x="65"/>
        <item m="1" x="66"/>
        <item x="27"/>
        <item x="2"/>
        <item x="57"/>
        <item x="32"/>
        <item x="10"/>
        <item m="1" x="74"/>
        <item x="49"/>
        <item x="31"/>
        <item x="24"/>
        <item x="22"/>
        <item x="17"/>
        <item x="23"/>
        <item x="14"/>
        <item x="4"/>
        <item x="42"/>
        <item x="55"/>
        <item x="19"/>
        <item x="35"/>
        <item x="41"/>
        <item x="20"/>
        <item x="30"/>
        <item m="1" x="62"/>
        <item x="18"/>
        <item x="16"/>
        <item x="29"/>
        <item x="12"/>
        <item x="52"/>
        <item x="33"/>
        <item x="43"/>
        <item m="1" x="73"/>
        <item x="25"/>
        <item m="1" x="72"/>
        <item x="9"/>
        <item x="6"/>
        <item x="11"/>
        <item m="1" x="68"/>
        <item m="1" x="61"/>
        <item x="39"/>
        <item x="15"/>
        <item x="58"/>
        <item x="3"/>
        <item x="7"/>
        <item x="38"/>
        <item x="28"/>
        <item m="1" x="67"/>
        <item x="48"/>
        <item m="1" x="64"/>
        <item x="26"/>
        <item m="1" x="71"/>
        <item m="1" x="63"/>
        <item x="50"/>
        <item x="37"/>
        <item x="54"/>
        <item x="8"/>
        <item x="45"/>
        <item m="1" x="70"/>
        <item x="53"/>
        <item x="51"/>
        <item x="21"/>
        <item x="36"/>
        <item x="46"/>
        <item x="34"/>
        <item x="44"/>
        <item x="1"/>
        <item x="59"/>
        <item x="0"/>
        <item x="47"/>
        <item m="1" x="60"/>
        <item t="default"/>
      </items>
    </pivotField>
    <pivotField axis="axisCol" showAll="0">
      <items count="6">
        <item h="1" m="1" x="4"/>
        <item x="0"/>
        <item x="3"/>
        <item x="1"/>
        <item x="2"/>
        <item t="default"/>
      </items>
    </pivotField>
  </pivotFields>
  <rowFields count="1">
    <field x="15"/>
  </rowFields>
  <rowItems count="61">
    <i>
      <x/>
    </i>
    <i>
      <x v="1"/>
    </i>
    <i>
      <x v="2"/>
    </i>
    <i>
      <x v="4"/>
    </i>
    <i>
      <x v="7"/>
    </i>
    <i>
      <x v="8"/>
    </i>
    <i>
      <x v="9"/>
    </i>
    <i>
      <x v="10"/>
    </i>
    <i>
      <x v="11"/>
    </i>
    <i>
      <x v="13"/>
    </i>
    <i>
      <x v="14"/>
    </i>
    <i>
      <x v="15"/>
    </i>
    <i>
      <x v="16"/>
    </i>
    <i>
      <x v="17"/>
    </i>
    <i>
      <x v="18"/>
    </i>
    <i>
      <x v="19"/>
    </i>
    <i>
      <x v="20"/>
    </i>
    <i>
      <x v="21"/>
    </i>
    <i>
      <x v="22"/>
    </i>
    <i>
      <x v="23"/>
    </i>
    <i>
      <x v="24"/>
    </i>
    <i>
      <x v="25"/>
    </i>
    <i>
      <x v="26"/>
    </i>
    <i>
      <x v="27"/>
    </i>
    <i>
      <x v="29"/>
    </i>
    <i>
      <x v="30"/>
    </i>
    <i>
      <x v="31"/>
    </i>
    <i>
      <x v="32"/>
    </i>
    <i>
      <x v="33"/>
    </i>
    <i>
      <x v="34"/>
    </i>
    <i>
      <x v="35"/>
    </i>
    <i>
      <x v="37"/>
    </i>
    <i>
      <x v="39"/>
    </i>
    <i>
      <x v="40"/>
    </i>
    <i>
      <x v="41"/>
    </i>
    <i>
      <x v="44"/>
    </i>
    <i>
      <x v="45"/>
    </i>
    <i>
      <x v="46"/>
    </i>
    <i>
      <x v="47"/>
    </i>
    <i>
      <x v="48"/>
    </i>
    <i>
      <x v="49"/>
    </i>
    <i>
      <x v="50"/>
    </i>
    <i>
      <x v="52"/>
    </i>
    <i>
      <x v="54"/>
    </i>
    <i>
      <x v="57"/>
    </i>
    <i>
      <x v="58"/>
    </i>
    <i>
      <x v="59"/>
    </i>
    <i>
      <x v="60"/>
    </i>
    <i>
      <x v="61"/>
    </i>
    <i>
      <x v="63"/>
    </i>
    <i>
      <x v="64"/>
    </i>
    <i>
      <x v="65"/>
    </i>
    <i>
      <x v="66"/>
    </i>
    <i>
      <x v="67"/>
    </i>
    <i>
      <x v="68"/>
    </i>
    <i>
      <x v="69"/>
    </i>
    <i>
      <x v="70"/>
    </i>
    <i>
      <x v="71"/>
    </i>
    <i>
      <x v="72"/>
    </i>
    <i>
      <x v="73"/>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F2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axis="axisRow" showAll="0" sortType="ascending">
      <items count="22">
        <item x="13"/>
        <item x="0"/>
        <item x="5"/>
        <item x="15"/>
        <item x="2"/>
        <item x="14"/>
        <item x="1"/>
        <item x="12"/>
        <item x="8"/>
        <item x="11"/>
        <item m="1" x="19"/>
        <item x="6"/>
        <item x="4"/>
        <item x="10"/>
        <item m="1" x="18"/>
        <item m="1" x="20"/>
        <item x="7"/>
        <item x="9"/>
        <item x="3"/>
        <item x="16"/>
        <item m="1" x="17"/>
        <item t="default"/>
      </items>
    </pivotField>
    <pivotField showAll="0"/>
    <pivotField showAll="0"/>
    <pivotField axis="axisCol" showAll="0">
      <items count="6">
        <item h="1" m="1" x="4"/>
        <item x="0"/>
        <item x="3"/>
        <item x="1"/>
        <item x="2"/>
        <item t="default"/>
      </items>
    </pivotField>
  </pivotFields>
  <rowFields count="1">
    <field x="13"/>
  </rowFields>
  <rowItems count="18">
    <i>
      <x/>
    </i>
    <i>
      <x v="1"/>
    </i>
    <i>
      <x v="2"/>
    </i>
    <i>
      <x v="3"/>
    </i>
    <i>
      <x v="4"/>
    </i>
    <i>
      <x v="5"/>
    </i>
    <i>
      <x v="6"/>
    </i>
    <i>
      <x v="7"/>
    </i>
    <i>
      <x v="8"/>
    </i>
    <i>
      <x v="9"/>
    </i>
    <i>
      <x v="11"/>
    </i>
    <i>
      <x v="12"/>
    </i>
    <i>
      <x v="13"/>
    </i>
    <i>
      <x v="16"/>
    </i>
    <i>
      <x v="17"/>
    </i>
    <i>
      <x v="18"/>
    </i>
    <i>
      <x v="19"/>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BO154" comment="" totalsRowShown="0">
  <autoFilter ref="A5:BO154"/>
  <tableColumns count="67">
    <tableColumn id="1" name="Report"/>
    <tableColumn id="2" name="Provider Name"/>
    <tableColumn id="3" name="URN"/>
    <tableColumn id="4" name="Provider_type"/>
    <tableColumn id="58" name="Ofsted Region"/>
    <tableColumn id="59" name="LEA_Name"/>
    <tableColumn id="5" name="REE Type of Provider"/>
    <tableColumn id="6" name="Insp Type"/>
    <tableColumn id="7" name="Insp Number"/>
    <tableColumn id="8" name="Insp Start Date"/>
    <tableColumn id="9" name="Insp End Date"/>
    <tableColumn id="10" name="Insp Status"/>
    <tableColumn id="11" name="Insp Report Published"/>
    <tableColumn id="12" name="Previous inspection number"/>
    <tableColumn id="13" name="Previous inspection date"/>
    <tableColumn id="14" name="Previous overall effectiveness"/>
    <tableColumn id="63" name="Overall Effectiveness"/>
    <tableColumn id="64" name="14-16 Overall Effectiveness Part Time"/>
    <tableColumn id="15" name="14-16 Overall Effectiveness Full Time"/>
    <tableColumn id="16" name="Traineeships Overall Effectiveness"/>
    <tableColumn id="17" name="16-19 study programmes Overall Effectiveness"/>
    <tableColumn id="18" name="19+ Overall Effectiveness"/>
    <tableColumn id="19" name="Apprenticeships Overall Effectiveness"/>
    <tableColumn id="20" name="Community Learning Overall Effectiveness"/>
    <tableColumn id="21" name="National Careers Services Overall Effectiveness"/>
    <tableColumn id="22" name="Employability Overall Effectiveness"/>
    <tableColumn id="23" name="Outcome for Learners"/>
    <tableColumn id="24" name="14-16 Outcome for Learners Part Time"/>
    <tableColumn id="25" name="14-16 Outcome for Learners Full Time"/>
    <tableColumn id="28" name="Traineeships Outcome for Learners"/>
    <tableColumn id="29" name="16-19 study programmes Outcome for Learners"/>
    <tableColumn id="31" name="19+ Outcome for Learners"/>
    <tableColumn id="27" name="Apprenticeships Outcome for Learners"/>
    <tableColumn id="30" name="Community Learning Outcome for Learners"/>
    <tableColumn id="60" name="National Careers Services Outcome for Learners"/>
    <tableColumn id="32" name="Employability Outcome for Learners"/>
    <tableColumn id="33" name="Teaching"/>
    <tableColumn id="34" name="14-16 Teaching Part Time"/>
    <tableColumn id="35" name="14-16 Teaching Full Time"/>
    <tableColumn id="36" name="Traineeships Teaching"/>
    <tableColumn id="37" name="16-19 study programmes Teaching"/>
    <tableColumn id="38" name="19+ Teaching"/>
    <tableColumn id="39" name="Apprenticeships Teaching"/>
    <tableColumn id="40" name="Community Learning Teaching"/>
    <tableColumn id="41" name="National Careers Services Teaching"/>
    <tableColumn id="42" name="Employability Teaching"/>
    <tableColumn id="43" name="Leadership and Management"/>
    <tableColumn id="44" name="14-16 Leadership and Management Part Time"/>
    <tableColumn id="45" name="14-16 Leadership and Management Full Time"/>
    <tableColumn id="46" name="Traineeships Leadership and Management"/>
    <tableColumn id="47" name="16-19 study programmes Leadership and Management"/>
    <tableColumn id="48" name="19+ Leadership and Management"/>
    <tableColumn id="49" name="Apprenticeships Leadership and Management"/>
    <tableColumn id="50" name="Community Learning Leadership and Management"/>
    <tableColumn id="51" name="National Careers Services Leadership and Management"/>
    <tableColumn id="61" name="Employability Leadership and Management"/>
    <tableColumn id="26" name="How well all learners are safeguarded"/>
    <tableColumn id="52" name="14-16 How well all learners are safeguarded Part Time"/>
    <tableColumn id="53" name="14-16 How well all learners are safeguarded Full Time"/>
    <tableColumn id="54" name="Traineeships How well all learners are safeguarded"/>
    <tableColumn id="55" name="16-19 study programmes How well all learners are safeguarded"/>
    <tableColumn id="56" name="19+ How well all learners are safeguarded"/>
    <tableColumn id="57" name="Apprenticeships How well all learners are safeguarded"/>
    <tableColumn id="62" name="Community Learning How well all learners are safeguarded"/>
    <tableColumn id="65" name="National Careers Services How well all learners are safeguarded"/>
    <tableColumn id="66" name="Employability How well all learners are safeguarded"/>
    <tableColumn id="67" name="Current overall effectiveness outcome against Previous overall effectiveness outcome"/>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Q552" comment="" totalsRowShown="0">
  <autoFilter ref="A3:Q552"/>
  <tableColumns count="17">
    <tableColumn id="1" name="Report"/>
    <tableColumn id="14" name="Provider Name"/>
    <tableColumn id="2" name="URN"/>
    <tableColumn id="13" name="Local authority"/>
    <tableColumn id="11" name="Ofsted region"/>
    <tableColumn id="3" name="Provider type"/>
    <tableColumn id="4" name="Inspection Type"/>
    <tableColumn id="5" name="Inspection Number"/>
    <tableColumn id="6" name="Inspection Start Date"/>
    <tableColumn id="7" name="Inspection End Date"/>
    <tableColumn id="8" name="Inspection Status"/>
    <tableColumn id="9" name="Inspection Report Published"/>
    <tableColumn id="16" name="SSA 1 code"/>
    <tableColumn id="15" name="SSA 1 descriptor"/>
    <tableColumn id="12" name="SSA 2 code"/>
    <tableColumn id="17" name="SSA 2 descriptor"/>
    <tableColumn id="10" name="Outco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s://www.gov.uk/government/collections/further-education-and-skills-inspection-outcomes" TargetMode="External" /><Relationship Id="rId8" Type="http://schemas.openxmlformats.org/officeDocument/2006/relationships/hyperlink" Target="https://www.gov.uk/government/statistical-data-sets/monthly-management-information-ofsteds-further-education-and-skills-inspections-outcomes"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8.xml" /><Relationship Id="rId2" Type="http://schemas.openxmlformats.org/officeDocument/2006/relationships/pivotTable" Target="../pivotTables/pivotTable9.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2"/>
  </sheetPr>
  <dimension ref="B1:C29"/>
  <sheetViews>
    <sheetView showRowColHeaders="0" tabSelected="1" zoomScalePageLayoutView="0" workbookViewId="0" topLeftCell="A1">
      <selection activeCell="A1" sqref="A1"/>
    </sheetView>
  </sheetViews>
  <sheetFormatPr defaultColWidth="9.140625" defaultRowHeight="12.75"/>
  <cols>
    <col min="1" max="1" width="2.8515625" style="113" customWidth="1"/>
    <col min="2" max="2" width="41.421875" style="113" customWidth="1"/>
    <col min="3" max="3" width="72.8515625" style="113" customWidth="1"/>
    <col min="4" max="16384" width="9.140625" style="113" customWidth="1"/>
  </cols>
  <sheetData>
    <row r="1" spans="2:3" ht="12.75">
      <c r="B1" s="111"/>
      <c r="C1" s="112"/>
    </row>
    <row r="2" spans="2:3" ht="12.75">
      <c r="B2" s="114"/>
      <c r="C2" s="115"/>
    </row>
    <row r="3" spans="2:3" ht="24.75" customHeight="1">
      <c r="B3" s="114"/>
      <c r="C3" s="115"/>
    </row>
    <row r="4" spans="2:3" ht="24.75" customHeight="1">
      <c r="B4" s="114"/>
      <c r="C4" s="115"/>
    </row>
    <row r="5" spans="2:3" ht="24.75" customHeight="1">
      <c r="B5" s="116"/>
      <c r="C5" s="117"/>
    </row>
    <row r="6" spans="2:3" ht="61.5" customHeight="1">
      <c r="B6" s="154" t="s">
        <v>435</v>
      </c>
      <c r="C6" s="154"/>
    </row>
    <row r="7" spans="2:3" ht="30" customHeight="1">
      <c r="B7" s="118" t="s">
        <v>436</v>
      </c>
      <c r="C7" s="118" t="s">
        <v>437</v>
      </c>
    </row>
    <row r="8" spans="2:3" ht="30" customHeight="1">
      <c r="B8" s="118" t="s">
        <v>438</v>
      </c>
      <c r="C8" s="118" t="s">
        <v>439</v>
      </c>
    </row>
    <row r="9" spans="2:3" ht="30" customHeight="1">
      <c r="B9" s="118" t="s">
        <v>440</v>
      </c>
      <c r="C9" s="119" t="s">
        <v>525</v>
      </c>
    </row>
    <row r="10" spans="2:3" ht="30" customHeight="1">
      <c r="B10" s="118" t="s">
        <v>441</v>
      </c>
      <c r="C10" s="118" t="s">
        <v>442</v>
      </c>
    </row>
    <row r="11" spans="2:3" ht="30" customHeight="1">
      <c r="B11" s="118" t="s">
        <v>443</v>
      </c>
      <c r="C11" s="118" t="s">
        <v>529</v>
      </c>
    </row>
    <row r="12" spans="2:3" ht="30" customHeight="1">
      <c r="B12" s="118" t="s">
        <v>444</v>
      </c>
      <c r="C12" s="120" t="s">
        <v>445</v>
      </c>
    </row>
    <row r="13" spans="2:3" ht="15">
      <c r="B13" s="121" t="s">
        <v>446</v>
      </c>
      <c r="C13" s="121" t="s">
        <v>527</v>
      </c>
    </row>
    <row r="14" spans="2:3" ht="15">
      <c r="B14" s="122" t="s">
        <v>447</v>
      </c>
      <c r="C14" s="123" t="s">
        <v>448</v>
      </c>
    </row>
    <row r="15" spans="2:3" ht="15">
      <c r="B15" s="122" t="s">
        <v>449</v>
      </c>
      <c r="C15" s="123" t="s">
        <v>450</v>
      </c>
    </row>
    <row r="16" spans="2:3" ht="47.25" customHeight="1">
      <c r="B16" s="121" t="s">
        <v>451</v>
      </c>
      <c r="C16" s="123" t="s">
        <v>528</v>
      </c>
    </row>
    <row r="17" spans="2:3" ht="30" customHeight="1">
      <c r="B17" s="122" t="s">
        <v>452</v>
      </c>
      <c r="C17" s="123" t="s">
        <v>453</v>
      </c>
    </row>
    <row r="18" spans="2:3" ht="12.75">
      <c r="B18" s="124"/>
      <c r="C18" s="125"/>
    </row>
    <row r="19" spans="2:3" ht="12.75">
      <c r="B19" s="126"/>
      <c r="C19" s="127"/>
    </row>
    <row r="20" spans="2:3" ht="15">
      <c r="B20" s="128" t="s">
        <v>454</v>
      </c>
      <c r="C20" s="129"/>
    </row>
    <row r="21" spans="2:3" ht="15">
      <c r="B21" s="128"/>
      <c r="C21" s="130"/>
    </row>
    <row r="22" spans="2:3" ht="15">
      <c r="B22" s="128" t="s">
        <v>455</v>
      </c>
      <c r="C22" s="131"/>
    </row>
    <row r="23" spans="2:3" ht="15">
      <c r="B23" s="128" t="s">
        <v>456</v>
      </c>
      <c r="C23" s="131"/>
    </row>
    <row r="24" spans="2:3" ht="15">
      <c r="B24" s="132" t="s">
        <v>457</v>
      </c>
      <c r="C24" s="131"/>
    </row>
    <row r="25" spans="2:3" ht="15">
      <c r="B25" s="133" t="s">
        <v>458</v>
      </c>
      <c r="C25" s="134"/>
    </row>
    <row r="26" spans="2:3" ht="15">
      <c r="B26" s="128" t="s">
        <v>459</v>
      </c>
      <c r="C26" s="129"/>
    </row>
    <row r="27" spans="2:3" ht="15">
      <c r="B27" s="128" t="s">
        <v>460</v>
      </c>
      <c r="C27" s="129"/>
    </row>
    <row r="28" spans="2:3" ht="15">
      <c r="B28" s="133" t="s">
        <v>461</v>
      </c>
      <c r="C28" s="134"/>
    </row>
    <row r="29" spans="2:3" ht="12.75">
      <c r="B29" s="135"/>
      <c r="C29" s="136"/>
    </row>
  </sheetData>
  <sheetProtection selectLockedCells="1"/>
  <mergeCells count="1">
    <mergeCell ref="B6:C6"/>
  </mergeCells>
  <hyperlinks>
    <hyperlink ref="B25:C25" r:id="rId1" display="visit http://www.nationalarchives.gov.uk/doc/open-government-licence/"/>
    <hyperlink ref="B25" r:id="rId2" display="http://www.nationalarchives.gov.uk/doc/open-government-licence/"/>
    <hyperlink ref="B28:C28" r:id="rId3" display="psi@nationalarchives.gsi.gov.uk"/>
    <hyperlink ref="B28" r:id="rId4" display="psi@nationalarchives.gsi.gov.uk"/>
    <hyperlink ref="C14" r:id="rId5" display="enquiries@ofsted.gov.uk"/>
    <hyperlink ref="C15" r:id="rId6" display="pressenquiries@ofsted.gov.uk"/>
    <hyperlink ref="C17" r:id="rId7" display="https://www.gov.uk/government/collections/further-education-and-skills-inspection-outcomes"/>
    <hyperlink ref="C16" r:id="rId8" display="https://www.gov.uk/government/statistical-data-sets/monthly-management-information-ofsteds-further-education-and-skills-inspections-outcomes"/>
  </hyperlinks>
  <printOptions/>
  <pageMargins left="0.7480314960629921" right="0.7480314960629921" top="0.984251968503937" bottom="0.984251968503937" header="0.5118110236220472" footer="0.5118110236220472"/>
  <pageSetup horizontalDpi="600" verticalDpi="600" orientation="portrait" paperSize="9" scale="75" r:id="rId10"/>
  <drawing r:id="rId9"/>
</worksheet>
</file>

<file path=xl/worksheets/sheet2.xml><?xml version="1.0" encoding="utf-8"?>
<worksheet xmlns="http://schemas.openxmlformats.org/spreadsheetml/2006/main" xmlns:r="http://schemas.openxmlformats.org/officeDocument/2006/relationships">
  <sheetPr codeName="Sheet3"/>
  <dimension ref="A1:E21"/>
  <sheetViews>
    <sheetView zoomScalePageLayoutView="0" workbookViewId="0" topLeftCell="A1">
      <selection activeCell="A1" sqref="A1"/>
    </sheetView>
  </sheetViews>
  <sheetFormatPr defaultColWidth="9.140625" defaultRowHeight="12.75"/>
  <cols>
    <col min="1" max="1" width="5.57421875" style="0" customWidth="1"/>
    <col min="2" max="2" width="50.57421875" style="0" customWidth="1"/>
    <col min="3" max="3" width="2.57421875" style="0" customWidth="1"/>
    <col min="4" max="4" width="58.421875" style="0" customWidth="1"/>
    <col min="5" max="5" width="5.57421875" style="0" customWidth="1"/>
  </cols>
  <sheetData>
    <row r="1" spans="1:5" ht="18.75" customHeight="1">
      <c r="A1" s="4"/>
      <c r="B1" s="155" t="s">
        <v>73</v>
      </c>
      <c r="C1" s="155"/>
      <c r="D1" s="155"/>
      <c r="E1" s="4"/>
    </row>
    <row r="2" spans="1:5" ht="20.25" customHeight="1">
      <c r="A2" s="4"/>
      <c r="B2" s="159" t="s">
        <v>352</v>
      </c>
      <c r="C2" s="160"/>
      <c r="D2" s="161"/>
      <c r="E2" s="4"/>
    </row>
    <row r="3" spans="1:5" ht="27" customHeight="1">
      <c r="A3" s="4"/>
      <c r="B3" s="162" t="s">
        <v>423</v>
      </c>
      <c r="C3" s="163"/>
      <c r="D3" s="164"/>
      <c r="E3" s="4"/>
    </row>
    <row r="4" spans="1:5" ht="22.5" customHeight="1">
      <c r="A4" s="4"/>
      <c r="B4" s="162" t="s">
        <v>534</v>
      </c>
      <c r="C4" s="163"/>
      <c r="D4" s="164"/>
      <c r="E4" s="4"/>
    </row>
    <row r="5" spans="1:5" ht="41.25" customHeight="1">
      <c r="A5" s="4"/>
      <c r="B5" s="162" t="s">
        <v>353</v>
      </c>
      <c r="C5" s="163"/>
      <c r="D5" s="164"/>
      <c r="E5" s="4"/>
    </row>
    <row r="6" spans="1:5" ht="12.75">
      <c r="A6" s="4"/>
      <c r="B6" s="25"/>
      <c r="C6" s="26"/>
      <c r="D6" s="27"/>
      <c r="E6" s="4"/>
    </row>
    <row r="7" spans="1:5" ht="21" customHeight="1">
      <c r="A7" s="4"/>
      <c r="B7" s="165" t="s">
        <v>107</v>
      </c>
      <c r="C7" s="166"/>
      <c r="D7" s="167"/>
      <c r="E7" s="4"/>
    </row>
    <row r="8" spans="1:5" ht="12.75">
      <c r="A8" s="4"/>
      <c r="B8" s="155"/>
      <c r="C8" s="155"/>
      <c r="D8" s="155"/>
      <c r="E8" s="4"/>
    </row>
    <row r="9" spans="1:5" ht="12.75">
      <c r="A9" s="4"/>
      <c r="B9" s="155" t="s">
        <v>31</v>
      </c>
      <c r="C9" s="155"/>
      <c r="D9" s="155"/>
      <c r="E9" s="4"/>
    </row>
    <row r="10" spans="1:5" ht="12.75">
      <c r="A10" s="4"/>
      <c r="B10" s="156" t="s">
        <v>108</v>
      </c>
      <c r="C10" s="157"/>
      <c r="D10" s="158"/>
      <c r="E10" s="4"/>
    </row>
    <row r="11" spans="1:5" ht="12.75">
      <c r="A11" s="4"/>
      <c r="B11" s="5"/>
      <c r="C11" s="6"/>
      <c r="D11" s="7"/>
      <c r="E11" s="4"/>
    </row>
    <row r="12" spans="1:5" ht="12.75">
      <c r="A12" s="4"/>
      <c r="B12" s="8" t="s">
        <v>78</v>
      </c>
      <c r="C12" s="9"/>
      <c r="D12" s="10" t="s">
        <v>57</v>
      </c>
      <c r="E12" s="4"/>
    </row>
    <row r="13" spans="1:5" ht="12.75">
      <c r="A13" s="4"/>
      <c r="B13" s="8" t="s">
        <v>74</v>
      </c>
      <c r="C13" s="9"/>
      <c r="D13" s="10" t="s">
        <v>75</v>
      </c>
      <c r="E13" s="4"/>
    </row>
    <row r="14" spans="1:5" ht="12.75">
      <c r="A14" s="4"/>
      <c r="B14" s="8" t="s">
        <v>76</v>
      </c>
      <c r="C14" s="9"/>
      <c r="D14" s="10" t="s">
        <v>77</v>
      </c>
      <c r="E14" s="4"/>
    </row>
    <row r="15" spans="1:5" ht="12.75">
      <c r="A15" s="4"/>
      <c r="B15" s="11"/>
      <c r="C15" s="12"/>
      <c r="D15" s="13"/>
      <c r="E15" s="4"/>
    </row>
    <row r="16" spans="1:5" ht="12.75">
      <c r="A16" s="4"/>
      <c r="B16" s="4"/>
      <c r="C16" s="4"/>
      <c r="D16" s="4"/>
      <c r="E16" s="4"/>
    </row>
    <row r="17" spans="1:5" ht="12.75" customHeight="1">
      <c r="A17" s="4"/>
      <c r="B17" s="30" t="s">
        <v>109</v>
      </c>
      <c r="C17" s="31"/>
      <c r="D17" s="32"/>
      <c r="E17" s="4"/>
    </row>
    <row r="18" spans="1:5" ht="12.75" customHeight="1">
      <c r="A18" s="4"/>
      <c r="B18" s="14"/>
      <c r="C18" s="15"/>
      <c r="D18" s="16"/>
      <c r="E18" s="4"/>
    </row>
    <row r="19" spans="1:5" ht="12.75" customHeight="1">
      <c r="A19" s="3"/>
      <c r="B19" s="17" t="s">
        <v>354</v>
      </c>
      <c r="C19" s="18"/>
      <c r="D19" s="19"/>
      <c r="E19" s="3"/>
    </row>
    <row r="20" spans="1:5" ht="12.75">
      <c r="A20" s="3"/>
      <c r="B20" s="20"/>
      <c r="C20" s="18"/>
      <c r="D20" s="19"/>
      <c r="E20" s="3"/>
    </row>
    <row r="21" spans="1:5" ht="12.75">
      <c r="A21" s="3"/>
      <c r="B21" s="3"/>
      <c r="C21" s="3"/>
      <c r="D21" s="3"/>
      <c r="E21" s="3"/>
    </row>
  </sheetData>
  <sheetProtection/>
  <mergeCells count="9">
    <mergeCell ref="B9:D9"/>
    <mergeCell ref="B10:D10"/>
    <mergeCell ref="B8:D8"/>
    <mergeCell ref="B1:D1"/>
    <mergeCell ref="B2:D2"/>
    <mergeCell ref="B3:D3"/>
    <mergeCell ref="B4:D4"/>
    <mergeCell ref="B5:D5"/>
    <mergeCell ref="B7:D7"/>
  </mergeCells>
  <hyperlinks>
    <hyperlink ref="B12" location="'Summary of judgements'!A1" display="Summary of  judgements"/>
    <hyperlink ref="B14" location="'Sector subject area data'!A1" display="Sector subject area data"/>
    <hyperlink ref="B13" location="'Inspection data'!A1" display="Inspection data"/>
  </hyperlink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codeName="Sheet5"/>
  <dimension ref="A1:T180"/>
  <sheetViews>
    <sheetView showGridLines="0" zoomScale="89" zoomScaleNormal="89" zoomScalePageLayoutView="0" workbookViewId="0" topLeftCell="A1">
      <selection activeCell="A1" sqref="A1"/>
    </sheetView>
  </sheetViews>
  <sheetFormatPr defaultColWidth="9.140625" defaultRowHeight="12.75"/>
  <cols>
    <col min="1" max="1" width="9.140625" style="3" customWidth="1"/>
    <col min="2" max="2" width="30.421875" style="3" customWidth="1"/>
    <col min="3" max="3" width="11.140625" style="3" customWidth="1"/>
    <col min="4" max="4" width="11.421875" style="3" customWidth="1"/>
    <col min="5" max="6" width="11.140625" style="3" customWidth="1"/>
    <col min="7" max="7" width="9.57421875" style="3" customWidth="1"/>
    <col min="8" max="8" width="14.57421875" style="29" customWidth="1"/>
    <col min="9" max="9" width="9.8515625" style="38" customWidth="1"/>
    <col min="10" max="10" width="9.57421875" style="38" customWidth="1"/>
    <col min="11" max="11" width="7.421875" style="38" customWidth="1"/>
    <col min="12" max="12" width="7.7109375" style="38" customWidth="1"/>
    <col min="13" max="13" width="9.421875" style="38" customWidth="1"/>
    <col min="14" max="14" width="9.57421875" style="29" customWidth="1"/>
    <col min="15" max="19" width="9.140625" style="3" customWidth="1"/>
    <col min="20" max="20" width="10.421875" style="3" bestFit="1" customWidth="1"/>
    <col min="21" max="23" width="9.140625" style="3" customWidth="1"/>
    <col min="24" max="24" width="38.421875" style="3" bestFit="1" customWidth="1"/>
    <col min="25" max="29" width="10.421875" style="3" bestFit="1" customWidth="1"/>
    <col min="30" max="16384" width="9.140625" style="3" customWidth="1"/>
  </cols>
  <sheetData>
    <row r="1" ht="15">
      <c r="A1" s="39" t="s">
        <v>32</v>
      </c>
    </row>
    <row r="2" spans="9:17" ht="12.75">
      <c r="I2" s="29"/>
      <c r="J2" s="29"/>
      <c r="K2" s="29"/>
      <c r="L2" s="29"/>
      <c r="M2" s="29"/>
      <c r="O2" s="29"/>
      <c r="P2" s="29"/>
      <c r="Q2" s="29"/>
    </row>
    <row r="3" spans="2:17" ht="12.75">
      <c r="B3" s="40" t="s">
        <v>177</v>
      </c>
      <c r="I3" s="29"/>
      <c r="J3" s="29"/>
      <c r="K3" s="29"/>
      <c r="L3" s="29"/>
      <c r="M3" s="29"/>
      <c r="O3" s="29"/>
      <c r="P3" s="29"/>
      <c r="Q3" s="29"/>
    </row>
    <row r="4" spans="4:17" ht="32.25" customHeight="1" thickBot="1">
      <c r="D4" s="38">
        <v>1</v>
      </c>
      <c r="E4" s="38">
        <v>2</v>
      </c>
      <c r="F4" s="38">
        <v>3</v>
      </c>
      <c r="G4" s="38">
        <v>4</v>
      </c>
      <c r="I4" s="29"/>
      <c r="J4" s="29"/>
      <c r="K4" s="29"/>
      <c r="L4" s="29"/>
      <c r="M4" s="29"/>
      <c r="O4" s="29"/>
      <c r="P4" s="29"/>
      <c r="Q4" s="29"/>
    </row>
    <row r="5" spans="2:17" ht="12" customHeight="1">
      <c r="B5" s="174" t="s">
        <v>462</v>
      </c>
      <c r="C5" s="176" t="s">
        <v>65</v>
      </c>
      <c r="D5" s="95" t="s">
        <v>66</v>
      </c>
      <c r="E5" s="97"/>
      <c r="F5" s="97"/>
      <c r="G5" s="98"/>
      <c r="H5" s="88"/>
      <c r="I5" s="41"/>
      <c r="J5" s="41"/>
      <c r="K5" s="41"/>
      <c r="L5" s="41"/>
      <c r="M5" s="41"/>
      <c r="N5" s="41"/>
      <c r="O5" s="29"/>
      <c r="P5" s="29"/>
      <c r="Q5" s="29"/>
    </row>
    <row r="6" spans="2:17" ht="30" customHeight="1">
      <c r="B6" s="175"/>
      <c r="C6" s="177"/>
      <c r="D6" s="101" t="s">
        <v>39</v>
      </c>
      <c r="E6" s="99" t="s">
        <v>37</v>
      </c>
      <c r="F6" s="96" t="s">
        <v>38</v>
      </c>
      <c r="G6" s="100" t="s">
        <v>33</v>
      </c>
      <c r="H6" s="89"/>
      <c r="I6" s="73"/>
      <c r="J6" s="73" t="s">
        <v>39</v>
      </c>
      <c r="K6" s="73" t="s">
        <v>37</v>
      </c>
      <c r="L6" s="73" t="s">
        <v>38</v>
      </c>
      <c r="M6" s="73" t="s">
        <v>33</v>
      </c>
      <c r="N6" s="73"/>
      <c r="O6" s="29"/>
      <c r="P6" s="29"/>
      <c r="Q6" s="29"/>
    </row>
    <row r="7" spans="2:17" s="85" customFormat="1" ht="13.5" customHeight="1">
      <c r="B7" s="62" t="s">
        <v>173</v>
      </c>
      <c r="C7" s="81">
        <f>SUM(D7:G7)</f>
        <v>0</v>
      </c>
      <c r="D7" s="54">
        <f>_xlfn.IFERROR(GETPIVOTDATA("Provider Name",'Pivot FE&amp;S'!$A$5,"Provider_type",$B7,"Overall Effectiveness",D$4),0)</f>
        <v>0</v>
      </c>
      <c r="E7" s="54">
        <f>_xlfn.IFERROR(GETPIVOTDATA("Provider Name",'Pivot FE&amp;S'!$A$5,"Provider_type",$B7,"Overall Effectiveness",E$4),0)</f>
        <v>0</v>
      </c>
      <c r="F7" s="54">
        <f>_xlfn.IFERROR(GETPIVOTDATA("Provider Name",'Pivot FE&amp;S'!$A$5,"Provider_type",$B7,"Overall Effectiveness",F$4),0)</f>
        <v>0</v>
      </c>
      <c r="G7" s="56">
        <f>_xlfn.IFERROR(GETPIVOTDATA("Provider Name",'Pivot FE&amp;S'!$A$5,"Provider_type",$B7,"Overall Effectiveness",G$4),0)</f>
        <v>0</v>
      </c>
      <c r="H7" s="89"/>
      <c r="I7" s="74" t="str">
        <f>B7&amp;" "&amp;"("&amp;C7&amp;")"</f>
        <v>Academy Converter (0)</v>
      </c>
      <c r="J7" s="73" t="e">
        <f>D7/$C7*100</f>
        <v>#DIV/0!</v>
      </c>
      <c r="K7" s="73" t="e">
        <f>E7/$C7*100</f>
        <v>#DIV/0!</v>
      </c>
      <c r="L7" s="73" t="e">
        <f>F7/$C7*100</f>
        <v>#DIV/0!</v>
      </c>
      <c r="M7" s="73" t="e">
        <f>G7/$C7*100</f>
        <v>#DIV/0!</v>
      </c>
      <c r="N7" s="89"/>
      <c r="O7" s="29"/>
      <c r="P7" s="29"/>
      <c r="Q7" s="29"/>
    </row>
    <row r="8" spans="2:17" ht="12.75">
      <c r="B8" s="57" t="s">
        <v>64</v>
      </c>
      <c r="C8" s="54">
        <f>SUM(D8:G8)</f>
        <v>34</v>
      </c>
      <c r="D8" s="54">
        <f>_xlfn.IFERROR(GETPIVOTDATA("Provider Name",'Pivot FE&amp;S'!$A$5,"Provider_type",$B8,"Overall Effectiveness",D$4),0)</f>
        <v>2</v>
      </c>
      <c r="E8" s="54">
        <f>_xlfn.IFERROR(GETPIVOTDATA("Provider Name",'Pivot FE&amp;S'!$A$5,"Provider_type",$B8,"Overall Effectiveness",E$4),0)</f>
        <v>17</v>
      </c>
      <c r="F8" s="54">
        <f>_xlfn.IFERROR(GETPIVOTDATA("Provider Name",'Pivot FE&amp;S'!$A$5,"Provider_type",$B8,"Overall Effectiveness",F$4),0)</f>
        <v>8</v>
      </c>
      <c r="G8" s="56">
        <f>_xlfn.IFERROR(GETPIVOTDATA("Provider Name",'Pivot FE&amp;S'!$A$5,"Provider_type",$B8,"Overall Effectiveness",G$4),0)</f>
        <v>7</v>
      </c>
      <c r="H8" s="89"/>
      <c r="I8" s="74" t="str">
        <f>B8&amp;" "&amp;"("&amp;C8&amp;")"</f>
        <v>Community Learning and Skills (34)</v>
      </c>
      <c r="J8" s="75">
        <f aca="true" t="shared" si="0" ref="J8:M10">D8/$C8*100</f>
        <v>5.88235294117647</v>
      </c>
      <c r="K8" s="75">
        <f t="shared" si="0"/>
        <v>50</v>
      </c>
      <c r="L8" s="75">
        <f t="shared" si="0"/>
        <v>23.52941176470588</v>
      </c>
      <c r="M8" s="75">
        <f t="shared" si="0"/>
        <v>20.588235294117645</v>
      </c>
      <c r="N8" s="89"/>
      <c r="O8" s="29"/>
      <c r="P8" s="29"/>
      <c r="Q8" s="29"/>
    </row>
    <row r="9" spans="2:17" ht="12.75">
      <c r="B9" s="57" t="s">
        <v>20</v>
      </c>
      <c r="C9" s="54">
        <f aca="true" t="shared" si="1" ref="C9:C17">SUM(D9:G9)</f>
        <v>4</v>
      </c>
      <c r="D9" s="54">
        <f>_xlfn.IFERROR(GETPIVOTDATA("Provider Name",'Pivot FE&amp;S'!$A$5,"Provider_type",$B9,"Overall Effectiveness",D$4),0)</f>
        <v>1</v>
      </c>
      <c r="E9" s="54">
        <f>_xlfn.IFERROR(GETPIVOTDATA("Provider Name",'Pivot FE&amp;S'!$A$5,"Provider_type",$B9,"Overall Effectiveness",E$4),0)</f>
        <v>1</v>
      </c>
      <c r="F9" s="54">
        <f>_xlfn.IFERROR(GETPIVOTDATA("Provider Name",'Pivot FE&amp;S'!$A$5,"Provider_type",$B9,"Overall Effectiveness",F$4),0)</f>
        <v>2</v>
      </c>
      <c r="G9" s="56">
        <f>_xlfn.IFERROR(GETPIVOTDATA("Provider Name",'Pivot FE&amp;S'!$A$5,"Provider_type",$B9,"Overall Effectiveness",G$4),0)</f>
        <v>0</v>
      </c>
      <c r="H9" s="89"/>
      <c r="I9" s="74" t="str">
        <f>B9&amp;" "&amp;"("&amp;C9&amp;")"</f>
        <v>Employer (4)</v>
      </c>
      <c r="J9" s="75">
        <f t="shared" si="0"/>
        <v>25</v>
      </c>
      <c r="K9" s="75">
        <f t="shared" si="0"/>
        <v>25</v>
      </c>
      <c r="L9" s="75">
        <f t="shared" si="0"/>
        <v>50</v>
      </c>
      <c r="M9" s="75">
        <f t="shared" si="0"/>
        <v>0</v>
      </c>
      <c r="N9" s="89"/>
      <c r="O9" s="29"/>
      <c r="P9" s="29"/>
      <c r="Q9" s="29"/>
    </row>
    <row r="10" spans="2:17" s="85" customFormat="1" ht="13.5" customHeight="1">
      <c r="B10" s="57" t="s">
        <v>172</v>
      </c>
      <c r="C10" s="54">
        <f>SUM(D10:G10)</f>
        <v>4</v>
      </c>
      <c r="D10" s="54">
        <f>_xlfn.IFERROR(GETPIVOTDATA("Provider Name",'Pivot FE&amp;S'!$A$5,"Provider_type",$B10,"Overall Effectiveness",D$4),0)</f>
        <v>0</v>
      </c>
      <c r="E10" s="54">
        <f>_xlfn.IFERROR(GETPIVOTDATA("Provider Name",'Pivot FE&amp;S'!$A$5,"Provider_type",$B10,"Overall Effectiveness",E$4),0)</f>
        <v>1</v>
      </c>
      <c r="F10" s="54">
        <f>_xlfn.IFERROR(GETPIVOTDATA("Provider Name",'Pivot FE&amp;S'!$A$5,"Provider_type",$B10,"Overall Effectiveness",F$4),0)</f>
        <v>1</v>
      </c>
      <c r="G10" s="56">
        <f>_xlfn.IFERROR(GETPIVOTDATA("Provider Name",'Pivot FE&amp;S'!$A$5,"Provider_type",$B10,"Overall Effectiveness",G$4),0)</f>
        <v>2</v>
      </c>
      <c r="H10" s="89"/>
      <c r="I10" s="74" t="str">
        <f aca="true" t="shared" si="2" ref="I10:I17">B10&amp;" "&amp;"("&amp;C10&amp;")"</f>
        <v>Free School - 16-19 (4)</v>
      </c>
      <c r="J10" s="75">
        <f t="shared" si="0"/>
        <v>0</v>
      </c>
      <c r="K10" s="75">
        <f t="shared" si="0"/>
        <v>25</v>
      </c>
      <c r="L10" s="75">
        <f t="shared" si="0"/>
        <v>25</v>
      </c>
      <c r="M10" s="75">
        <f t="shared" si="0"/>
        <v>50</v>
      </c>
      <c r="N10" s="89"/>
      <c r="O10" s="29"/>
      <c r="P10" s="29"/>
      <c r="Q10" s="29"/>
    </row>
    <row r="11" spans="2:17" ht="20.25">
      <c r="B11" s="57" t="s">
        <v>61</v>
      </c>
      <c r="C11" s="54">
        <f>SUM(D11:G11)</f>
        <v>30</v>
      </c>
      <c r="D11" s="54">
        <f>_xlfn.IFERROR(GETPIVOTDATA("Provider Name",'Pivot FE&amp;S'!$A$5,"Provider_type",$B11,"Overall Effectiveness",D$4),0)</f>
        <v>1</v>
      </c>
      <c r="E11" s="54">
        <f>_xlfn.IFERROR(GETPIVOTDATA("Provider Name",'Pivot FE&amp;S'!$A$5,"Provider_type",$B11,"Overall Effectiveness",E$4),0)</f>
        <v>11</v>
      </c>
      <c r="F11" s="54">
        <f>_xlfn.IFERROR(GETPIVOTDATA("Provider Name",'Pivot FE&amp;S'!$A$5,"Provider_type",$B11,"Overall Effectiveness",F$4),0)</f>
        <v>13</v>
      </c>
      <c r="G11" s="56">
        <f>_xlfn.IFERROR(GETPIVOTDATA("Provider Name",'Pivot FE&amp;S'!$A$5,"Provider_type",$B11,"Overall Effectiveness",G$4),0)</f>
        <v>5</v>
      </c>
      <c r="H11" s="89"/>
      <c r="I11" s="74" t="str">
        <f t="shared" si="2"/>
        <v>General Further Education/Tertiary College (30)</v>
      </c>
      <c r="J11" s="75">
        <f aca="true" t="shared" si="3" ref="J11:J17">D11/$C11*100</f>
        <v>3.3333333333333335</v>
      </c>
      <c r="K11" s="75">
        <f aca="true" t="shared" si="4" ref="K11:K17">E11/$C11*100</f>
        <v>36.666666666666664</v>
      </c>
      <c r="L11" s="75">
        <f aca="true" t="shared" si="5" ref="L11:L17">F11/$C11*100</f>
        <v>43.333333333333336</v>
      </c>
      <c r="M11" s="75">
        <f aca="true" t="shared" si="6" ref="M11:M17">G11/$C11*100</f>
        <v>16.666666666666664</v>
      </c>
      <c r="N11" s="89"/>
      <c r="O11" s="29"/>
      <c r="P11" s="29"/>
      <c r="Q11" s="29"/>
    </row>
    <row r="12" spans="2:17" ht="12.75">
      <c r="B12" s="57" t="s">
        <v>162</v>
      </c>
      <c r="C12" s="54">
        <f>SUM(D12:G12)</f>
        <v>1</v>
      </c>
      <c r="D12" s="54">
        <f>_xlfn.IFERROR(GETPIVOTDATA("Provider Name",'Pivot FE&amp;S'!$A$5,"Provider_type",$B12,"Overall Effectiveness",D$4),0)</f>
        <v>0</v>
      </c>
      <c r="E12" s="54">
        <f>_xlfn.IFERROR(GETPIVOTDATA("Provider Name",'Pivot FE&amp;S'!$A$5,"Provider_type",$B12,"Overall Effectiveness",E$4),0)</f>
        <v>1</v>
      </c>
      <c r="F12" s="54">
        <f>_xlfn.IFERROR(GETPIVOTDATA("Provider Name",'Pivot FE&amp;S'!$A$5,"Provider_type",$B12,"Overall Effectiveness",F$4),0)</f>
        <v>0</v>
      </c>
      <c r="G12" s="56">
        <f>_xlfn.IFERROR(GETPIVOTDATA("Provider Name",'Pivot FE&amp;S'!$A$5,"Provider_type",$B12,"Overall Effectiveness",G$4),0)</f>
        <v>0</v>
      </c>
      <c r="H12" s="89"/>
      <c r="I12" s="74" t="str">
        <f>B12&amp;" "&amp;"("&amp;C12&amp;")"</f>
        <v>Specialist Further Education (1)</v>
      </c>
      <c r="J12" s="75">
        <f>D12/$C12*100</f>
        <v>0</v>
      </c>
      <c r="K12" s="75">
        <f>E12/$C12*100</f>
        <v>100</v>
      </c>
      <c r="L12" s="75">
        <f>F12/$C12*100</f>
        <v>0</v>
      </c>
      <c r="M12" s="75">
        <f>G12/$C12*100</f>
        <v>0</v>
      </c>
      <c r="N12" s="89"/>
      <c r="O12" s="29"/>
      <c r="P12" s="29"/>
      <c r="Q12" s="29"/>
    </row>
    <row r="13" spans="2:17" ht="12.75">
      <c r="B13" s="57" t="s">
        <v>161</v>
      </c>
      <c r="C13" s="54">
        <f>SUM(D13:G13)</f>
        <v>2</v>
      </c>
      <c r="D13" s="54">
        <f>_xlfn.IFERROR(GETPIVOTDATA("Provider Name",'Pivot FE&amp;S'!$A$5,"Provider_type",$B13,"Overall Effectiveness",D$4),0)</f>
        <v>2</v>
      </c>
      <c r="E13" s="54">
        <f>_xlfn.IFERROR(GETPIVOTDATA("Provider Name",'Pivot FE&amp;S'!$A$5,"Provider_type",$B13,"Overall Effectiveness",E$4),0)</f>
        <v>0</v>
      </c>
      <c r="F13" s="54">
        <f>_xlfn.IFERROR(GETPIVOTDATA("Provider Name",'Pivot FE&amp;S'!$A$5,"Provider_type",$B13,"Overall Effectiveness",F$4),0)</f>
        <v>0</v>
      </c>
      <c r="G13" s="56">
        <f>_xlfn.IFERROR(GETPIVOTDATA("Provider Name",'Pivot FE&amp;S'!$A$5,"Provider_type",$B13,"Overall Effectiveness",G$4),0)</f>
        <v>0</v>
      </c>
      <c r="H13" s="89"/>
      <c r="I13" s="74" t="str">
        <f>B13&amp;" "&amp;"("&amp;C13&amp;")"</f>
        <v>Higher Education Institution (2)</v>
      </c>
      <c r="J13" s="75">
        <f>D13/$C13*100</f>
        <v>100</v>
      </c>
      <c r="K13" s="75">
        <f>E13/$C13*100</f>
        <v>0</v>
      </c>
      <c r="L13" s="75">
        <f>F13/$C13*100</f>
        <v>0</v>
      </c>
      <c r="M13" s="75">
        <f>G13/$C13*100</f>
        <v>0</v>
      </c>
      <c r="N13" s="89"/>
      <c r="O13" s="29"/>
      <c r="P13" s="29"/>
      <c r="Q13" s="29"/>
    </row>
    <row r="14" spans="2:17" ht="12.75">
      <c r="B14" s="57" t="s">
        <v>19</v>
      </c>
      <c r="C14" s="54">
        <f t="shared" si="1"/>
        <v>61</v>
      </c>
      <c r="D14" s="54">
        <f>_xlfn.IFERROR(GETPIVOTDATA("Provider Name",'Pivot FE&amp;S'!$A$5,"Provider_type",$B14,"Overall Effectiveness",D$4),0)</f>
        <v>3</v>
      </c>
      <c r="E14" s="54">
        <f>_xlfn.IFERROR(GETPIVOTDATA("Provider Name",'Pivot FE&amp;S'!$A$5,"Provider_type",$B14,"Overall Effectiveness",E$4),0)</f>
        <v>22</v>
      </c>
      <c r="F14" s="54">
        <f>_xlfn.IFERROR(GETPIVOTDATA("Provider Name",'Pivot FE&amp;S'!$A$5,"Provider_type",$B14,"Overall Effectiveness",F$4),0)</f>
        <v>28</v>
      </c>
      <c r="G14" s="56">
        <f>_xlfn.IFERROR(GETPIVOTDATA("Provider Name",'Pivot FE&amp;S'!$A$5,"Provider_type",$B14,"Overall Effectiveness",G$4),0)</f>
        <v>8</v>
      </c>
      <c r="H14" s="89"/>
      <c r="I14" s="74" t="str">
        <f t="shared" si="2"/>
        <v>Independent Learning Provider (61)</v>
      </c>
      <c r="J14" s="75">
        <f t="shared" si="3"/>
        <v>4.918032786885246</v>
      </c>
      <c r="K14" s="75">
        <f t="shared" si="4"/>
        <v>36.0655737704918</v>
      </c>
      <c r="L14" s="75">
        <f t="shared" si="5"/>
        <v>45.90163934426229</v>
      </c>
      <c r="M14" s="75">
        <f t="shared" si="6"/>
        <v>13.114754098360656</v>
      </c>
      <c r="N14" s="89"/>
      <c r="O14" s="29"/>
      <c r="P14" s="29"/>
      <c r="Q14" s="29"/>
    </row>
    <row r="15" spans="2:17" ht="12.75">
      <c r="B15" s="57" t="s">
        <v>163</v>
      </c>
      <c r="C15" s="54">
        <f t="shared" si="1"/>
        <v>0</v>
      </c>
      <c r="D15" s="54">
        <f>_xlfn.IFERROR(GETPIVOTDATA("Provider Name",'Pivot FE&amp;S'!$A$5,"Provider_type",$B15,"Overall Effectiveness",D$4),0)</f>
        <v>0</v>
      </c>
      <c r="E15" s="54">
        <f>_xlfn.IFERROR(GETPIVOTDATA("Provider Name",'Pivot FE&amp;S'!$A$5,"Provider_type",$B15,"Overall Effectiveness",E$4),0)</f>
        <v>0</v>
      </c>
      <c r="F15" s="54">
        <f>_xlfn.IFERROR(GETPIVOTDATA("Provider Name",'Pivot FE&amp;S'!$A$5,"Provider_type",$B15,"Overall Effectiveness",F$4),0)</f>
        <v>0</v>
      </c>
      <c r="G15" s="56">
        <f>_xlfn.IFERROR(GETPIVOTDATA("Provider Name",'Pivot FE&amp;S'!$A$5,"Provider_type",$B15,"Overall Effectiveness",G$4),0)</f>
        <v>0</v>
      </c>
      <c r="H15" s="89"/>
      <c r="I15" s="74" t="str">
        <f>B15&amp;" "&amp;"("&amp;C15&amp;")"</f>
        <v>National Careers Service (0)</v>
      </c>
      <c r="J15" s="75" t="e">
        <f>D15/$C15*100</f>
        <v>#DIV/0!</v>
      </c>
      <c r="K15" s="75" t="e">
        <f>E15/$C15*100</f>
        <v>#DIV/0!</v>
      </c>
      <c r="L15" s="75" t="e">
        <f>F15/$C15*100</f>
        <v>#DIV/0!</v>
      </c>
      <c r="M15" s="75" t="e">
        <f>G15/$C15*100</f>
        <v>#DIV/0!</v>
      </c>
      <c r="N15" s="89"/>
      <c r="O15" s="29"/>
      <c r="P15" s="29"/>
      <c r="Q15" s="29"/>
    </row>
    <row r="16" spans="2:17" ht="12.75">
      <c r="B16" s="57" t="s">
        <v>21</v>
      </c>
      <c r="C16" s="54">
        <f t="shared" si="1"/>
        <v>5</v>
      </c>
      <c r="D16" s="54">
        <f>_xlfn.IFERROR(GETPIVOTDATA("Provider Name",'Pivot FE&amp;S'!$A$5,"Provider_type",$B16,"Overall Effectiveness",D$4),0)</f>
        <v>0</v>
      </c>
      <c r="E16" s="54">
        <f>_xlfn.IFERROR(GETPIVOTDATA("Provider Name",'Pivot FE&amp;S'!$A$5,"Provider_type",$B16,"Overall Effectiveness",E$4),0)</f>
        <v>2</v>
      </c>
      <c r="F16" s="54">
        <f>_xlfn.IFERROR(GETPIVOTDATA("Provider Name",'Pivot FE&amp;S'!$A$5,"Provider_type",$B16,"Overall Effectiveness",F$4),0)</f>
        <v>2</v>
      </c>
      <c r="G16" s="56">
        <f>_xlfn.IFERROR(GETPIVOTDATA("Provider Name",'Pivot FE&amp;S'!$A$5,"Provider_type",$B16,"Overall Effectiveness",G$4),0)</f>
        <v>1</v>
      </c>
      <c r="H16" s="89"/>
      <c r="I16" s="74" t="str">
        <f t="shared" si="2"/>
        <v>Independent Specialist College (5)</v>
      </c>
      <c r="J16" s="75">
        <f t="shared" si="3"/>
        <v>0</v>
      </c>
      <c r="K16" s="75">
        <f t="shared" si="4"/>
        <v>40</v>
      </c>
      <c r="L16" s="75">
        <f t="shared" si="5"/>
        <v>40</v>
      </c>
      <c r="M16" s="75">
        <f t="shared" si="6"/>
        <v>20</v>
      </c>
      <c r="N16" s="89"/>
      <c r="O16" s="29"/>
      <c r="P16" s="29"/>
      <c r="Q16" s="29"/>
    </row>
    <row r="17" spans="2:17" ht="12.75">
      <c r="B17" s="57" t="s">
        <v>22</v>
      </c>
      <c r="C17" s="54">
        <f t="shared" si="1"/>
        <v>8</v>
      </c>
      <c r="D17" s="54">
        <f>_xlfn.IFERROR(GETPIVOTDATA("Provider Name",'Pivot FE&amp;S'!$A$5,"Provider_type",$B17,"Overall Effectiveness",D$4),0)</f>
        <v>0</v>
      </c>
      <c r="E17" s="54">
        <f>_xlfn.IFERROR(GETPIVOTDATA("Provider Name",'Pivot FE&amp;S'!$A$5,"Provider_type",$B17,"Overall Effectiveness",E$4),0)</f>
        <v>2</v>
      </c>
      <c r="F17" s="54">
        <f>_xlfn.IFERROR(GETPIVOTDATA("Provider Name",'Pivot FE&amp;S'!$A$5,"Provider_type",$B17,"Overall Effectiveness",F$4),0)</f>
        <v>4</v>
      </c>
      <c r="G17" s="56">
        <f>_xlfn.IFERROR(GETPIVOTDATA("Provider Name",'Pivot FE&amp;S'!$A$5,"Provider_type",$B17,"Overall Effectiveness",G$4),0)</f>
        <v>2</v>
      </c>
      <c r="H17" s="89"/>
      <c r="I17" s="74" t="str">
        <f t="shared" si="2"/>
        <v>Sixth Form College (8)</v>
      </c>
      <c r="J17" s="75">
        <f t="shared" si="3"/>
        <v>0</v>
      </c>
      <c r="K17" s="75">
        <f t="shared" si="4"/>
        <v>25</v>
      </c>
      <c r="L17" s="75">
        <f t="shared" si="5"/>
        <v>50</v>
      </c>
      <c r="M17" s="75">
        <f t="shared" si="6"/>
        <v>25</v>
      </c>
      <c r="N17" s="89"/>
      <c r="O17" s="29"/>
      <c r="P17" s="29"/>
      <c r="Q17" s="29"/>
    </row>
    <row r="18" spans="2:17" ht="23.25" customHeight="1" thickBot="1">
      <c r="B18" s="58" t="s">
        <v>36</v>
      </c>
      <c r="C18" s="59">
        <f>SUM(C7:C17)</f>
        <v>149</v>
      </c>
      <c r="D18" s="59">
        <f>SUM(D8:D17)</f>
        <v>9</v>
      </c>
      <c r="E18" s="59">
        <f>SUM(E8:E17)</f>
        <v>57</v>
      </c>
      <c r="F18" s="59">
        <f>SUM(F7:F17)</f>
        <v>58</v>
      </c>
      <c r="G18" s="60">
        <f>SUM(G8:G17)</f>
        <v>25</v>
      </c>
      <c r="H18" s="89"/>
      <c r="I18" s="74" t="str">
        <f>B18&amp;" "&amp;"("&amp;C18&amp;")"</f>
        <v>Total (149)</v>
      </c>
      <c r="J18" s="75">
        <f>D18/$C18*100</f>
        <v>6.0402684563758395</v>
      </c>
      <c r="K18" s="75">
        <f>E18/$C18*100</f>
        <v>38.25503355704698</v>
      </c>
      <c r="L18" s="75">
        <f>F18/$C18*100</f>
        <v>38.92617449664429</v>
      </c>
      <c r="M18" s="75">
        <f>G18/$C18*100</f>
        <v>16.778523489932887</v>
      </c>
      <c r="N18" s="89"/>
      <c r="O18" s="29"/>
      <c r="P18" s="29"/>
      <c r="Q18" s="29"/>
    </row>
    <row r="19" spans="2:17" ht="12.75">
      <c r="B19" s="42"/>
      <c r="C19" s="43"/>
      <c r="D19" s="43"/>
      <c r="E19" s="43"/>
      <c r="F19" s="43"/>
      <c r="G19" s="43"/>
      <c r="H19" s="44"/>
      <c r="I19" s="44"/>
      <c r="J19" s="44"/>
      <c r="K19" s="44"/>
      <c r="L19" s="44"/>
      <c r="M19" s="44"/>
      <c r="N19" s="44"/>
      <c r="O19" s="29"/>
      <c r="P19" s="29"/>
      <c r="Q19" s="29"/>
    </row>
    <row r="20" spans="2:17" ht="12.75">
      <c r="B20" s="42"/>
      <c r="C20" s="43"/>
      <c r="D20" s="102"/>
      <c r="E20" s="43"/>
      <c r="F20" s="43"/>
      <c r="G20" s="43"/>
      <c r="H20" s="45"/>
      <c r="I20" s="45"/>
      <c r="J20" s="45"/>
      <c r="K20" s="45"/>
      <c r="L20" s="45"/>
      <c r="M20" s="45"/>
      <c r="N20" s="45"/>
      <c r="O20" s="29"/>
      <c r="P20" s="29"/>
      <c r="Q20" s="29"/>
    </row>
    <row r="21" spans="2:17" ht="12.75">
      <c r="B21" s="42"/>
      <c r="C21" s="43"/>
      <c r="D21" s="43"/>
      <c r="E21" s="43"/>
      <c r="F21" s="43"/>
      <c r="G21" s="43"/>
      <c r="H21" s="44"/>
      <c r="I21" s="44"/>
      <c r="J21" s="44"/>
      <c r="K21" s="44"/>
      <c r="L21" s="29"/>
      <c r="M21" s="44"/>
      <c r="N21" s="46" t="s">
        <v>70</v>
      </c>
      <c r="O21" s="29"/>
      <c r="P21" s="29"/>
      <c r="Q21" s="29"/>
    </row>
    <row r="22" spans="2:17" ht="12.75">
      <c r="B22" s="42"/>
      <c r="C22" s="43"/>
      <c r="D22" s="43"/>
      <c r="E22" s="43"/>
      <c r="F22" s="43"/>
      <c r="G22" s="43"/>
      <c r="H22" s="44"/>
      <c r="I22" s="44"/>
      <c r="J22" s="44"/>
      <c r="K22" s="44"/>
      <c r="L22" s="29"/>
      <c r="M22" s="44"/>
      <c r="N22" s="46" t="s">
        <v>71</v>
      </c>
      <c r="O22" s="29"/>
      <c r="P22" s="29"/>
      <c r="Q22" s="29"/>
    </row>
    <row r="23" spans="2:20" ht="12.75">
      <c r="B23" s="42"/>
      <c r="C23" s="43"/>
      <c r="D23" s="80"/>
      <c r="E23" s="80"/>
      <c r="F23" s="80"/>
      <c r="G23" s="80"/>
      <c r="H23" s="44"/>
      <c r="I23" s="44"/>
      <c r="J23" s="44"/>
      <c r="K23" s="44"/>
      <c r="L23" s="29"/>
      <c r="M23" s="29"/>
      <c r="O23" s="29"/>
      <c r="P23" s="29"/>
      <c r="Q23" s="29"/>
      <c r="T23" s="104" t="s">
        <v>176</v>
      </c>
    </row>
    <row r="24" spans="2:17" ht="12.75">
      <c r="B24" s="42"/>
      <c r="C24" s="43"/>
      <c r="D24" s="43"/>
      <c r="E24" s="43"/>
      <c r="F24" s="43"/>
      <c r="G24" s="43"/>
      <c r="H24" s="44"/>
      <c r="I24" s="44"/>
      <c r="J24" s="44"/>
      <c r="K24" s="44"/>
      <c r="L24" s="44"/>
      <c r="M24" s="44"/>
      <c r="N24" s="44"/>
      <c r="O24" s="29"/>
      <c r="P24" s="29"/>
      <c r="Q24" s="29"/>
    </row>
    <row r="25" spans="2:14" ht="12.75">
      <c r="B25" s="42"/>
      <c r="C25" s="43"/>
      <c r="D25" s="43"/>
      <c r="E25" s="43"/>
      <c r="F25" s="43"/>
      <c r="G25" s="43"/>
      <c r="H25" s="44"/>
      <c r="I25" s="45"/>
      <c r="J25" s="45"/>
      <c r="K25" s="45"/>
      <c r="L25" s="45"/>
      <c r="M25" s="45"/>
      <c r="N25" s="44"/>
    </row>
    <row r="26" spans="3:14" ht="12.75">
      <c r="C26" s="43"/>
      <c r="D26" s="43"/>
      <c r="E26" s="43"/>
      <c r="F26" s="43"/>
      <c r="G26" s="43"/>
      <c r="H26" s="44"/>
      <c r="I26" s="45"/>
      <c r="J26" s="45"/>
      <c r="K26" s="45"/>
      <c r="L26" s="45"/>
      <c r="M26" s="45"/>
      <c r="N26" s="44"/>
    </row>
    <row r="27" spans="2:14" ht="12.75">
      <c r="B27" s="40" t="s">
        <v>355</v>
      </c>
      <c r="C27" s="43"/>
      <c r="D27" s="43"/>
      <c r="E27" s="43"/>
      <c r="F27" s="43"/>
      <c r="G27" s="43"/>
      <c r="H27" s="44"/>
      <c r="I27" s="45"/>
      <c r="J27" s="45"/>
      <c r="K27" s="45"/>
      <c r="L27" s="45"/>
      <c r="M27" s="45"/>
      <c r="N27" s="44"/>
    </row>
    <row r="28" spans="2:14" ht="13.5" thickBot="1">
      <c r="B28" s="42"/>
      <c r="C28" s="43"/>
      <c r="D28" s="43"/>
      <c r="E28" s="43"/>
      <c r="F28" s="43"/>
      <c r="G28" s="43"/>
      <c r="H28" s="44"/>
      <c r="I28" s="45"/>
      <c r="J28" s="45"/>
      <c r="K28" s="45"/>
      <c r="L28" s="45"/>
      <c r="M28" s="45"/>
      <c r="N28" s="44"/>
    </row>
    <row r="29" spans="2:15" ht="15.75" customHeight="1">
      <c r="B29" s="174" t="s">
        <v>462</v>
      </c>
      <c r="C29" s="176" t="s">
        <v>65</v>
      </c>
      <c r="D29" s="178" t="s">
        <v>124</v>
      </c>
      <c r="E29" s="179"/>
      <c r="F29" s="179"/>
      <c r="G29" s="180"/>
      <c r="H29" s="45"/>
      <c r="I29" s="41"/>
      <c r="J29" s="41"/>
      <c r="K29" s="41"/>
      <c r="L29" s="41"/>
      <c r="M29" s="41"/>
      <c r="N29" s="41"/>
      <c r="O29" s="29"/>
    </row>
    <row r="30" spans="2:16" ht="27" customHeight="1">
      <c r="B30" s="175"/>
      <c r="C30" s="177"/>
      <c r="D30" s="54" t="s">
        <v>39</v>
      </c>
      <c r="E30" s="54" t="s">
        <v>37</v>
      </c>
      <c r="F30" s="81" t="s">
        <v>38</v>
      </c>
      <c r="G30" s="56" t="s">
        <v>33</v>
      </c>
      <c r="H30" s="45"/>
      <c r="I30" s="41"/>
      <c r="J30" s="41" t="s">
        <v>39</v>
      </c>
      <c r="K30" s="41" t="s">
        <v>37</v>
      </c>
      <c r="L30" s="41" t="s">
        <v>38</v>
      </c>
      <c r="M30" s="41" t="s">
        <v>33</v>
      </c>
      <c r="N30" s="41"/>
      <c r="O30" s="29"/>
      <c r="P30" s="29"/>
    </row>
    <row r="31" spans="2:16" s="85" customFormat="1" ht="12" customHeight="1">
      <c r="B31" s="62" t="s">
        <v>173</v>
      </c>
      <c r="C31" s="81">
        <f>SUM(D31:G31)</f>
        <v>0</v>
      </c>
      <c r="D31" s="54">
        <f>_xlfn.IFERROR(GETPIVOTDATA("Provider Name",'Pivot FE&amp;S'!$A$24,"Provider_type",$B31,"Outcome for learners",D$4),0)</f>
        <v>0</v>
      </c>
      <c r="E31" s="54">
        <f>_xlfn.IFERROR(GETPIVOTDATA("Provider Name",'Pivot FE&amp;S'!$A$24,"Provider_type",$B31,"Outcome for learners",E$4),0)</f>
        <v>0</v>
      </c>
      <c r="F31" s="54">
        <f>_xlfn.IFERROR(GETPIVOTDATA("Provider Name",'Pivot FE&amp;S'!$A$24,"Provider_type",$B31,"Outcome for learners",F$4),0)</f>
        <v>0</v>
      </c>
      <c r="G31" s="56">
        <f>_xlfn.IFERROR(GETPIVOTDATA("Provider Name",'Pivot FE&amp;S'!$A$24,"Provider_type",$B31,"Outcome for learners",G$4),0)</f>
        <v>0</v>
      </c>
      <c r="H31" s="45"/>
      <c r="I31" s="47" t="str">
        <f>B31&amp;" "&amp;"("&amp;C31&amp;")"</f>
        <v>Academy Converter (0)</v>
      </c>
      <c r="J31" s="91" t="e">
        <f>D31/$C31*100</f>
        <v>#DIV/0!</v>
      </c>
      <c r="K31" s="91" t="e">
        <f>E31/$C31*100</f>
        <v>#DIV/0!</v>
      </c>
      <c r="L31" s="91" t="e">
        <f>F31/$C31*100</f>
        <v>#DIV/0!</v>
      </c>
      <c r="M31" s="91" t="e">
        <f>G31/$C31*100</f>
        <v>#DIV/0!</v>
      </c>
      <c r="N31" s="41"/>
      <c r="O31" s="29"/>
      <c r="P31" s="29"/>
    </row>
    <row r="32" spans="2:16" ht="12.75">
      <c r="B32" s="57" t="s">
        <v>64</v>
      </c>
      <c r="C32" s="54">
        <f>SUM(D32:G32)</f>
        <v>34</v>
      </c>
      <c r="D32" s="54">
        <f>_xlfn.IFERROR(GETPIVOTDATA("Provider Name",'Pivot FE&amp;S'!$A$24,"Provider_type",$B32,"Outcome for learners",D$4),0)</f>
        <v>2</v>
      </c>
      <c r="E32" s="54">
        <f>_xlfn.IFERROR(GETPIVOTDATA("Provider Name",'Pivot FE&amp;S'!$A$24,"Provider_type",$B32,"Outcome for learners",E$4),0)</f>
        <v>17</v>
      </c>
      <c r="F32" s="54">
        <f>_xlfn.IFERROR(GETPIVOTDATA("Provider Name",'Pivot FE&amp;S'!$A$24,"Provider_type",$B32,"Outcome for learners",F$4),0)</f>
        <v>11</v>
      </c>
      <c r="G32" s="56">
        <f>_xlfn.IFERROR(GETPIVOTDATA("Provider Name",'Pivot FE&amp;S'!$A$24,"Provider_type",$B32,"Outcome for learners",G$4),0)</f>
        <v>4</v>
      </c>
      <c r="H32" s="44"/>
      <c r="I32" s="47" t="str">
        <f>B32&amp;" "&amp;"("&amp;C32&amp;")"</f>
        <v>Community Learning and Skills (34)</v>
      </c>
      <c r="J32" s="91">
        <f aca="true" t="shared" si="7" ref="J32:M34">D32/$C32*100</f>
        <v>5.88235294117647</v>
      </c>
      <c r="K32" s="91">
        <f t="shared" si="7"/>
        <v>50</v>
      </c>
      <c r="L32" s="91">
        <f t="shared" si="7"/>
        <v>32.35294117647059</v>
      </c>
      <c r="M32" s="91">
        <f t="shared" si="7"/>
        <v>11.76470588235294</v>
      </c>
      <c r="N32" s="41"/>
      <c r="O32" s="29"/>
      <c r="P32" s="29"/>
    </row>
    <row r="33" spans="2:16" ht="12.75">
      <c r="B33" s="57" t="s">
        <v>20</v>
      </c>
      <c r="C33" s="54">
        <f aca="true" t="shared" si="8" ref="C33:C41">SUM(D33:G33)</f>
        <v>4</v>
      </c>
      <c r="D33" s="54">
        <f>_xlfn.IFERROR(GETPIVOTDATA("Provider Name",'Pivot FE&amp;S'!$A$24,"Provider_type",$B33,"Outcome for learners",D$4),0)</f>
        <v>1</v>
      </c>
      <c r="E33" s="54">
        <f>_xlfn.IFERROR(GETPIVOTDATA("Provider Name",'Pivot FE&amp;S'!$A$24,"Provider_type",$B33,"Outcome for learners",E$4),0)</f>
        <v>0</v>
      </c>
      <c r="F33" s="54">
        <f>_xlfn.IFERROR(GETPIVOTDATA("Provider Name",'Pivot FE&amp;S'!$A$24,"Provider_type",$B33,"Outcome for learners",F$4),0)</f>
        <v>3</v>
      </c>
      <c r="G33" s="56">
        <f>_xlfn.IFERROR(GETPIVOTDATA("Provider Name",'Pivot FE&amp;S'!$A$24,"Provider_type",$B33,"Outcome for learners",G$4),0)</f>
        <v>0</v>
      </c>
      <c r="H33" s="45"/>
      <c r="I33" s="41" t="str">
        <f>B33&amp;" "&amp;"("&amp;C33&amp;")"</f>
        <v>Employer (4)</v>
      </c>
      <c r="J33" s="92">
        <f t="shared" si="7"/>
        <v>25</v>
      </c>
      <c r="K33" s="92">
        <f t="shared" si="7"/>
        <v>0</v>
      </c>
      <c r="L33" s="92">
        <f t="shared" si="7"/>
        <v>75</v>
      </c>
      <c r="M33" s="92">
        <f t="shared" si="7"/>
        <v>0</v>
      </c>
      <c r="N33" s="41"/>
      <c r="O33" s="29"/>
      <c r="P33" s="29"/>
    </row>
    <row r="34" spans="2:16" s="85" customFormat="1" ht="12.75">
      <c r="B34" s="57" t="s">
        <v>172</v>
      </c>
      <c r="C34" s="54">
        <f>SUM(D34:G34)</f>
        <v>4</v>
      </c>
      <c r="D34" s="54">
        <f>_xlfn.IFERROR(GETPIVOTDATA("Provider Name",'Pivot FE&amp;S'!$A$24,"Provider_type",$B34,"Outcome for learners",D$4),0)</f>
        <v>0</v>
      </c>
      <c r="E34" s="54">
        <f>_xlfn.IFERROR(GETPIVOTDATA("Provider Name",'Pivot FE&amp;S'!$A$24,"Provider_type",$B34,"Outcome for learners",E$4),0)</f>
        <v>1</v>
      </c>
      <c r="F34" s="54">
        <f>_xlfn.IFERROR(GETPIVOTDATA("Provider Name",'Pivot FE&amp;S'!$A$24,"Provider_type",$B34,"Outcome for learners",F$4),0)</f>
        <v>1</v>
      </c>
      <c r="G34" s="56">
        <f>_xlfn.IFERROR(GETPIVOTDATA("Provider Name",'Pivot FE&amp;S'!$A$24,"Provider_type",$B34,"Outcome for learners",G$4),0)</f>
        <v>2</v>
      </c>
      <c r="H34" s="45"/>
      <c r="I34" s="93" t="str">
        <f aca="true" t="shared" si="9" ref="I34:I41">B34&amp;" "&amp;"("&amp;C34&amp;")"</f>
        <v>Free School - 16-19 (4)</v>
      </c>
      <c r="J34" s="92">
        <f t="shared" si="7"/>
        <v>0</v>
      </c>
      <c r="K34" s="92">
        <f t="shared" si="7"/>
        <v>25</v>
      </c>
      <c r="L34" s="92">
        <f t="shared" si="7"/>
        <v>25</v>
      </c>
      <c r="M34" s="92">
        <f t="shared" si="7"/>
        <v>50</v>
      </c>
      <c r="N34" s="41"/>
      <c r="O34" s="29"/>
      <c r="P34" s="29"/>
    </row>
    <row r="35" spans="2:16" ht="27" customHeight="1">
      <c r="B35" s="57" t="s">
        <v>61</v>
      </c>
      <c r="C35" s="54">
        <f t="shared" si="8"/>
        <v>30</v>
      </c>
      <c r="D35" s="54">
        <f>_xlfn.IFERROR(GETPIVOTDATA("Provider Name",'Pivot FE&amp;S'!$A$24,"Provider_type",$B35,"Outcome for learners",D$4),0)</f>
        <v>1</v>
      </c>
      <c r="E35" s="54">
        <f>_xlfn.IFERROR(GETPIVOTDATA("Provider Name",'Pivot FE&amp;S'!$A$24,"Provider_type",$B35,"Outcome for learners",E$4),0)</f>
        <v>9</v>
      </c>
      <c r="F35" s="54">
        <f>_xlfn.IFERROR(GETPIVOTDATA("Provider Name",'Pivot FE&amp;S'!$A$24,"Provider_type",$B35,"Outcome for learners",F$4),0)</f>
        <v>15</v>
      </c>
      <c r="G35" s="56">
        <f>_xlfn.IFERROR(GETPIVOTDATA("Provider Name",'Pivot FE&amp;S'!$A$24,"Provider_type",$B35,"Outcome for learners",G$4),0)</f>
        <v>5</v>
      </c>
      <c r="H35" s="45"/>
      <c r="I35" s="93" t="str">
        <f t="shared" si="9"/>
        <v>General Further Education/Tertiary College (30)</v>
      </c>
      <c r="J35" s="92">
        <f aca="true" t="shared" si="10" ref="J35:J41">D35/$C35*100</f>
        <v>3.3333333333333335</v>
      </c>
      <c r="K35" s="92">
        <f aca="true" t="shared" si="11" ref="K35:K41">E35/$C35*100</f>
        <v>30</v>
      </c>
      <c r="L35" s="92">
        <f aca="true" t="shared" si="12" ref="L35:L41">F35/$C35*100</f>
        <v>50</v>
      </c>
      <c r="M35" s="92">
        <f aca="true" t="shared" si="13" ref="M35:M41">G35/$C35*100</f>
        <v>16.666666666666664</v>
      </c>
      <c r="N35" s="41"/>
      <c r="O35" s="29"/>
      <c r="P35" s="29"/>
    </row>
    <row r="36" spans="2:16" ht="15" customHeight="1">
      <c r="B36" s="57" t="s">
        <v>162</v>
      </c>
      <c r="C36" s="54">
        <f t="shared" si="8"/>
        <v>1</v>
      </c>
      <c r="D36" s="54">
        <f>_xlfn.IFERROR(GETPIVOTDATA("Provider Name",'Pivot FE&amp;S'!$A$24,"Provider_type",$B36,"Outcome for learners",D$4),0)</f>
        <v>0</v>
      </c>
      <c r="E36" s="54">
        <f>_xlfn.IFERROR(GETPIVOTDATA("Provider Name",'Pivot FE&amp;S'!$A$24,"Provider_type",$B36,"Outcome for learners",E$4),0)</f>
        <v>1</v>
      </c>
      <c r="F36" s="54">
        <f>_xlfn.IFERROR(GETPIVOTDATA("Provider Name",'Pivot FE&amp;S'!$A$24,"Provider_type",$B36,"Outcome for learners",F$4),0)</f>
        <v>0</v>
      </c>
      <c r="G36" s="56">
        <f>_xlfn.IFERROR(GETPIVOTDATA("Provider Name",'Pivot FE&amp;S'!$A$24,"Provider_type",$B36,"Outcome for learners",G$4),0)</f>
        <v>0</v>
      </c>
      <c r="H36" s="45"/>
      <c r="I36" s="93" t="str">
        <f>B36&amp;" "&amp;"("&amp;C36&amp;")"</f>
        <v>Specialist Further Education (1)</v>
      </c>
      <c r="J36" s="92">
        <f>D36/$C36*100</f>
        <v>0</v>
      </c>
      <c r="K36" s="92">
        <f>E36/$C36*100</f>
        <v>100</v>
      </c>
      <c r="L36" s="92">
        <f>F36/$C36*100</f>
        <v>0</v>
      </c>
      <c r="M36" s="92">
        <f>G36/$C36*100</f>
        <v>0</v>
      </c>
      <c r="N36" s="41"/>
      <c r="O36" s="29"/>
      <c r="P36" s="29"/>
    </row>
    <row r="37" spans="2:16" ht="15" customHeight="1">
      <c r="B37" s="57" t="s">
        <v>161</v>
      </c>
      <c r="C37" s="54">
        <f t="shared" si="8"/>
        <v>2</v>
      </c>
      <c r="D37" s="54">
        <f>_xlfn.IFERROR(GETPIVOTDATA("Provider Name",'Pivot FE&amp;S'!$A$24,"Provider_type",$B37,"Outcome for learners",D$4),0)</f>
        <v>2</v>
      </c>
      <c r="E37" s="54">
        <f>_xlfn.IFERROR(GETPIVOTDATA("Provider Name",'Pivot FE&amp;S'!$A$24,"Provider_type",$B37,"Outcome for learners",E$4),0)</f>
        <v>0</v>
      </c>
      <c r="F37" s="54">
        <f>_xlfn.IFERROR(GETPIVOTDATA("Provider Name",'Pivot FE&amp;S'!$A$24,"Provider_type",$B37,"Outcome for learners",F$4),0)</f>
        <v>0</v>
      </c>
      <c r="G37" s="56">
        <f>_xlfn.IFERROR(GETPIVOTDATA("Provider Name",'Pivot FE&amp;S'!$A$24,"Provider_type",$B37,"Outcome for learners",G$4),0)</f>
        <v>0</v>
      </c>
      <c r="H37" s="45"/>
      <c r="I37" s="93" t="str">
        <f>B37&amp;" "&amp;"("&amp;C37&amp;")"</f>
        <v>Higher Education Institution (2)</v>
      </c>
      <c r="J37" s="92">
        <f>D37/$C37*100</f>
        <v>100</v>
      </c>
      <c r="K37" s="92">
        <f>E37/$C37*100</f>
        <v>0</v>
      </c>
      <c r="L37" s="92">
        <f>F37/$C37*100</f>
        <v>0</v>
      </c>
      <c r="M37" s="92">
        <f>G37/$C37*100</f>
        <v>0</v>
      </c>
      <c r="N37" s="41"/>
      <c r="O37" s="29"/>
      <c r="P37" s="29"/>
    </row>
    <row r="38" spans="2:16" ht="12.75">
      <c r="B38" s="57" t="s">
        <v>19</v>
      </c>
      <c r="C38" s="54">
        <f t="shared" si="8"/>
        <v>61</v>
      </c>
      <c r="D38" s="54">
        <f>_xlfn.IFERROR(GETPIVOTDATA("Provider Name",'Pivot FE&amp;S'!$A$24,"Provider_type",$B38,"Outcome for learners",D$4),0)</f>
        <v>3</v>
      </c>
      <c r="E38" s="54">
        <f>_xlfn.IFERROR(GETPIVOTDATA("Provider Name",'Pivot FE&amp;S'!$A$24,"Provider_type",$B38,"Outcome for learners",E$4),0)</f>
        <v>26</v>
      </c>
      <c r="F38" s="54">
        <f>_xlfn.IFERROR(GETPIVOTDATA("Provider Name",'Pivot FE&amp;S'!$A$24,"Provider_type",$B38,"Outcome for learners",F$4),0)</f>
        <v>25</v>
      </c>
      <c r="G38" s="56">
        <f>_xlfn.IFERROR(GETPIVOTDATA("Provider Name",'Pivot FE&amp;S'!$A$24,"Provider_type",$B38,"Outcome for learners",G$4),0)</f>
        <v>7</v>
      </c>
      <c r="H38" s="38"/>
      <c r="I38" s="94" t="str">
        <f t="shared" si="9"/>
        <v>Independent Learning Provider (61)</v>
      </c>
      <c r="J38" s="91">
        <f t="shared" si="10"/>
        <v>4.918032786885246</v>
      </c>
      <c r="K38" s="91">
        <f t="shared" si="11"/>
        <v>42.62295081967213</v>
      </c>
      <c r="L38" s="91">
        <f t="shared" si="12"/>
        <v>40.98360655737705</v>
      </c>
      <c r="M38" s="91">
        <f t="shared" si="13"/>
        <v>11.475409836065573</v>
      </c>
      <c r="N38" s="47"/>
      <c r="O38" s="29"/>
      <c r="P38" s="29"/>
    </row>
    <row r="39" spans="2:16" ht="12.75">
      <c r="B39" s="57" t="s">
        <v>163</v>
      </c>
      <c r="C39" s="54">
        <f t="shared" si="8"/>
        <v>0</v>
      </c>
      <c r="D39" s="54">
        <f>_xlfn.IFERROR(GETPIVOTDATA("Provider Name",'Pivot FE&amp;S'!$A$24,"Provider_type",$B39,"Outcome for learners",D$4),0)</f>
        <v>0</v>
      </c>
      <c r="E39" s="54">
        <f>_xlfn.IFERROR(GETPIVOTDATA("Provider Name",'Pivot FE&amp;S'!$A$24,"Provider_type",$B39,"Outcome for learners",E$4),0)</f>
        <v>0</v>
      </c>
      <c r="F39" s="54">
        <f>_xlfn.IFERROR(GETPIVOTDATA("Provider Name",'Pivot FE&amp;S'!$A$24,"Provider_type",$B39,"Outcome for learners",F$4),0)</f>
        <v>0</v>
      </c>
      <c r="G39" s="56">
        <f>_xlfn.IFERROR(GETPIVOTDATA("Provider Name",'Pivot FE&amp;S'!$A$24,"Provider_type",$B39,"Outcome for learners",G$4),0)</f>
        <v>0</v>
      </c>
      <c r="H39" s="38"/>
      <c r="I39" s="47" t="str">
        <f>B39&amp;" "&amp;"("&amp;C39&amp;")"</f>
        <v>National Careers Service (0)</v>
      </c>
      <c r="J39" s="91" t="e">
        <f>D39/$C39*100</f>
        <v>#DIV/0!</v>
      </c>
      <c r="K39" s="91" t="e">
        <f>E39/$C39*100</f>
        <v>#DIV/0!</v>
      </c>
      <c r="L39" s="91" t="e">
        <f>F39/$C39*100</f>
        <v>#DIV/0!</v>
      </c>
      <c r="M39" s="91" t="e">
        <f>G39/$C39*100</f>
        <v>#DIV/0!</v>
      </c>
      <c r="N39" s="47"/>
      <c r="O39" s="29"/>
      <c r="P39" s="29"/>
    </row>
    <row r="40" spans="2:16" ht="12.75">
      <c r="B40" s="57" t="s">
        <v>21</v>
      </c>
      <c r="C40" s="54">
        <f t="shared" si="8"/>
        <v>5</v>
      </c>
      <c r="D40" s="54">
        <f>_xlfn.IFERROR(GETPIVOTDATA("Provider Name",'Pivot FE&amp;S'!$A$24,"Provider_type",$B40,"Outcome for learners",D$4),0)</f>
        <v>0</v>
      </c>
      <c r="E40" s="54">
        <f>_xlfn.IFERROR(GETPIVOTDATA("Provider Name",'Pivot FE&amp;S'!$A$24,"Provider_type",$B40,"Outcome for learners",E$4),0)</f>
        <v>2</v>
      </c>
      <c r="F40" s="54">
        <f>_xlfn.IFERROR(GETPIVOTDATA("Provider Name",'Pivot FE&amp;S'!$A$24,"Provider_type",$B40,"Outcome for learners",F$4),0)</f>
        <v>3</v>
      </c>
      <c r="G40" s="56">
        <f>_xlfn.IFERROR(GETPIVOTDATA("Provider Name",'Pivot FE&amp;S'!$A$24,"Provider_type",$B40,"Outcome for learners",G$4),0)</f>
        <v>0</v>
      </c>
      <c r="H40" s="38"/>
      <c r="I40" s="47" t="str">
        <f t="shared" si="9"/>
        <v>Independent Specialist College (5)</v>
      </c>
      <c r="J40" s="91">
        <f t="shared" si="10"/>
        <v>0</v>
      </c>
      <c r="K40" s="91">
        <f t="shared" si="11"/>
        <v>40</v>
      </c>
      <c r="L40" s="91">
        <f t="shared" si="12"/>
        <v>60</v>
      </c>
      <c r="M40" s="91">
        <f t="shared" si="13"/>
        <v>0</v>
      </c>
      <c r="N40" s="47"/>
      <c r="O40" s="29"/>
      <c r="P40" s="29"/>
    </row>
    <row r="41" spans="2:16" ht="12.75">
      <c r="B41" s="57" t="s">
        <v>22</v>
      </c>
      <c r="C41" s="54">
        <f t="shared" si="8"/>
        <v>8</v>
      </c>
      <c r="D41" s="54">
        <f>_xlfn.IFERROR(GETPIVOTDATA("Provider Name",'Pivot FE&amp;S'!$A$24,"Provider_type",$B41,"Outcome for learners",D$4),0)</f>
        <v>0</v>
      </c>
      <c r="E41" s="54">
        <f>_xlfn.IFERROR(GETPIVOTDATA("Provider Name",'Pivot FE&amp;S'!$A$24,"Provider_type",$B41,"Outcome for learners",E$4),0)</f>
        <v>2</v>
      </c>
      <c r="F41" s="54">
        <f>_xlfn.IFERROR(GETPIVOTDATA("Provider Name",'Pivot FE&amp;S'!$A$24,"Provider_type",$B41,"Outcome for learners",F$4),0)</f>
        <v>4</v>
      </c>
      <c r="G41" s="56">
        <f>_xlfn.IFERROR(GETPIVOTDATA("Provider Name",'Pivot FE&amp;S'!$A$24,"Provider_type",$B41,"Outcome for learners",G$4),0)</f>
        <v>2</v>
      </c>
      <c r="H41" s="38"/>
      <c r="I41" s="47" t="str">
        <f t="shared" si="9"/>
        <v>Sixth Form College (8)</v>
      </c>
      <c r="J41" s="91">
        <f t="shared" si="10"/>
        <v>0</v>
      </c>
      <c r="K41" s="91">
        <f t="shared" si="11"/>
        <v>25</v>
      </c>
      <c r="L41" s="91">
        <f t="shared" si="12"/>
        <v>50</v>
      </c>
      <c r="M41" s="91">
        <f t="shared" si="13"/>
        <v>25</v>
      </c>
      <c r="N41" s="47"/>
      <c r="O41" s="29"/>
      <c r="P41" s="29"/>
    </row>
    <row r="42" spans="2:16" ht="23.25" customHeight="1" thickBot="1">
      <c r="B42" s="58" t="s">
        <v>36</v>
      </c>
      <c r="C42" s="59">
        <f>SUM(C31:C41)</f>
        <v>149</v>
      </c>
      <c r="D42" s="59">
        <f>SUM(D32:D41)</f>
        <v>9</v>
      </c>
      <c r="E42" s="59">
        <f>SUM(E32:E41)</f>
        <v>58</v>
      </c>
      <c r="F42" s="59">
        <f>SUM(F31:F41)</f>
        <v>62</v>
      </c>
      <c r="G42" s="60">
        <f>SUM(G32:G41)</f>
        <v>20</v>
      </c>
      <c r="H42" s="38"/>
      <c r="I42" s="47" t="str">
        <f>B42&amp;" "&amp;"("&amp;C42&amp;")"</f>
        <v>Total (149)</v>
      </c>
      <c r="J42" s="91">
        <f>D42/$C42*100</f>
        <v>6.0402684563758395</v>
      </c>
      <c r="K42" s="91">
        <f>E42/$C42*100</f>
        <v>38.92617449664429</v>
      </c>
      <c r="L42" s="91">
        <f>F42/$C42*100</f>
        <v>41.61073825503356</v>
      </c>
      <c r="M42" s="91">
        <f>G42/$C42*100</f>
        <v>13.422818791946309</v>
      </c>
      <c r="N42" s="47"/>
      <c r="O42" s="29"/>
      <c r="P42" s="29"/>
    </row>
    <row r="43" spans="8:16" ht="12.75">
      <c r="H43" s="38"/>
      <c r="I43" s="29"/>
      <c r="J43" s="29"/>
      <c r="K43" s="29"/>
      <c r="L43" s="29"/>
      <c r="M43" s="29"/>
      <c r="O43" s="29"/>
      <c r="P43" s="29"/>
    </row>
    <row r="44" spans="14:15" ht="12.75">
      <c r="N44" s="38"/>
      <c r="O44" s="38"/>
    </row>
    <row r="46" ht="12.75">
      <c r="N46" s="48" t="s">
        <v>70</v>
      </c>
    </row>
    <row r="47" ht="12.75">
      <c r="N47" s="48" t="s">
        <v>71</v>
      </c>
    </row>
    <row r="48" ht="12.75">
      <c r="T48" s="104" t="s">
        <v>176</v>
      </c>
    </row>
    <row r="52" ht="12.75">
      <c r="B52" s="40" t="s">
        <v>356</v>
      </c>
    </row>
    <row r="53" spans="9:13" ht="13.5" thickBot="1">
      <c r="I53" s="29"/>
      <c r="J53" s="29"/>
      <c r="K53" s="29"/>
      <c r="L53" s="29"/>
      <c r="M53" s="29"/>
    </row>
    <row r="54" spans="2:16" ht="13.5" customHeight="1">
      <c r="B54" s="170" t="s">
        <v>462</v>
      </c>
      <c r="C54" s="172" t="s">
        <v>65</v>
      </c>
      <c r="D54" s="168" t="s">
        <v>125</v>
      </c>
      <c r="E54" s="168"/>
      <c r="F54" s="168"/>
      <c r="G54" s="169"/>
      <c r="H54" s="38"/>
      <c r="I54" s="29"/>
      <c r="J54" s="29"/>
      <c r="K54" s="29"/>
      <c r="L54" s="29"/>
      <c r="M54" s="29"/>
      <c r="N54" s="38"/>
      <c r="O54" s="38"/>
      <c r="P54" s="38"/>
    </row>
    <row r="55" spans="2:16" ht="28.5" customHeight="1">
      <c r="B55" s="171"/>
      <c r="C55" s="173"/>
      <c r="D55" s="54" t="s">
        <v>39</v>
      </c>
      <c r="E55" s="54" t="s">
        <v>37</v>
      </c>
      <c r="F55" s="79" t="s">
        <v>38</v>
      </c>
      <c r="G55" s="56" t="s">
        <v>33</v>
      </c>
      <c r="H55" s="38"/>
      <c r="I55" s="29"/>
      <c r="J55" s="48" t="s">
        <v>39</v>
      </c>
      <c r="K55" s="48" t="s">
        <v>37</v>
      </c>
      <c r="L55" s="48" t="s">
        <v>38</v>
      </c>
      <c r="M55" s="48" t="s">
        <v>33</v>
      </c>
      <c r="N55" s="47"/>
      <c r="O55" s="38"/>
      <c r="P55" s="38"/>
    </row>
    <row r="56" spans="2:16" s="85" customFormat="1" ht="13.5" customHeight="1">
      <c r="B56" s="62" t="s">
        <v>173</v>
      </c>
      <c r="C56" s="81">
        <f>SUM(D56:G56)</f>
        <v>0</v>
      </c>
      <c r="D56" s="54">
        <f>_xlfn.IFERROR(GETPIVOTDATA("Provider Name",'Pivot FE&amp;S'!$A$46,"Provider_type",$B56,"Teaching",D$4),0)</f>
        <v>0</v>
      </c>
      <c r="E56" s="54">
        <f>_xlfn.IFERROR(GETPIVOTDATA("Provider Name",'Pivot FE&amp;S'!$A$46,"Provider_type",$B56,"Teaching",E$4),0)</f>
        <v>0</v>
      </c>
      <c r="F56" s="54">
        <f>_xlfn.IFERROR(GETPIVOTDATA("Provider Name",'Pivot FE&amp;S'!$A$46,"Provider_type",$B56,"Teaching",F$4),0)</f>
        <v>0</v>
      </c>
      <c r="G56" s="56">
        <f>_xlfn.IFERROR(GETPIVOTDATA("Provider Name",'Pivot FE&amp;S'!$A$46,"Provider_type",$B56,"Teaching",G$4),0)</f>
        <v>0</v>
      </c>
      <c r="H56" s="38"/>
      <c r="I56" s="48" t="str">
        <f aca="true" t="shared" si="14" ref="I56:I67">B56&amp;" "&amp;"("&amp;C56&amp;")"</f>
        <v>Academy Converter (0)</v>
      </c>
      <c r="J56" s="48" t="e">
        <f>D56/$C56*100</f>
        <v>#DIV/0!</v>
      </c>
      <c r="K56" s="48" t="e">
        <f>E56/$C56*100</f>
        <v>#DIV/0!</v>
      </c>
      <c r="L56" s="48" t="e">
        <f>F56/$C56*100</f>
        <v>#DIV/0!</v>
      </c>
      <c r="M56" s="48" t="e">
        <f>G56/$C56*100</f>
        <v>#DIV/0!</v>
      </c>
      <c r="N56" s="47"/>
      <c r="O56" s="38"/>
      <c r="P56" s="38"/>
    </row>
    <row r="57" spans="2:16" ht="12.75">
      <c r="B57" s="57" t="s">
        <v>64</v>
      </c>
      <c r="C57" s="54">
        <f>SUM(D57:G57)</f>
        <v>34</v>
      </c>
      <c r="D57" s="54">
        <f>_xlfn.IFERROR(GETPIVOTDATA("Provider Name",'Pivot FE&amp;S'!$A$46,"Provider_type",$B57,"Teaching",D$4),0)</f>
        <v>2</v>
      </c>
      <c r="E57" s="54">
        <f>_xlfn.IFERROR(GETPIVOTDATA("Provider Name",'Pivot FE&amp;S'!$A$46,"Provider_type",$B57,"Teaching",E$4),0)</f>
        <v>18</v>
      </c>
      <c r="F57" s="54">
        <f>_xlfn.IFERROR(GETPIVOTDATA("Provider Name",'Pivot FE&amp;S'!$A$46,"Provider_type",$B57,"Teaching",F$4),0)</f>
        <v>11</v>
      </c>
      <c r="G57" s="56">
        <f>_xlfn.IFERROR(GETPIVOTDATA("Provider Name",'Pivot FE&amp;S'!$A$46,"Provider_type",$B57,"Teaching",G$4),0)</f>
        <v>3</v>
      </c>
      <c r="H57" s="38"/>
      <c r="I57" s="48" t="str">
        <f t="shared" si="14"/>
        <v>Community Learning and Skills (34)</v>
      </c>
      <c r="J57" s="90">
        <f aca="true" t="shared" si="15" ref="J57:M59">D57/$C57*100</f>
        <v>5.88235294117647</v>
      </c>
      <c r="K57" s="90">
        <f t="shared" si="15"/>
        <v>52.94117647058824</v>
      </c>
      <c r="L57" s="90">
        <f t="shared" si="15"/>
        <v>32.35294117647059</v>
      </c>
      <c r="M57" s="90">
        <f t="shared" si="15"/>
        <v>8.823529411764707</v>
      </c>
      <c r="N57" s="47"/>
      <c r="O57" s="38"/>
      <c r="P57" s="38"/>
    </row>
    <row r="58" spans="2:16" ht="12.75">
      <c r="B58" s="57" t="s">
        <v>20</v>
      </c>
      <c r="C58" s="54">
        <f aca="true" t="shared" si="16" ref="C58:C66">SUM(D58:G58)</f>
        <v>4</v>
      </c>
      <c r="D58" s="54">
        <f>_xlfn.IFERROR(GETPIVOTDATA("Provider Name",'Pivot FE&amp;S'!$A$46,"Provider_type",$B58,"Teaching",D$4),0)</f>
        <v>1</v>
      </c>
      <c r="E58" s="54">
        <f>_xlfn.IFERROR(GETPIVOTDATA("Provider Name",'Pivot FE&amp;S'!$A$46,"Provider_type",$B58,"Teaching",E$4),0)</f>
        <v>1</v>
      </c>
      <c r="F58" s="54">
        <f>_xlfn.IFERROR(GETPIVOTDATA("Provider Name",'Pivot FE&amp;S'!$A$46,"Provider_type",$B58,"Teaching",F$4),0)</f>
        <v>2</v>
      </c>
      <c r="G58" s="56">
        <f>_xlfn.IFERROR(GETPIVOTDATA("Provider Name",'Pivot FE&amp;S'!$A$46,"Provider_type",$B58,"Teaching",G$4),0)</f>
        <v>0</v>
      </c>
      <c r="H58" s="38"/>
      <c r="I58" s="48" t="str">
        <f t="shared" si="14"/>
        <v>Employer (4)</v>
      </c>
      <c r="J58" s="90">
        <f t="shared" si="15"/>
        <v>25</v>
      </c>
      <c r="K58" s="90">
        <f t="shared" si="15"/>
        <v>25</v>
      </c>
      <c r="L58" s="90">
        <f t="shared" si="15"/>
        <v>50</v>
      </c>
      <c r="M58" s="90">
        <f t="shared" si="15"/>
        <v>0</v>
      </c>
      <c r="N58" s="47"/>
      <c r="O58" s="38"/>
      <c r="P58" s="38"/>
    </row>
    <row r="59" spans="2:16" s="85" customFormat="1" ht="12.75">
      <c r="B59" s="57" t="s">
        <v>172</v>
      </c>
      <c r="C59" s="54">
        <f>SUM(D59:G59)</f>
        <v>4</v>
      </c>
      <c r="D59" s="54">
        <f>_xlfn.IFERROR(GETPIVOTDATA("Provider Name",'Pivot FE&amp;S'!$A$46,"Provider_type",$B59,"Teaching",D$4),0)</f>
        <v>0</v>
      </c>
      <c r="E59" s="54">
        <f>_xlfn.IFERROR(GETPIVOTDATA("Provider Name",'Pivot FE&amp;S'!$A$46,"Provider_type",$B59,"Teaching",E$4),0)</f>
        <v>1</v>
      </c>
      <c r="F59" s="54">
        <f>_xlfn.IFERROR(GETPIVOTDATA("Provider Name",'Pivot FE&amp;S'!$A$46,"Provider_type",$B59,"Teaching",F$4),0)</f>
        <v>1</v>
      </c>
      <c r="G59" s="56">
        <f>_xlfn.IFERROR(GETPIVOTDATA("Provider Name",'Pivot FE&amp;S'!$A$46,"Provider_type",$B59,"Teaching",G$4),0)</f>
        <v>2</v>
      </c>
      <c r="H59" s="38"/>
      <c r="I59" s="48" t="str">
        <f t="shared" si="14"/>
        <v>Free School - 16-19 (4)</v>
      </c>
      <c r="J59" s="90">
        <f t="shared" si="15"/>
        <v>0</v>
      </c>
      <c r="K59" s="90">
        <f t="shared" si="15"/>
        <v>25</v>
      </c>
      <c r="L59" s="90">
        <f t="shared" si="15"/>
        <v>25</v>
      </c>
      <c r="M59" s="90">
        <f t="shared" si="15"/>
        <v>50</v>
      </c>
      <c r="N59" s="47"/>
      <c r="O59" s="38"/>
      <c r="P59" s="38"/>
    </row>
    <row r="60" spans="2:16" ht="20.25">
      <c r="B60" s="57" t="s">
        <v>61</v>
      </c>
      <c r="C60" s="54">
        <f t="shared" si="16"/>
        <v>30</v>
      </c>
      <c r="D60" s="54">
        <f>_xlfn.IFERROR(GETPIVOTDATA("Provider Name",'Pivot FE&amp;S'!$A$46,"Provider_type",$B60,"Teaching",D$4),0)</f>
        <v>1</v>
      </c>
      <c r="E60" s="54">
        <f>_xlfn.IFERROR(GETPIVOTDATA("Provider Name",'Pivot FE&amp;S'!$A$46,"Provider_type",$B60,"Teaching",E$4),0)</f>
        <v>12</v>
      </c>
      <c r="F60" s="54">
        <f>_xlfn.IFERROR(GETPIVOTDATA("Provider Name",'Pivot FE&amp;S'!$A$46,"Provider_type",$B60,"Teaching",F$4),0)</f>
        <v>13</v>
      </c>
      <c r="G60" s="56">
        <f>_xlfn.IFERROR(GETPIVOTDATA("Provider Name",'Pivot FE&amp;S'!$A$46,"Provider_type",$B60,"Teaching",G$4),0)</f>
        <v>4</v>
      </c>
      <c r="H60" s="38"/>
      <c r="I60" s="48" t="str">
        <f t="shared" si="14"/>
        <v>General Further Education/Tertiary College (30)</v>
      </c>
      <c r="J60" s="90">
        <f aca="true" t="shared" si="17" ref="J60:M66">D60/$C60*100</f>
        <v>3.3333333333333335</v>
      </c>
      <c r="K60" s="90">
        <f t="shared" si="17"/>
        <v>40</v>
      </c>
      <c r="L60" s="90">
        <f>F60/$C60*100</f>
        <v>43.333333333333336</v>
      </c>
      <c r="M60" s="90">
        <f t="shared" si="17"/>
        <v>13.333333333333334</v>
      </c>
      <c r="N60" s="47"/>
      <c r="O60" s="38"/>
      <c r="P60" s="38"/>
    </row>
    <row r="61" spans="2:16" ht="12.75">
      <c r="B61" s="57" t="s">
        <v>162</v>
      </c>
      <c r="C61" s="54">
        <f t="shared" si="16"/>
        <v>1</v>
      </c>
      <c r="D61" s="54">
        <f>_xlfn.IFERROR(GETPIVOTDATA("Provider Name",'Pivot FE&amp;S'!$A$46,"Provider_type",$B61,"Teaching",D$4),0)</f>
        <v>0</v>
      </c>
      <c r="E61" s="54">
        <f>_xlfn.IFERROR(GETPIVOTDATA("Provider Name",'Pivot FE&amp;S'!$A$46,"Provider_type",$B61,"Teaching",E$4),0)</f>
        <v>1</v>
      </c>
      <c r="F61" s="54">
        <f>_xlfn.IFERROR(GETPIVOTDATA("Provider Name",'Pivot FE&amp;S'!$A$46,"Provider_type",$B61,"Teaching",F$4),0)</f>
        <v>0</v>
      </c>
      <c r="G61" s="56">
        <f>_xlfn.IFERROR(GETPIVOTDATA("Provider Name",'Pivot FE&amp;S'!$A$46,"Provider_type",$B61,"Teaching",G$4),0)</f>
        <v>0</v>
      </c>
      <c r="H61" s="38"/>
      <c r="I61" s="48" t="str">
        <f>B61&amp;" "&amp;"("&amp;C61&amp;")"</f>
        <v>Specialist Further Education (1)</v>
      </c>
      <c r="J61" s="90">
        <f>D61/$C61*100</f>
        <v>0</v>
      </c>
      <c r="K61" s="90">
        <f>E61/$C61*100</f>
        <v>100</v>
      </c>
      <c r="L61" s="90">
        <f>F61/$C61*100</f>
        <v>0</v>
      </c>
      <c r="M61" s="90">
        <f>G61/$C61*100</f>
        <v>0</v>
      </c>
      <c r="N61" s="47"/>
      <c r="O61" s="38"/>
      <c r="P61" s="38"/>
    </row>
    <row r="62" spans="2:16" ht="12.75">
      <c r="B62" s="57" t="s">
        <v>161</v>
      </c>
      <c r="C62" s="54">
        <f t="shared" si="16"/>
        <v>2</v>
      </c>
      <c r="D62" s="54">
        <f>_xlfn.IFERROR(GETPIVOTDATA("Provider Name",'Pivot FE&amp;S'!$A$46,"Provider_type",$B62,"Teaching",D$4),0)</f>
        <v>2</v>
      </c>
      <c r="E62" s="54">
        <f>_xlfn.IFERROR(GETPIVOTDATA("Provider Name",'Pivot FE&amp;S'!$A$46,"Provider_type",$B62,"Teaching",E$4),0)</f>
        <v>0</v>
      </c>
      <c r="F62" s="54">
        <f>_xlfn.IFERROR(GETPIVOTDATA("Provider Name",'Pivot FE&amp;S'!$A$46,"Provider_type",$B62,"Teaching",F$4),0)</f>
        <v>0</v>
      </c>
      <c r="G62" s="56">
        <f>_xlfn.IFERROR(GETPIVOTDATA("Provider Name",'Pivot FE&amp;S'!$A$46,"Provider_type",$B62,"Teaching",G$4),0)</f>
        <v>0</v>
      </c>
      <c r="H62" s="38"/>
      <c r="I62" s="48" t="str">
        <f>B62&amp;" "&amp;"("&amp;C62&amp;")"</f>
        <v>Higher Education Institution (2)</v>
      </c>
      <c r="J62" s="90">
        <f>D62/$C62*100</f>
        <v>100</v>
      </c>
      <c r="K62" s="90">
        <f>E62/$C62*100</f>
        <v>0</v>
      </c>
      <c r="L62" s="90">
        <f>F62/$C62*100</f>
        <v>0</v>
      </c>
      <c r="M62" s="90">
        <f>G62/$C62*100</f>
        <v>0</v>
      </c>
      <c r="N62" s="47"/>
      <c r="O62" s="38"/>
      <c r="P62" s="38"/>
    </row>
    <row r="63" spans="2:16" ht="12.75">
      <c r="B63" s="57" t="s">
        <v>19</v>
      </c>
      <c r="C63" s="54">
        <f t="shared" si="16"/>
        <v>61</v>
      </c>
      <c r="D63" s="54">
        <f>_xlfn.IFERROR(GETPIVOTDATA("Provider Name",'Pivot FE&amp;S'!$A$46,"Provider_type",$B63,"Teaching",D$4),0)</f>
        <v>3</v>
      </c>
      <c r="E63" s="54">
        <f>_xlfn.IFERROR(GETPIVOTDATA("Provider Name",'Pivot FE&amp;S'!$A$46,"Provider_type",$B63,"Teaching",E$4),0)</f>
        <v>27</v>
      </c>
      <c r="F63" s="54">
        <f>_xlfn.IFERROR(GETPIVOTDATA("Provider Name",'Pivot FE&amp;S'!$A$46,"Provider_type",$B63,"Teaching",F$4),0)</f>
        <v>24</v>
      </c>
      <c r="G63" s="56">
        <f>_xlfn.IFERROR(GETPIVOTDATA("Provider Name",'Pivot FE&amp;S'!$A$46,"Provider_type",$B63,"Teaching",G$4),0)</f>
        <v>7</v>
      </c>
      <c r="H63" s="38"/>
      <c r="I63" s="48" t="str">
        <f t="shared" si="14"/>
        <v>Independent Learning Provider (61)</v>
      </c>
      <c r="J63" s="90">
        <f t="shared" si="17"/>
        <v>4.918032786885246</v>
      </c>
      <c r="K63" s="90">
        <f t="shared" si="17"/>
        <v>44.26229508196721</v>
      </c>
      <c r="L63" s="90">
        <f t="shared" si="17"/>
        <v>39.34426229508197</v>
      </c>
      <c r="M63" s="90">
        <f t="shared" si="17"/>
        <v>11.475409836065573</v>
      </c>
      <c r="N63" s="47"/>
      <c r="O63" s="38"/>
      <c r="P63" s="38"/>
    </row>
    <row r="64" spans="2:16" ht="12.75">
      <c r="B64" s="57" t="s">
        <v>163</v>
      </c>
      <c r="C64" s="54">
        <f t="shared" si="16"/>
        <v>0</v>
      </c>
      <c r="D64" s="54">
        <f>_xlfn.IFERROR(GETPIVOTDATA("Provider Name",'Pivot FE&amp;S'!$A$46,"Provider_type",$B64,"Teaching",D$4),0)</f>
        <v>0</v>
      </c>
      <c r="E64" s="54">
        <f>_xlfn.IFERROR(GETPIVOTDATA("Provider Name",'Pivot FE&amp;S'!$A$46,"Provider_type",$B64,"Teaching",E$4),0)</f>
        <v>0</v>
      </c>
      <c r="F64" s="54">
        <f>_xlfn.IFERROR(GETPIVOTDATA("Provider Name",'Pivot FE&amp;S'!$A$46,"Provider_type",$B64,"Teaching",F$4),0)</f>
        <v>0</v>
      </c>
      <c r="G64" s="56">
        <f>_xlfn.IFERROR(GETPIVOTDATA("Provider Name",'Pivot FE&amp;S'!$A$46,"Provider_type",$B64,"Teaching",G$4),0)</f>
        <v>0</v>
      </c>
      <c r="H64" s="38"/>
      <c r="I64" s="48" t="str">
        <f>B64&amp;" "&amp;"("&amp;C64&amp;")"</f>
        <v>National Careers Service (0)</v>
      </c>
      <c r="J64" s="90" t="e">
        <f>D64/$C64*100</f>
        <v>#DIV/0!</v>
      </c>
      <c r="K64" s="90" t="e">
        <f>E64/$C64*100</f>
        <v>#DIV/0!</v>
      </c>
      <c r="L64" s="90" t="e">
        <f>F64/$C64*100</f>
        <v>#DIV/0!</v>
      </c>
      <c r="M64" s="90" t="e">
        <f>G64/$C64*100</f>
        <v>#DIV/0!</v>
      </c>
      <c r="N64" s="47"/>
      <c r="O64" s="38"/>
      <c r="P64" s="38"/>
    </row>
    <row r="65" spans="2:16" ht="12.75">
      <c r="B65" s="57" t="s">
        <v>21</v>
      </c>
      <c r="C65" s="54">
        <f t="shared" si="16"/>
        <v>5</v>
      </c>
      <c r="D65" s="54">
        <f>_xlfn.IFERROR(GETPIVOTDATA("Provider Name",'Pivot FE&amp;S'!$A$46,"Provider_type",$B65,"Teaching",D$4),0)</f>
        <v>0</v>
      </c>
      <c r="E65" s="54">
        <f>_xlfn.IFERROR(GETPIVOTDATA("Provider Name",'Pivot FE&amp;S'!$A$46,"Provider_type",$B65,"Teaching",E$4),0)</f>
        <v>2</v>
      </c>
      <c r="F65" s="54">
        <f>_xlfn.IFERROR(GETPIVOTDATA("Provider Name",'Pivot FE&amp;S'!$A$46,"Provider_type",$B65,"Teaching",F$4),0)</f>
        <v>2</v>
      </c>
      <c r="G65" s="56">
        <f>_xlfn.IFERROR(GETPIVOTDATA("Provider Name",'Pivot FE&amp;S'!$A$46,"Provider_type",$B65,"Teaching",G$4),0)</f>
        <v>1</v>
      </c>
      <c r="H65" s="38"/>
      <c r="I65" s="48" t="str">
        <f t="shared" si="14"/>
        <v>Independent Specialist College (5)</v>
      </c>
      <c r="J65" s="90">
        <f t="shared" si="17"/>
        <v>0</v>
      </c>
      <c r="K65" s="90">
        <f t="shared" si="17"/>
        <v>40</v>
      </c>
      <c r="L65" s="90">
        <f t="shared" si="17"/>
        <v>40</v>
      </c>
      <c r="M65" s="90">
        <f t="shared" si="17"/>
        <v>20</v>
      </c>
      <c r="N65" s="47"/>
      <c r="O65" s="38"/>
      <c r="P65" s="38"/>
    </row>
    <row r="66" spans="2:16" ht="12.75">
      <c r="B66" s="57" t="s">
        <v>22</v>
      </c>
      <c r="C66" s="54">
        <f t="shared" si="16"/>
        <v>8</v>
      </c>
      <c r="D66" s="54">
        <f>_xlfn.IFERROR(GETPIVOTDATA("Provider Name",'Pivot FE&amp;S'!$A$46,"Provider_type",$B66,"Teaching",D$4),0)</f>
        <v>0</v>
      </c>
      <c r="E66" s="54">
        <f>_xlfn.IFERROR(GETPIVOTDATA("Provider Name",'Pivot FE&amp;S'!$A$46,"Provider_type",$B66,"Teaching",E$4),0)</f>
        <v>2</v>
      </c>
      <c r="F66" s="54">
        <f>_xlfn.IFERROR(GETPIVOTDATA("Provider Name",'Pivot FE&amp;S'!$A$46,"Provider_type",$B66,"Teaching",F$4),0)</f>
        <v>5</v>
      </c>
      <c r="G66" s="56">
        <f>_xlfn.IFERROR(GETPIVOTDATA("Provider Name",'Pivot FE&amp;S'!$A$46,"Provider_type",$B66,"Teaching",G$4),0)</f>
        <v>1</v>
      </c>
      <c r="H66" s="38"/>
      <c r="I66" s="48" t="str">
        <f t="shared" si="14"/>
        <v>Sixth Form College (8)</v>
      </c>
      <c r="J66" s="90">
        <f t="shared" si="17"/>
        <v>0</v>
      </c>
      <c r="K66" s="90">
        <f t="shared" si="17"/>
        <v>25</v>
      </c>
      <c r="L66" s="90">
        <f t="shared" si="17"/>
        <v>62.5</v>
      </c>
      <c r="M66" s="90">
        <f t="shared" si="17"/>
        <v>12.5</v>
      </c>
      <c r="N66" s="47"/>
      <c r="O66" s="38"/>
      <c r="P66" s="38"/>
    </row>
    <row r="67" spans="2:16" ht="24" customHeight="1" thickBot="1">
      <c r="B67" s="58" t="s">
        <v>36</v>
      </c>
      <c r="C67" s="59">
        <f>SUM(C56:C66)</f>
        <v>149</v>
      </c>
      <c r="D67" s="59">
        <f>SUM(D57:D66)</f>
        <v>9</v>
      </c>
      <c r="E67" s="59">
        <f>SUM(E57:E66)</f>
        <v>64</v>
      </c>
      <c r="F67" s="59">
        <f>SUM(F56:F66)</f>
        <v>58</v>
      </c>
      <c r="G67" s="60">
        <f>SUM(G57:G66)</f>
        <v>18</v>
      </c>
      <c r="H67" s="38"/>
      <c r="I67" s="48" t="str">
        <f t="shared" si="14"/>
        <v>Total (149)</v>
      </c>
      <c r="J67" s="90">
        <f>D67/$C67*100</f>
        <v>6.0402684563758395</v>
      </c>
      <c r="K67" s="90">
        <f>E67/$C67*100</f>
        <v>42.95302013422819</v>
      </c>
      <c r="L67" s="90">
        <f>F67/$C67*100</f>
        <v>38.92617449664429</v>
      </c>
      <c r="M67" s="90">
        <f>G67/$C67*100</f>
        <v>12.080536912751679</v>
      </c>
      <c r="N67" s="47"/>
      <c r="O67" s="38"/>
      <c r="P67" s="38"/>
    </row>
    <row r="68" spans="8:16" ht="12.75">
      <c r="H68" s="38"/>
      <c r="I68" s="29"/>
      <c r="J68" s="29"/>
      <c r="K68" s="29"/>
      <c r="L68" s="29"/>
      <c r="M68" s="29"/>
      <c r="N68" s="38"/>
      <c r="O68" s="38"/>
      <c r="P68" s="38"/>
    </row>
    <row r="69" spans="9:15" ht="12.75">
      <c r="I69" s="29"/>
      <c r="J69" s="29"/>
      <c r="K69" s="29"/>
      <c r="L69" s="29"/>
      <c r="M69" s="29"/>
      <c r="O69" s="29"/>
    </row>
    <row r="70" ht="12.75">
      <c r="N70" s="48" t="s">
        <v>70</v>
      </c>
    </row>
    <row r="71" ht="12.75">
      <c r="N71" s="48" t="s">
        <v>71</v>
      </c>
    </row>
    <row r="72" ht="12.75">
      <c r="T72" s="104" t="s">
        <v>176</v>
      </c>
    </row>
    <row r="76" ht="12.75">
      <c r="B76" s="40" t="s">
        <v>357</v>
      </c>
    </row>
    <row r="77" spans="9:13" ht="13.5" thickBot="1">
      <c r="I77" s="29"/>
      <c r="J77" s="29"/>
      <c r="K77" s="29"/>
      <c r="L77" s="29"/>
      <c r="M77" s="29"/>
    </row>
    <row r="78" spans="2:16" ht="12.75">
      <c r="B78" s="170" t="s">
        <v>462</v>
      </c>
      <c r="C78" s="172" t="s">
        <v>65</v>
      </c>
      <c r="D78" s="168" t="s">
        <v>126</v>
      </c>
      <c r="E78" s="168"/>
      <c r="F78" s="168"/>
      <c r="G78" s="169"/>
      <c r="I78" s="29"/>
      <c r="J78" s="29"/>
      <c r="K78" s="29"/>
      <c r="L78" s="29"/>
      <c r="M78" s="29"/>
      <c r="O78" s="38"/>
      <c r="P78" s="38"/>
    </row>
    <row r="79" spans="2:18" ht="20.25">
      <c r="B79" s="171"/>
      <c r="C79" s="173"/>
      <c r="D79" s="54" t="s">
        <v>39</v>
      </c>
      <c r="E79" s="54" t="s">
        <v>37</v>
      </c>
      <c r="F79" s="79" t="s">
        <v>38</v>
      </c>
      <c r="G79" s="56" t="s">
        <v>33</v>
      </c>
      <c r="I79" s="47"/>
      <c r="J79" s="47" t="s">
        <v>39</v>
      </c>
      <c r="K79" s="47" t="s">
        <v>37</v>
      </c>
      <c r="L79" s="47" t="s">
        <v>38</v>
      </c>
      <c r="M79" s="47" t="s">
        <v>33</v>
      </c>
      <c r="O79" s="78"/>
      <c r="P79" s="78"/>
      <c r="Q79" s="78"/>
      <c r="R79" s="78"/>
    </row>
    <row r="80" spans="2:18" s="85" customFormat="1" ht="12.75">
      <c r="B80" s="62" t="s">
        <v>173</v>
      </c>
      <c r="C80" s="81">
        <f>SUM(D80:G80)</f>
        <v>0</v>
      </c>
      <c r="D80" s="54">
        <f>_xlfn.IFERROR(GETPIVOTDATA("Provider Name",'Pivot FE&amp;S'!$A$64,"Provider_type",$B80,"Leadership and management",D$4),0)</f>
        <v>0</v>
      </c>
      <c r="E80" s="54">
        <f>_xlfn.IFERROR(GETPIVOTDATA("Provider Name",'Pivot FE&amp;S'!$A$64,"Provider_type",$B80,"Leadership and management",E$4),0)</f>
        <v>0</v>
      </c>
      <c r="F80" s="54">
        <f>_xlfn.IFERROR(GETPIVOTDATA("Provider Name",'Pivot FE&amp;S'!$A$64,"Provider_type",$B80,"Leadership and management",F$4),0)</f>
        <v>0</v>
      </c>
      <c r="G80" s="56">
        <f>_xlfn.IFERROR(GETPIVOTDATA("Provider Name",'Pivot FE&amp;S'!$A$64,"Provider_type",$B80,"Leadership and management",G$4),0)</f>
        <v>0</v>
      </c>
      <c r="H80" s="29"/>
      <c r="I80" s="47" t="str">
        <f>B80&amp;" "&amp;"("&amp;C80&amp;")"</f>
        <v>Academy Converter (0)</v>
      </c>
      <c r="J80" s="47" t="e">
        <f>D80/$C80*100</f>
        <v>#DIV/0!</v>
      </c>
      <c r="K80" s="47" t="e">
        <f>E80/$C80*100</f>
        <v>#DIV/0!</v>
      </c>
      <c r="L80" s="47" t="e">
        <f>F80/$C80*100</f>
        <v>#DIV/0!</v>
      </c>
      <c r="M80" s="47" t="e">
        <f>G80/$C80*100</f>
        <v>#DIV/0!</v>
      </c>
      <c r="N80" s="29"/>
      <c r="O80" s="78"/>
      <c r="P80" s="78"/>
      <c r="Q80" s="78"/>
      <c r="R80" s="78"/>
    </row>
    <row r="81" spans="2:18" ht="12.75">
      <c r="B81" s="57" t="s">
        <v>64</v>
      </c>
      <c r="C81" s="54">
        <f>SUM(D81:G81)</f>
        <v>34</v>
      </c>
      <c r="D81" s="54">
        <f>_xlfn.IFERROR(GETPIVOTDATA("Provider Name",'Pivot FE&amp;S'!$A$64,"Provider_type",$B81,"Leadership and management",D$4),0)</f>
        <v>4</v>
      </c>
      <c r="E81" s="54">
        <f>_xlfn.IFERROR(GETPIVOTDATA("Provider Name",'Pivot FE&amp;S'!$A$64,"Provider_type",$B81,"Leadership and management",E$4),0)</f>
        <v>15</v>
      </c>
      <c r="F81" s="54">
        <f>_xlfn.IFERROR(GETPIVOTDATA("Provider Name",'Pivot FE&amp;S'!$A$64,"Provider_type",$B81,"Leadership and management",F$4),0)</f>
        <v>8</v>
      </c>
      <c r="G81" s="56">
        <f>_xlfn.IFERROR(GETPIVOTDATA("Provider Name",'Pivot FE&amp;S'!$A$64,"Provider_type",$B81,"Leadership and management",G$4),0)</f>
        <v>7</v>
      </c>
      <c r="I81" s="47" t="str">
        <f>B81&amp;" "&amp;"("&amp;C81&amp;")"</f>
        <v>Community Learning and Skills (34)</v>
      </c>
      <c r="J81" s="109">
        <f aca="true" t="shared" si="18" ref="J81:M82">D81/$C81*100</f>
        <v>11.76470588235294</v>
      </c>
      <c r="K81" s="109">
        <f t="shared" si="18"/>
        <v>44.11764705882353</v>
      </c>
      <c r="L81" s="109">
        <f t="shared" si="18"/>
        <v>23.52941176470588</v>
      </c>
      <c r="M81" s="109">
        <f t="shared" si="18"/>
        <v>20.588235294117645</v>
      </c>
      <c r="O81" s="78"/>
      <c r="P81" s="78"/>
      <c r="Q81" s="78"/>
      <c r="R81" s="78"/>
    </row>
    <row r="82" spans="2:18" ht="12.75">
      <c r="B82" s="57" t="s">
        <v>20</v>
      </c>
      <c r="C82" s="54">
        <f aca="true" t="shared" si="19" ref="C82:C90">SUM(D82:G82)</f>
        <v>4</v>
      </c>
      <c r="D82" s="54">
        <f>_xlfn.IFERROR(GETPIVOTDATA("Provider Name",'Pivot FE&amp;S'!$A$64,"Provider_type",$B82,"Leadership and management",D$4),0)</f>
        <v>1</v>
      </c>
      <c r="E82" s="54">
        <f>_xlfn.IFERROR(GETPIVOTDATA("Provider Name",'Pivot FE&amp;S'!$A$64,"Provider_type",$B82,"Leadership and management",E$4),0)</f>
        <v>1</v>
      </c>
      <c r="F82" s="54">
        <f>_xlfn.IFERROR(GETPIVOTDATA("Provider Name",'Pivot FE&amp;S'!$A$64,"Provider_type",$B82,"Leadership and management",F$4),0)</f>
        <v>2</v>
      </c>
      <c r="G82" s="56">
        <f>_xlfn.IFERROR(GETPIVOTDATA("Provider Name",'Pivot FE&amp;S'!$A$64,"Provider_type",$B82,"Leadership and management",G$4),0)</f>
        <v>0</v>
      </c>
      <c r="I82" s="47" t="str">
        <f>B82&amp;" "&amp;"("&amp;C82&amp;")"</f>
        <v>Employer (4)</v>
      </c>
      <c r="J82" s="109">
        <f t="shared" si="18"/>
        <v>25</v>
      </c>
      <c r="K82" s="109">
        <f t="shared" si="18"/>
        <v>25</v>
      </c>
      <c r="L82" s="109">
        <f t="shared" si="18"/>
        <v>50</v>
      </c>
      <c r="M82" s="109">
        <f t="shared" si="18"/>
        <v>0</v>
      </c>
      <c r="O82" s="78"/>
      <c r="P82" s="78"/>
      <c r="Q82" s="78"/>
      <c r="R82" s="78"/>
    </row>
    <row r="83" spans="2:18" s="85" customFormat="1" ht="12.75">
      <c r="B83" s="57" t="s">
        <v>172</v>
      </c>
      <c r="C83" s="54">
        <f>SUM(D83:G83)</f>
        <v>4</v>
      </c>
      <c r="D83" s="54">
        <f>_xlfn.IFERROR(GETPIVOTDATA("Provider Name",'Pivot FE&amp;S'!$A$64,"Provider_type",$B83,"Leadership and management",D$4),0)</f>
        <v>0</v>
      </c>
      <c r="E83" s="54">
        <f>_xlfn.IFERROR(GETPIVOTDATA("Provider Name",'Pivot FE&amp;S'!$A$64,"Provider_type",$B83,"Leadership and management",E$4),0)</f>
        <v>1</v>
      </c>
      <c r="F83" s="54">
        <f>_xlfn.IFERROR(GETPIVOTDATA("Provider Name",'Pivot FE&amp;S'!$A$64,"Provider_type",$B83,"Leadership and management",F$4),0)</f>
        <v>1</v>
      </c>
      <c r="G83" s="56">
        <f>_xlfn.IFERROR(GETPIVOTDATA("Provider Name",'Pivot FE&amp;S'!$A$64,"Provider_type",$B83,"Leadership and management",G$4),0)</f>
        <v>2</v>
      </c>
      <c r="H83" s="29"/>
      <c r="I83" s="47" t="str">
        <f>B83&amp;" "&amp;"("&amp;C83&amp;")"</f>
        <v>Free School - 16-19 (4)</v>
      </c>
      <c r="J83" s="109">
        <f>D83/$C83*100</f>
        <v>0</v>
      </c>
      <c r="K83" s="109">
        <f>E83/$C83*100</f>
        <v>25</v>
      </c>
      <c r="L83" s="109">
        <f>F83/$C83*100</f>
        <v>25</v>
      </c>
      <c r="M83" s="109">
        <f>G83/$C83*100</f>
        <v>50</v>
      </c>
      <c r="N83" s="29"/>
      <c r="O83" s="78"/>
      <c r="P83" s="78"/>
      <c r="Q83" s="78"/>
      <c r="R83" s="78"/>
    </row>
    <row r="84" spans="2:18" ht="20.25">
      <c r="B84" s="57" t="s">
        <v>61</v>
      </c>
      <c r="C84" s="54">
        <f t="shared" si="19"/>
        <v>30</v>
      </c>
      <c r="D84" s="54">
        <f>_xlfn.IFERROR(GETPIVOTDATA("Provider Name",'Pivot FE&amp;S'!$A$64,"Provider_type",$B84,"Leadership and management",D$4),0)</f>
        <v>2</v>
      </c>
      <c r="E84" s="54">
        <f>_xlfn.IFERROR(GETPIVOTDATA("Provider Name",'Pivot FE&amp;S'!$A$64,"Provider_type",$B84,"Leadership and management",E$4),0)</f>
        <v>13</v>
      </c>
      <c r="F84" s="54">
        <f>_xlfn.IFERROR(GETPIVOTDATA("Provider Name",'Pivot FE&amp;S'!$A$64,"Provider_type",$B84,"Leadership and management",F$4),0)</f>
        <v>10</v>
      </c>
      <c r="G84" s="56">
        <f>_xlfn.IFERROR(GETPIVOTDATA("Provider Name",'Pivot FE&amp;S'!$A$64,"Provider_type",$B84,"Leadership and management",G$4),0)</f>
        <v>5</v>
      </c>
      <c r="I84" s="47" t="str">
        <f aca="true" t="shared" si="20" ref="I84:I90">B84&amp;" "&amp;"("&amp;C84&amp;")"</f>
        <v>General Further Education/Tertiary College (30)</v>
      </c>
      <c r="J84" s="109">
        <f aca="true" t="shared" si="21" ref="J84:J90">D84/$C84*100</f>
        <v>6.666666666666667</v>
      </c>
      <c r="K84" s="109">
        <f aca="true" t="shared" si="22" ref="K84:K91">E84/$C84*100</f>
        <v>43.333333333333336</v>
      </c>
      <c r="L84" s="109">
        <f aca="true" t="shared" si="23" ref="L84:L90">F84/$C84*100</f>
        <v>33.33333333333333</v>
      </c>
      <c r="M84" s="109">
        <f aca="true" t="shared" si="24" ref="M84:M90">G84/$C84*100</f>
        <v>16.666666666666664</v>
      </c>
      <c r="O84" s="78"/>
      <c r="P84" s="78"/>
      <c r="Q84" s="78"/>
      <c r="R84" s="78"/>
    </row>
    <row r="85" spans="2:18" ht="12.75">
      <c r="B85" s="57" t="s">
        <v>162</v>
      </c>
      <c r="C85" s="54">
        <f t="shared" si="19"/>
        <v>1</v>
      </c>
      <c r="D85" s="54">
        <f>_xlfn.IFERROR(GETPIVOTDATA("Provider Name",'Pivot FE&amp;S'!$A$64,"Provider_type",$B85,"Leadership and management",D$4),0)</f>
        <v>0</v>
      </c>
      <c r="E85" s="54">
        <f>_xlfn.IFERROR(GETPIVOTDATA("Provider Name",'Pivot FE&amp;S'!$A$64,"Provider_type",$B85,"Leadership and management",E$4),0)</f>
        <v>0</v>
      </c>
      <c r="F85" s="54">
        <f>_xlfn.IFERROR(GETPIVOTDATA("Provider Name",'Pivot FE&amp;S'!$A$64,"Provider_type",$B85,"Leadership and management",F$4),0)</f>
        <v>1</v>
      </c>
      <c r="G85" s="56">
        <f>_xlfn.IFERROR(GETPIVOTDATA("Provider Name",'Pivot FE&amp;S'!$A$64,"Provider_type",$B85,"Leadership and management",G$4),0)</f>
        <v>0</v>
      </c>
      <c r="I85" s="47" t="str">
        <f>B85&amp;" "&amp;"("&amp;C85&amp;")"</f>
        <v>Specialist Further Education (1)</v>
      </c>
      <c r="J85" s="109">
        <f>D85/$C85*100</f>
        <v>0</v>
      </c>
      <c r="K85" s="109">
        <f>E85/$C85*100</f>
        <v>0</v>
      </c>
      <c r="L85" s="109">
        <f>F85/$C85*100</f>
        <v>100</v>
      </c>
      <c r="M85" s="109">
        <f>G85/$C85*100</f>
        <v>0</v>
      </c>
      <c r="O85" s="78"/>
      <c r="P85" s="78"/>
      <c r="Q85" s="78"/>
      <c r="R85" s="78"/>
    </row>
    <row r="86" spans="2:18" ht="12.75">
      <c r="B86" s="57" t="s">
        <v>161</v>
      </c>
      <c r="C86" s="54">
        <f t="shared" si="19"/>
        <v>2</v>
      </c>
      <c r="D86" s="54">
        <f>_xlfn.IFERROR(GETPIVOTDATA("Provider Name",'Pivot FE&amp;S'!$A$64,"Provider_type",$B86,"Leadership and management",D$4),0)</f>
        <v>2</v>
      </c>
      <c r="E86" s="54">
        <f>_xlfn.IFERROR(GETPIVOTDATA("Provider Name",'Pivot FE&amp;S'!$A$64,"Provider_type",$B86,"Leadership and management",E$4),0)</f>
        <v>0</v>
      </c>
      <c r="F86" s="54">
        <f>_xlfn.IFERROR(GETPIVOTDATA("Provider Name",'Pivot FE&amp;S'!$A$64,"Provider_type",$B86,"Leadership and management",F$4),0)</f>
        <v>0</v>
      </c>
      <c r="G86" s="56">
        <f>_xlfn.IFERROR(GETPIVOTDATA("Provider Name",'Pivot FE&amp;S'!$A$64,"Provider_type",$B86,"Leadership and management",G$4),0)</f>
        <v>0</v>
      </c>
      <c r="I86" s="47" t="str">
        <f>B86&amp;" "&amp;"("&amp;C86&amp;")"</f>
        <v>Higher Education Institution (2)</v>
      </c>
      <c r="J86" s="109">
        <f>D86/$C86*100</f>
        <v>100</v>
      </c>
      <c r="K86" s="109">
        <f>E86/$C86*100</f>
        <v>0</v>
      </c>
      <c r="L86" s="109">
        <f>F86/$C86*100</f>
        <v>0</v>
      </c>
      <c r="M86" s="109">
        <f>G86/$C86*100</f>
        <v>0</v>
      </c>
      <c r="O86" s="78"/>
      <c r="P86" s="78"/>
      <c r="Q86" s="78"/>
      <c r="R86" s="78"/>
    </row>
    <row r="87" spans="2:18" ht="12.75">
      <c r="B87" s="57" t="s">
        <v>19</v>
      </c>
      <c r="C87" s="54">
        <f t="shared" si="19"/>
        <v>61</v>
      </c>
      <c r="D87" s="54">
        <f>_xlfn.IFERROR(GETPIVOTDATA("Provider Name",'Pivot FE&amp;S'!$A$64,"Provider_type",$B87,"Leadership and management",D$4),0)</f>
        <v>4</v>
      </c>
      <c r="E87" s="54">
        <f>_xlfn.IFERROR(GETPIVOTDATA("Provider Name",'Pivot FE&amp;S'!$A$64,"Provider_type",$B87,"Leadership and management",E$4),0)</f>
        <v>21</v>
      </c>
      <c r="F87" s="54">
        <f>_xlfn.IFERROR(GETPIVOTDATA("Provider Name",'Pivot FE&amp;S'!$A$64,"Provider_type",$B87,"Leadership and management",F$4),0)</f>
        <v>28</v>
      </c>
      <c r="G87" s="56">
        <f>_xlfn.IFERROR(GETPIVOTDATA("Provider Name",'Pivot FE&amp;S'!$A$64,"Provider_type",$B87,"Leadership and management",G$4),0)</f>
        <v>8</v>
      </c>
      <c r="I87" s="47" t="str">
        <f t="shared" si="20"/>
        <v>Independent Learning Provider (61)</v>
      </c>
      <c r="J87" s="109">
        <f t="shared" si="21"/>
        <v>6.557377049180328</v>
      </c>
      <c r="K87" s="109">
        <f t="shared" si="22"/>
        <v>34.42622950819672</v>
      </c>
      <c r="L87" s="109">
        <f t="shared" si="23"/>
        <v>45.90163934426229</v>
      </c>
      <c r="M87" s="109">
        <f t="shared" si="24"/>
        <v>13.114754098360656</v>
      </c>
      <c r="O87" s="78"/>
      <c r="P87" s="78"/>
      <c r="Q87" s="78"/>
      <c r="R87" s="78"/>
    </row>
    <row r="88" spans="2:18" ht="12.75">
      <c r="B88" s="57" t="s">
        <v>163</v>
      </c>
      <c r="C88" s="54">
        <f t="shared" si="19"/>
        <v>0</v>
      </c>
      <c r="D88" s="54">
        <f>_xlfn.IFERROR(GETPIVOTDATA("Provider Name",'Pivot FE&amp;S'!$A$64,"Provider_type",$B88,"Leadership and management",D$4),0)</f>
        <v>0</v>
      </c>
      <c r="E88" s="54">
        <f>_xlfn.IFERROR(GETPIVOTDATA("Provider Name",'Pivot FE&amp;S'!$A$64,"Provider_type",$B88,"Leadership and management",E$4),0)</f>
        <v>0</v>
      </c>
      <c r="F88" s="54">
        <f>_xlfn.IFERROR(GETPIVOTDATA("Provider Name",'Pivot FE&amp;S'!$A$64,"Provider_type",$B88,"Leadership and management",F$4),0)</f>
        <v>0</v>
      </c>
      <c r="G88" s="56">
        <f>_xlfn.IFERROR(GETPIVOTDATA("Provider Name",'Pivot FE&amp;S'!$A$64,"Provider_type",$B88,"Leadership and management",G$4),0)</f>
        <v>0</v>
      </c>
      <c r="I88" s="47" t="str">
        <f>B88&amp;" "&amp;"("&amp;C88&amp;")"</f>
        <v>National Careers Service (0)</v>
      </c>
      <c r="J88" s="109" t="e">
        <f>D88/$C88*100</f>
        <v>#DIV/0!</v>
      </c>
      <c r="K88" s="109" t="e">
        <f>E88/$C88*100</f>
        <v>#DIV/0!</v>
      </c>
      <c r="L88" s="109" t="e">
        <f>F88/$C88*100</f>
        <v>#DIV/0!</v>
      </c>
      <c r="M88" s="109" t="e">
        <f>G88/$C88*100</f>
        <v>#DIV/0!</v>
      </c>
      <c r="O88" s="78"/>
      <c r="P88" s="78"/>
      <c r="Q88" s="78"/>
      <c r="R88" s="78"/>
    </row>
    <row r="89" spans="2:18" ht="12.75">
      <c r="B89" s="57" t="s">
        <v>21</v>
      </c>
      <c r="C89" s="54">
        <f t="shared" si="19"/>
        <v>5</v>
      </c>
      <c r="D89" s="54">
        <f>_xlfn.IFERROR(GETPIVOTDATA("Provider Name",'Pivot FE&amp;S'!$A$64,"Provider_type",$B89,"Leadership and management",D$4),0)</f>
        <v>0</v>
      </c>
      <c r="E89" s="54">
        <f>_xlfn.IFERROR(GETPIVOTDATA("Provider Name",'Pivot FE&amp;S'!$A$64,"Provider_type",$B89,"Leadership and management",E$4),0)</f>
        <v>2</v>
      </c>
      <c r="F89" s="54">
        <f>_xlfn.IFERROR(GETPIVOTDATA("Provider Name",'Pivot FE&amp;S'!$A$64,"Provider_type",$B89,"Leadership and management",F$4),0)</f>
        <v>2</v>
      </c>
      <c r="G89" s="56">
        <f>_xlfn.IFERROR(GETPIVOTDATA("Provider Name",'Pivot FE&amp;S'!$A$64,"Provider_type",$B89,"Leadership and management",G$4),0)</f>
        <v>1</v>
      </c>
      <c r="I89" s="47" t="str">
        <f t="shared" si="20"/>
        <v>Independent Specialist College (5)</v>
      </c>
      <c r="J89" s="109">
        <f t="shared" si="21"/>
        <v>0</v>
      </c>
      <c r="K89" s="109">
        <f t="shared" si="22"/>
        <v>40</v>
      </c>
      <c r="L89" s="109">
        <f t="shared" si="23"/>
        <v>40</v>
      </c>
      <c r="M89" s="109">
        <f t="shared" si="24"/>
        <v>20</v>
      </c>
      <c r="O89" s="78"/>
      <c r="P89" s="78"/>
      <c r="Q89" s="78"/>
      <c r="R89" s="78"/>
    </row>
    <row r="90" spans="2:18" ht="12.75">
      <c r="B90" s="57" t="s">
        <v>22</v>
      </c>
      <c r="C90" s="54">
        <f t="shared" si="19"/>
        <v>8</v>
      </c>
      <c r="D90" s="54">
        <f>_xlfn.IFERROR(GETPIVOTDATA("Provider Name",'Pivot FE&amp;S'!$A$64,"Provider_type",$B90,"Leadership and management",D$4),0)</f>
        <v>1</v>
      </c>
      <c r="E90" s="54">
        <f>_xlfn.IFERROR(GETPIVOTDATA("Provider Name",'Pivot FE&amp;S'!$A$64,"Provider_type",$B90,"Leadership and management",E$4),0)</f>
        <v>1</v>
      </c>
      <c r="F90" s="54">
        <f>_xlfn.IFERROR(GETPIVOTDATA("Provider Name",'Pivot FE&amp;S'!$A$64,"Provider_type",$B90,"Leadership and management",F$4),0)</f>
        <v>4</v>
      </c>
      <c r="G90" s="56">
        <f>_xlfn.IFERROR(GETPIVOTDATA("Provider Name",'Pivot FE&amp;S'!$A$64,"Provider_type",$B90,"Leadership and management",G$4),0)</f>
        <v>2</v>
      </c>
      <c r="I90" s="47" t="str">
        <f t="shared" si="20"/>
        <v>Sixth Form College (8)</v>
      </c>
      <c r="J90" s="109">
        <f t="shared" si="21"/>
        <v>12.5</v>
      </c>
      <c r="K90" s="109">
        <f t="shared" si="22"/>
        <v>12.5</v>
      </c>
      <c r="L90" s="109">
        <f t="shared" si="23"/>
        <v>50</v>
      </c>
      <c r="M90" s="109">
        <f t="shared" si="24"/>
        <v>25</v>
      </c>
      <c r="O90" s="78"/>
      <c r="P90" s="78"/>
      <c r="Q90" s="78"/>
      <c r="R90" s="78"/>
    </row>
    <row r="91" spans="2:18" ht="13.5" thickBot="1">
      <c r="B91" s="58" t="s">
        <v>36</v>
      </c>
      <c r="C91" s="59">
        <f>SUM(C80:C90)</f>
        <v>149</v>
      </c>
      <c r="D91" s="59">
        <f>SUM(D81:D90)</f>
        <v>14</v>
      </c>
      <c r="E91" s="59">
        <f>SUM(E81:E90)</f>
        <v>54</v>
      </c>
      <c r="F91" s="59">
        <f>SUM(F80:F90)</f>
        <v>56</v>
      </c>
      <c r="G91" s="60">
        <f>SUM(G81:G90)</f>
        <v>25</v>
      </c>
      <c r="I91" s="47" t="str">
        <f>B91&amp;" "&amp;"("&amp;C91&amp;")"</f>
        <v>Total (149)</v>
      </c>
      <c r="J91" s="109">
        <f>D91/$C91*100</f>
        <v>9.395973154362416</v>
      </c>
      <c r="K91" s="109">
        <f t="shared" si="22"/>
        <v>36.241610738255034</v>
      </c>
      <c r="L91" s="109">
        <f>F91/$C91*100</f>
        <v>37.58389261744966</v>
      </c>
      <c r="M91" s="109">
        <f>G91/$C91*100</f>
        <v>16.778523489932887</v>
      </c>
      <c r="O91" s="78"/>
      <c r="P91" s="78"/>
      <c r="Q91" s="78"/>
      <c r="R91" s="78"/>
    </row>
    <row r="92" spans="9:18" ht="12.75">
      <c r="I92" s="29"/>
      <c r="J92" s="29"/>
      <c r="K92" s="29"/>
      <c r="L92" s="29"/>
      <c r="M92" s="29"/>
      <c r="O92" s="78"/>
      <c r="P92" s="78"/>
      <c r="Q92" s="78"/>
      <c r="R92" s="78"/>
    </row>
    <row r="93" spans="9:18" ht="12.75">
      <c r="I93" s="78"/>
      <c r="J93" s="78"/>
      <c r="K93" s="78"/>
      <c r="L93" s="78"/>
      <c r="M93" s="78"/>
      <c r="N93" s="78"/>
      <c r="O93" s="78"/>
      <c r="P93" s="78"/>
      <c r="Q93" s="78"/>
      <c r="R93" s="78"/>
    </row>
    <row r="94" spans="9:18" ht="12.75">
      <c r="I94" s="78"/>
      <c r="J94" s="78"/>
      <c r="K94" s="78"/>
      <c r="L94" s="78"/>
      <c r="M94" s="78"/>
      <c r="N94" s="78"/>
      <c r="O94" s="78"/>
      <c r="P94" s="78"/>
      <c r="Q94" s="78"/>
      <c r="R94" s="78"/>
    </row>
    <row r="95" spans="9:18" ht="12.75">
      <c r="I95" s="78"/>
      <c r="J95" s="78"/>
      <c r="K95" s="78"/>
      <c r="L95" s="78"/>
      <c r="M95" s="78"/>
      <c r="N95" s="78"/>
      <c r="O95" s="78"/>
      <c r="P95" s="78"/>
      <c r="Q95" s="78"/>
      <c r="R95" s="78"/>
    </row>
    <row r="96" spans="12:14" ht="12.75">
      <c r="L96" s="3"/>
      <c r="N96" s="48" t="s">
        <v>70</v>
      </c>
    </row>
    <row r="97" spans="12:14" ht="12.75">
      <c r="L97" s="3"/>
      <c r="N97" s="48" t="s">
        <v>71</v>
      </c>
    </row>
    <row r="98" ht="12.75">
      <c r="T98" s="104" t="s">
        <v>176</v>
      </c>
    </row>
    <row r="100" ht="12.75">
      <c r="B100" s="40" t="s">
        <v>358</v>
      </c>
    </row>
    <row r="101" ht="13.5" thickBot="1"/>
    <row r="102" spans="2:7" ht="48" customHeight="1">
      <c r="B102" s="61" t="s">
        <v>114</v>
      </c>
      <c r="C102" s="77" t="s">
        <v>115</v>
      </c>
      <c r="D102" s="168" t="s">
        <v>116</v>
      </c>
      <c r="E102" s="168"/>
      <c r="F102" s="168"/>
      <c r="G102" s="169"/>
    </row>
    <row r="103" spans="2:7" ht="20.25" hidden="1">
      <c r="B103" s="62"/>
      <c r="C103" s="63"/>
      <c r="D103" s="55" t="s">
        <v>39</v>
      </c>
      <c r="E103" s="55" t="s">
        <v>37</v>
      </c>
      <c r="F103" s="55" t="s">
        <v>38</v>
      </c>
      <c r="G103" s="65" t="s">
        <v>33</v>
      </c>
    </row>
    <row r="104" spans="2:7" ht="12.75">
      <c r="B104" s="69" t="s">
        <v>119</v>
      </c>
      <c r="C104" s="64">
        <f>SUM(D104:G104)</f>
        <v>14</v>
      </c>
      <c r="D104" s="64">
        <f>_xlfn.IFERROR(GETPIVOTDATA("URN",'Pivot FE&amp;S'!$A$107,"SSA 2 descriptor",$B104,"Outcome",1),0)</f>
        <v>2</v>
      </c>
      <c r="E104" s="64">
        <f>_xlfn.IFERROR(GETPIVOTDATA("URN",'Pivot FE&amp;S'!$A$107,"SSA 2 descriptor",$B104,"Outcome",2),0)</f>
        <v>7</v>
      </c>
      <c r="F104" s="64">
        <f>_xlfn.IFERROR(GETPIVOTDATA("URN",'Pivot FE&amp;S'!$A$107,"SSA 2 descriptor",$B104,"Outcome",3),0)</f>
        <v>5</v>
      </c>
      <c r="G104" s="66">
        <f>_xlfn.IFERROR(GETPIVOTDATA("URN",'Pivot FE&amp;S'!$A$107,"SSA 2 descriptor",$B104,"Outcome",4),0)</f>
        <v>0</v>
      </c>
    </row>
    <row r="105" spans="2:9" ht="12.75">
      <c r="B105" s="69" t="s">
        <v>56</v>
      </c>
      <c r="C105" s="64">
        <f aca="true" t="shared" si="25" ref="C105:C146">SUM(D105:G105)</f>
        <v>41</v>
      </c>
      <c r="D105" s="64">
        <f>_xlfn.IFERROR(GETPIVOTDATA("URN",'Pivot FE&amp;S'!$A$107,"SSA 2 descriptor",$B105,"Outcome",1),0)</f>
        <v>1</v>
      </c>
      <c r="E105" s="64">
        <f>_xlfn.IFERROR(GETPIVOTDATA("URN",'Pivot FE&amp;S'!$A$107,"SSA 2 descriptor",$B105,"Outcome",2),0)</f>
        <v>22</v>
      </c>
      <c r="F105" s="64">
        <f>_xlfn.IFERROR(GETPIVOTDATA("URN",'Pivot FE&amp;S'!$A$107,"SSA 2 descriptor",$B105,"Outcome",3),0)</f>
        <v>17</v>
      </c>
      <c r="G105" s="66">
        <f>_xlfn.IFERROR(GETPIVOTDATA("URN",'Pivot FE&amp;S'!$A$107,"SSA 2 descriptor",$B105,"Outcome",4),0)</f>
        <v>1</v>
      </c>
      <c r="I105" s="51"/>
    </row>
    <row r="106" spans="2:9" ht="12.75">
      <c r="B106" s="69" t="s">
        <v>89</v>
      </c>
      <c r="C106" s="64">
        <f t="shared" si="25"/>
        <v>2</v>
      </c>
      <c r="D106" s="64">
        <f>_xlfn.IFERROR(GETPIVOTDATA("URN",'Pivot FE&amp;S'!$A$107,"SSA 2 descriptor",$B106,"Outcome",1),0)</f>
        <v>0</v>
      </c>
      <c r="E106" s="64">
        <f>_xlfn.IFERROR(GETPIVOTDATA("URN",'Pivot FE&amp;S'!$A$107,"SSA 2 descriptor",$B106,"Outcome",2),0)</f>
        <v>0</v>
      </c>
      <c r="F106" s="64">
        <f>_xlfn.IFERROR(GETPIVOTDATA("URN",'Pivot FE&amp;S'!$A$107,"SSA 2 descriptor",$B106,"Outcome",3),0)</f>
        <v>2</v>
      </c>
      <c r="G106" s="66">
        <f>_xlfn.IFERROR(GETPIVOTDATA("URN",'Pivot FE&amp;S'!$A$107,"SSA 2 descriptor",$B106,"Outcome",4),0)</f>
        <v>0</v>
      </c>
      <c r="H106" s="70"/>
      <c r="I106" s="51"/>
    </row>
    <row r="107" spans="2:9" ht="12.75">
      <c r="B107" s="69" t="s">
        <v>166</v>
      </c>
      <c r="C107" s="64">
        <f t="shared" si="25"/>
        <v>0</v>
      </c>
      <c r="D107" s="64">
        <f>_xlfn.IFERROR(GETPIVOTDATA("URN",'Pivot FE&amp;S'!$A$107,"SSA 2 descriptor",$B107,"Outcome",1),0)</f>
        <v>0</v>
      </c>
      <c r="E107" s="64">
        <f>_xlfn.IFERROR(GETPIVOTDATA("URN",'Pivot FE&amp;S'!$A$107,"SSA 2 descriptor",$B107,"Outcome",2),0)</f>
        <v>0</v>
      </c>
      <c r="F107" s="64">
        <f>_xlfn.IFERROR(GETPIVOTDATA("URN",'Pivot FE&amp;S'!$A$107,"SSA 2 descriptor",$B107,"Outcome",3),0)</f>
        <v>0</v>
      </c>
      <c r="G107" s="66">
        <f>_xlfn.IFERROR(GETPIVOTDATA("URN",'Pivot FE&amp;S'!$A$107,"SSA 2 descriptor",$B107,"Outcome",4),0)</f>
        <v>0</v>
      </c>
      <c r="I107" s="51"/>
    </row>
    <row r="108" spans="2:9" ht="12.75">
      <c r="B108" s="69" t="s">
        <v>91</v>
      </c>
      <c r="C108" s="64">
        <f t="shared" si="25"/>
        <v>1</v>
      </c>
      <c r="D108" s="64">
        <f>_xlfn.IFERROR(GETPIVOTDATA("URN",'Pivot FE&amp;S'!$A$107,"SSA 2 descriptor",$B108,"Outcome",1),0)</f>
        <v>0</v>
      </c>
      <c r="E108" s="64">
        <f>_xlfn.IFERROR(GETPIVOTDATA("URN",'Pivot FE&amp;S'!$A$107,"SSA 2 descriptor",$B108,"Outcome",2),0)</f>
        <v>1</v>
      </c>
      <c r="F108" s="64">
        <f>_xlfn.IFERROR(GETPIVOTDATA("URN",'Pivot FE&amp;S'!$A$107,"SSA 2 descriptor",$B108,"Outcome",3),0)</f>
        <v>0</v>
      </c>
      <c r="G108" s="66">
        <f>_xlfn.IFERROR(GETPIVOTDATA("URN",'Pivot FE&amp;S'!$A$107,"SSA 2 descriptor",$B108,"Outcome",4),0)</f>
        <v>0</v>
      </c>
      <c r="I108" s="51"/>
    </row>
    <row r="109" spans="2:14" s="83" customFormat="1" ht="12.75">
      <c r="B109" s="69" t="s">
        <v>171</v>
      </c>
      <c r="C109" s="64">
        <f t="shared" si="25"/>
        <v>0</v>
      </c>
      <c r="D109" s="64">
        <f>_xlfn.IFERROR(GETPIVOTDATA("URN",'Pivot FE&amp;S'!$A$107,"SSA 2 descriptor",$B109,"Outcome",1),0)</f>
        <v>0</v>
      </c>
      <c r="E109" s="64">
        <f>_xlfn.IFERROR(GETPIVOTDATA("URN",'Pivot FE&amp;S'!$A$107,"SSA 2 descriptor",$B109,"Outcome",2),0)</f>
        <v>0</v>
      </c>
      <c r="F109" s="64">
        <f>_xlfn.IFERROR(GETPIVOTDATA("URN",'Pivot FE&amp;S'!$A$107,"SSA 2 descriptor",$B109,"Outcome",3),0)</f>
        <v>0</v>
      </c>
      <c r="G109" s="66">
        <f>_xlfn.IFERROR(GETPIVOTDATA("URN",'Pivot FE&amp;S'!$A$107,"SSA 2 descriptor",$B109,"Outcome",4),0)</f>
        <v>0</v>
      </c>
      <c r="H109" s="29"/>
      <c r="I109" s="51"/>
      <c r="J109" s="38"/>
      <c r="K109" s="38"/>
      <c r="L109" s="38"/>
      <c r="M109" s="38"/>
      <c r="N109" s="29"/>
    </row>
    <row r="110" spans="2:9" ht="12.75">
      <c r="B110" s="69" t="s">
        <v>120</v>
      </c>
      <c r="C110" s="64">
        <f t="shared" si="25"/>
        <v>0</v>
      </c>
      <c r="D110" s="64">
        <f>_xlfn.IFERROR(GETPIVOTDATA("URN",'Pivot FE&amp;S'!$A$107,"SSA 2 descriptor",$B110,"Outcome",1),0)</f>
        <v>0</v>
      </c>
      <c r="E110" s="64">
        <f>_xlfn.IFERROR(GETPIVOTDATA("URN",'Pivot FE&amp;S'!$A$107,"SSA 2 descriptor",$B110,"Outcome",2),0)</f>
        <v>0</v>
      </c>
      <c r="F110" s="64">
        <f>_xlfn.IFERROR(GETPIVOTDATA("URN",'Pivot FE&amp;S'!$A$107,"SSA 2 descriptor",$B110,"Outcome",3),0)</f>
        <v>0</v>
      </c>
      <c r="G110" s="66">
        <f>_xlfn.IFERROR(GETPIVOTDATA("URN",'Pivot FE&amp;S'!$A$107,"SSA 2 descriptor",$B110,"Outcome",4),0)</f>
        <v>0</v>
      </c>
      <c r="I110" s="51"/>
    </row>
    <row r="111" spans="2:9" ht="12.75">
      <c r="B111" s="69" t="s">
        <v>165</v>
      </c>
      <c r="C111" s="64">
        <f t="shared" si="25"/>
        <v>2</v>
      </c>
      <c r="D111" s="64">
        <f>_xlfn.IFERROR(GETPIVOTDATA("URN",'Pivot FE&amp;S'!$A$107,"SSA 2 descriptor",$B111,"Outcome",1),0)</f>
        <v>0</v>
      </c>
      <c r="E111" s="64">
        <f>_xlfn.IFERROR(GETPIVOTDATA("URN",'Pivot FE&amp;S'!$A$107,"SSA 2 descriptor",$B111,"Outcome",2),0)</f>
        <v>2</v>
      </c>
      <c r="F111" s="64">
        <f>_xlfn.IFERROR(GETPIVOTDATA("URN",'Pivot FE&amp;S'!$A$107,"SSA 2 descriptor",$B111,"Outcome",3),0)</f>
        <v>0</v>
      </c>
      <c r="G111" s="66">
        <f>_xlfn.IFERROR(GETPIVOTDATA("URN",'Pivot FE&amp;S'!$A$107,"SSA 2 descriptor",$B111,"Outcome",4),0)</f>
        <v>0</v>
      </c>
      <c r="I111" s="51"/>
    </row>
    <row r="112" spans="2:9" ht="12.75">
      <c r="B112" s="69" t="s">
        <v>92</v>
      </c>
      <c r="C112" s="64">
        <f t="shared" si="25"/>
        <v>13</v>
      </c>
      <c r="D112" s="64">
        <f>_xlfn.IFERROR(GETPIVOTDATA("URN",'Pivot FE&amp;S'!$A$107,"SSA 2 descriptor",$B112,"Outcome",1),0)</f>
        <v>0</v>
      </c>
      <c r="E112" s="64">
        <f>_xlfn.IFERROR(GETPIVOTDATA("URN",'Pivot FE&amp;S'!$A$107,"SSA 2 descriptor",$B112,"Outcome",2),0)</f>
        <v>5</v>
      </c>
      <c r="F112" s="64">
        <f>_xlfn.IFERROR(GETPIVOTDATA("URN",'Pivot FE&amp;S'!$A$107,"SSA 2 descriptor",$B112,"Outcome",3),0)</f>
        <v>5</v>
      </c>
      <c r="G112" s="66">
        <f>_xlfn.IFERROR(GETPIVOTDATA("URN",'Pivot FE&amp;S'!$A$107,"SSA 2 descriptor",$B112,"Outcome",4),0)</f>
        <v>3</v>
      </c>
      <c r="I112" s="51"/>
    </row>
    <row r="113" spans="2:9" ht="12.75">
      <c r="B113" s="69" t="s">
        <v>93</v>
      </c>
      <c r="C113" s="64">
        <f t="shared" si="25"/>
        <v>1</v>
      </c>
      <c r="D113" s="64">
        <f>_xlfn.IFERROR(GETPIVOTDATA("URN",'Pivot FE&amp;S'!$A$107,"SSA 2 descriptor",$B113,"Outcome",1),0)</f>
        <v>0</v>
      </c>
      <c r="E113" s="64">
        <f>_xlfn.IFERROR(GETPIVOTDATA("URN",'Pivot FE&amp;S'!$A$107,"SSA 2 descriptor",$B113,"Outcome",2),0)</f>
        <v>1</v>
      </c>
      <c r="F113" s="64">
        <f>_xlfn.IFERROR(GETPIVOTDATA("URN",'Pivot FE&amp;S'!$A$107,"SSA 2 descriptor",$B113,"Outcome",3),0)</f>
        <v>0</v>
      </c>
      <c r="G113" s="66">
        <f>_xlfn.IFERROR(GETPIVOTDATA("URN",'Pivot FE&amp;S'!$A$107,"SSA 2 descriptor",$B113,"Outcome",4),0)</f>
        <v>0</v>
      </c>
      <c r="I113" s="51"/>
    </row>
    <row r="114" spans="2:9" ht="12.75">
      <c r="B114" s="69" t="s">
        <v>106</v>
      </c>
      <c r="C114" s="64">
        <f t="shared" si="25"/>
        <v>8</v>
      </c>
      <c r="D114" s="64">
        <f>_xlfn.IFERROR(GETPIVOTDATA("URN",'Pivot FE&amp;S'!$A$107,"SSA 2 descriptor",$B114,"Outcome",1),0)</f>
        <v>1</v>
      </c>
      <c r="E114" s="64">
        <f>_xlfn.IFERROR(GETPIVOTDATA("URN",'Pivot FE&amp;S'!$A$107,"SSA 2 descriptor",$B114,"Outcome",2),0)</f>
        <v>3</v>
      </c>
      <c r="F114" s="64">
        <f>_xlfn.IFERROR(GETPIVOTDATA("URN",'Pivot FE&amp;S'!$A$107,"SSA 2 descriptor",$B114,"Outcome",3),0)</f>
        <v>4</v>
      </c>
      <c r="G114" s="66">
        <f>_xlfn.IFERROR(GETPIVOTDATA("URN",'Pivot FE&amp;S'!$A$107,"SSA 2 descriptor",$B114,"Outcome",4),0)</f>
        <v>0</v>
      </c>
      <c r="I114" s="51"/>
    </row>
    <row r="115" spans="2:9" ht="12.75">
      <c r="B115" s="69" t="s">
        <v>94</v>
      </c>
      <c r="C115" s="64">
        <f t="shared" si="25"/>
        <v>36</v>
      </c>
      <c r="D115" s="64">
        <f>_xlfn.IFERROR(GETPIVOTDATA("URN",'Pivot FE&amp;S'!$A$107,"SSA 2 descriptor",$B115,"Outcome",1),0)</f>
        <v>0</v>
      </c>
      <c r="E115" s="64">
        <f>_xlfn.IFERROR(GETPIVOTDATA("URN",'Pivot FE&amp;S'!$A$107,"SSA 2 descriptor",$B115,"Outcome",2),0)</f>
        <v>17</v>
      </c>
      <c r="F115" s="64">
        <f>_xlfn.IFERROR(GETPIVOTDATA("URN",'Pivot FE&amp;S'!$A$107,"SSA 2 descriptor",$B115,"Outcome",3),0)</f>
        <v>18</v>
      </c>
      <c r="G115" s="66">
        <f>_xlfn.IFERROR(GETPIVOTDATA("URN",'Pivot FE&amp;S'!$A$107,"SSA 2 descriptor",$B115,"Outcome",4),0)</f>
        <v>1</v>
      </c>
      <c r="I115" s="51"/>
    </row>
    <row r="116" spans="2:9" ht="12.75">
      <c r="B116" s="69" t="s">
        <v>42</v>
      </c>
      <c r="C116" s="64">
        <f t="shared" si="25"/>
        <v>0</v>
      </c>
      <c r="D116" s="64">
        <f>_xlfn.IFERROR(GETPIVOTDATA("URN",'Pivot FE&amp;S'!$A$107,"SSA 2 descriptor",$B116,"Outcome",1),0)</f>
        <v>0</v>
      </c>
      <c r="E116" s="64">
        <f>_xlfn.IFERROR(GETPIVOTDATA("URN",'Pivot FE&amp;S'!$A$107,"SSA 2 descriptor",$B116,"Outcome",2),0)</f>
        <v>0</v>
      </c>
      <c r="F116" s="64">
        <f>_xlfn.IFERROR(GETPIVOTDATA("URN",'Pivot FE&amp;S'!$A$107,"SSA 2 descriptor",$B116,"Outcome",3),0)</f>
        <v>0</v>
      </c>
      <c r="G116" s="66">
        <f>_xlfn.IFERROR(GETPIVOTDATA("URN",'Pivot FE&amp;S'!$A$107,"SSA 2 descriptor",$B116,"Outcome",4),0)</f>
        <v>0</v>
      </c>
      <c r="I116" s="51"/>
    </row>
    <row r="117" spans="2:9" ht="12.75">
      <c r="B117" s="69" t="s">
        <v>100</v>
      </c>
      <c r="C117" s="64">
        <f t="shared" si="25"/>
        <v>4</v>
      </c>
      <c r="D117" s="64">
        <f>_xlfn.IFERROR(GETPIVOTDATA("URN",'Pivot FE&amp;S'!$A$107,"SSA 2 descriptor",$B117,"Outcome",1),0)</f>
        <v>0</v>
      </c>
      <c r="E117" s="64">
        <f>_xlfn.IFERROR(GETPIVOTDATA("URN",'Pivot FE&amp;S'!$A$107,"SSA 2 descriptor",$B117,"Outcome",2),0)</f>
        <v>2</v>
      </c>
      <c r="F117" s="64">
        <f>_xlfn.IFERROR(GETPIVOTDATA("URN",'Pivot FE&amp;S'!$A$107,"SSA 2 descriptor",$B117,"Outcome",3),0)</f>
        <v>1</v>
      </c>
      <c r="G117" s="66">
        <f>_xlfn.IFERROR(GETPIVOTDATA("URN",'Pivot FE&amp;S'!$A$107,"SSA 2 descriptor",$B117,"Outcome",4),0)</f>
        <v>1</v>
      </c>
      <c r="I117" s="51"/>
    </row>
    <row r="118" spans="2:14" s="102" customFormat="1" ht="12.75">
      <c r="B118" s="69" t="s">
        <v>174</v>
      </c>
      <c r="C118" s="64">
        <f t="shared" si="25"/>
        <v>1</v>
      </c>
      <c r="D118" s="64">
        <f>_xlfn.IFERROR(GETPIVOTDATA("URN",'Pivot FE&amp;S'!$A$107,"SSA 2 descriptor",$B118,"Outcome",1),0)</f>
        <v>0</v>
      </c>
      <c r="E118" s="64">
        <f>_xlfn.IFERROR(GETPIVOTDATA("URN",'Pivot FE&amp;S'!$A$107,"SSA 2 descriptor",$B118,"Outcome",2),0)</f>
        <v>0</v>
      </c>
      <c r="F118" s="64">
        <f>_xlfn.IFERROR(GETPIVOTDATA("URN",'Pivot FE&amp;S'!$A$107,"SSA 2 descriptor",$B118,"Outcome",3),0)</f>
        <v>1</v>
      </c>
      <c r="G118" s="66">
        <f>_xlfn.IFERROR(GETPIVOTDATA("URN",'Pivot FE&amp;S'!$A$107,"SSA 2 descriptor",$B118,"Outcome",4),0)</f>
        <v>0</v>
      </c>
      <c r="H118" s="29"/>
      <c r="I118" s="51"/>
      <c r="J118" s="38"/>
      <c r="K118" s="38"/>
      <c r="L118" s="38"/>
      <c r="M118" s="38"/>
      <c r="N118" s="29"/>
    </row>
    <row r="119" spans="2:9" ht="12.75">
      <c r="B119" s="69" t="s">
        <v>83</v>
      </c>
      <c r="C119" s="64">
        <f t="shared" si="25"/>
        <v>4</v>
      </c>
      <c r="D119" s="64">
        <f>_xlfn.IFERROR(GETPIVOTDATA("URN",'Pivot FE&amp;S'!$A$107,"SSA 2 descriptor",$B119,"Outcome",1),0)</f>
        <v>0</v>
      </c>
      <c r="E119" s="64">
        <f>_xlfn.IFERROR(GETPIVOTDATA("URN",'Pivot FE&amp;S'!$A$107,"SSA 2 descriptor",$B119,"Outcome",2),0)</f>
        <v>2</v>
      </c>
      <c r="F119" s="64">
        <f>_xlfn.IFERROR(GETPIVOTDATA("URN",'Pivot FE&amp;S'!$A$107,"SSA 2 descriptor",$B119,"Outcome",3),0)</f>
        <v>2</v>
      </c>
      <c r="G119" s="66">
        <f>_xlfn.IFERROR(GETPIVOTDATA("URN",'Pivot FE&amp;S'!$A$107,"SSA 2 descriptor",$B119,"Outcome",4),0)</f>
        <v>0</v>
      </c>
      <c r="I119" s="51"/>
    </row>
    <row r="120" spans="2:9" ht="12.75">
      <c r="B120" s="69" t="s">
        <v>95</v>
      </c>
      <c r="C120" s="64">
        <f t="shared" si="25"/>
        <v>6</v>
      </c>
      <c r="D120" s="64">
        <f>_xlfn.IFERROR(GETPIVOTDATA("URN",'Pivot FE&amp;S'!$A$107,"SSA 2 descriptor",$B120,"Outcome",1),0)</f>
        <v>0</v>
      </c>
      <c r="E120" s="64">
        <f>_xlfn.IFERROR(GETPIVOTDATA("URN",'Pivot FE&amp;S'!$A$107,"SSA 2 descriptor",$B120,"Outcome",2),0)</f>
        <v>3</v>
      </c>
      <c r="F120" s="64">
        <f>_xlfn.IFERROR(GETPIVOTDATA("URN",'Pivot FE&amp;S'!$A$107,"SSA 2 descriptor",$B120,"Outcome",3),0)</f>
        <v>0</v>
      </c>
      <c r="G120" s="66">
        <f>_xlfn.IFERROR(GETPIVOTDATA("URN",'Pivot FE&amp;S'!$A$107,"SSA 2 descriptor",$B120,"Outcome",4),0)</f>
        <v>3</v>
      </c>
      <c r="I120" s="51"/>
    </row>
    <row r="121" spans="2:9" ht="12.75">
      <c r="B121" s="69" t="s">
        <v>52</v>
      </c>
      <c r="C121" s="64">
        <f t="shared" si="25"/>
        <v>23</v>
      </c>
      <c r="D121" s="64">
        <f>_xlfn.IFERROR(GETPIVOTDATA("URN",'Pivot FE&amp;S'!$A$107,"SSA 2 descriptor",$B121,"Outcome",1),0)</f>
        <v>4</v>
      </c>
      <c r="E121" s="64">
        <f>_xlfn.IFERROR(GETPIVOTDATA("URN",'Pivot FE&amp;S'!$A$107,"SSA 2 descriptor",$B121,"Outcome",2),0)</f>
        <v>10</v>
      </c>
      <c r="F121" s="64">
        <f>_xlfn.IFERROR(GETPIVOTDATA("URN",'Pivot FE&amp;S'!$A$107,"SSA 2 descriptor",$B121,"Outcome",3),0)</f>
        <v>9</v>
      </c>
      <c r="G121" s="66">
        <f>_xlfn.IFERROR(GETPIVOTDATA("URN",'Pivot FE&amp;S'!$A$107,"SSA 2 descriptor",$B121,"Outcome",4),0)</f>
        <v>0</v>
      </c>
      <c r="I121" s="51"/>
    </row>
    <row r="122" spans="2:9" ht="12.75">
      <c r="B122" s="69" t="s">
        <v>104</v>
      </c>
      <c r="C122" s="64">
        <f t="shared" si="25"/>
        <v>23</v>
      </c>
      <c r="D122" s="64">
        <f>_xlfn.IFERROR(GETPIVOTDATA("URN",'Pivot FE&amp;S'!$A$107,"SSA 2 descriptor",$B122,"Outcome",1),0)</f>
        <v>0</v>
      </c>
      <c r="E122" s="64">
        <f>_xlfn.IFERROR(GETPIVOTDATA("URN",'Pivot FE&amp;S'!$A$107,"SSA 2 descriptor",$B122,"Outcome",2),0)</f>
        <v>12</v>
      </c>
      <c r="F122" s="64">
        <f>_xlfn.IFERROR(GETPIVOTDATA("URN",'Pivot FE&amp;S'!$A$107,"SSA 2 descriptor",$B122,"Outcome",3),0)</f>
        <v>8</v>
      </c>
      <c r="G122" s="66">
        <f>_xlfn.IFERROR(GETPIVOTDATA("URN",'Pivot FE&amp;S'!$A$107,"SSA 2 descriptor",$B122,"Outcome",4),0)</f>
        <v>3</v>
      </c>
      <c r="I122" s="51"/>
    </row>
    <row r="123" spans="2:9" ht="12.75">
      <c r="B123" s="69" t="s">
        <v>45</v>
      </c>
      <c r="C123" s="64">
        <f t="shared" si="25"/>
        <v>17</v>
      </c>
      <c r="D123" s="64">
        <f>_xlfn.IFERROR(GETPIVOTDATA("URN",'Pivot FE&amp;S'!$A$107,"SSA 2 descriptor",$B123,"Outcome",1),0)</f>
        <v>2</v>
      </c>
      <c r="E123" s="64">
        <f>_xlfn.IFERROR(GETPIVOTDATA("URN",'Pivot FE&amp;S'!$A$107,"SSA 2 descriptor",$B123,"Outcome",2),0)</f>
        <v>7</v>
      </c>
      <c r="F123" s="64">
        <f>_xlfn.IFERROR(GETPIVOTDATA("URN",'Pivot FE&amp;S'!$A$107,"SSA 2 descriptor",$B123,"Outcome",3),0)</f>
        <v>8</v>
      </c>
      <c r="G123" s="66">
        <f>_xlfn.IFERROR(GETPIVOTDATA("URN",'Pivot FE&amp;S'!$A$107,"SSA 2 descriptor",$B123,"Outcome",4),0)</f>
        <v>0</v>
      </c>
      <c r="I123" s="51"/>
    </row>
    <row r="124" spans="2:9" ht="12.75">
      <c r="B124" s="69" t="s">
        <v>54</v>
      </c>
      <c r="C124" s="64">
        <f t="shared" si="25"/>
        <v>8</v>
      </c>
      <c r="D124" s="64">
        <f>_xlfn.IFERROR(GETPIVOTDATA("URN",'Pivot FE&amp;S'!$A$107,"SSA 2 descriptor",$B124,"Outcome",1),0)</f>
        <v>1</v>
      </c>
      <c r="E124" s="64">
        <f>_xlfn.IFERROR(GETPIVOTDATA("URN",'Pivot FE&amp;S'!$A$107,"SSA 2 descriptor",$B124,"Outcome",2),0)</f>
        <v>1</v>
      </c>
      <c r="F124" s="64">
        <f>_xlfn.IFERROR(GETPIVOTDATA("URN",'Pivot FE&amp;S'!$A$107,"SSA 2 descriptor",$B124,"Outcome",3),0)</f>
        <v>6</v>
      </c>
      <c r="G124" s="66">
        <f>_xlfn.IFERROR(GETPIVOTDATA("URN",'Pivot FE&amp;S'!$A$107,"SSA 2 descriptor",$B124,"Outcome",4),0)</f>
        <v>0</v>
      </c>
      <c r="I124" s="51"/>
    </row>
    <row r="125" spans="2:9" ht="12.75">
      <c r="B125" s="69" t="s">
        <v>164</v>
      </c>
      <c r="C125" s="64">
        <f t="shared" si="25"/>
        <v>1</v>
      </c>
      <c r="D125" s="64">
        <f>_xlfn.IFERROR(GETPIVOTDATA("URN",'Pivot FE&amp;S'!$A$107,"SSA 2 descriptor",$B125,"Outcome",1),0)</f>
        <v>0</v>
      </c>
      <c r="E125" s="64">
        <f>_xlfn.IFERROR(GETPIVOTDATA("URN",'Pivot FE&amp;S'!$A$107,"SSA 2 descriptor",$B125,"Outcome",2),0)</f>
        <v>0</v>
      </c>
      <c r="F125" s="64">
        <f>_xlfn.IFERROR(GETPIVOTDATA("URN",'Pivot FE&amp;S'!$A$107,"SSA 2 descriptor",$B125,"Outcome",3),0)</f>
        <v>1</v>
      </c>
      <c r="G125" s="66">
        <f>_xlfn.IFERROR(GETPIVOTDATA("URN",'Pivot FE&amp;S'!$A$107,"SSA 2 descriptor",$B125,"Outcome",4),0)</f>
        <v>0</v>
      </c>
      <c r="I125" s="51"/>
    </row>
    <row r="126" spans="2:9" ht="12.75">
      <c r="B126" s="69" t="s">
        <v>111</v>
      </c>
      <c r="C126" s="64">
        <f t="shared" si="25"/>
        <v>1</v>
      </c>
      <c r="D126" s="64">
        <f>_xlfn.IFERROR(GETPIVOTDATA("URN",'Pivot FE&amp;S'!$A$107,"SSA 2 descriptor",$B126,"Outcome",1),0)</f>
        <v>0</v>
      </c>
      <c r="E126" s="64">
        <f>_xlfn.IFERROR(GETPIVOTDATA("URN",'Pivot FE&amp;S'!$A$107,"SSA 2 descriptor",$B126,"Outcome",2),0)</f>
        <v>1</v>
      </c>
      <c r="F126" s="64">
        <f>_xlfn.IFERROR(GETPIVOTDATA("URN",'Pivot FE&amp;S'!$A$107,"SSA 2 descriptor",$B126,"Outcome",3),0)</f>
        <v>0</v>
      </c>
      <c r="G126" s="66">
        <f>_xlfn.IFERROR(GETPIVOTDATA("URN",'Pivot FE&amp;S'!$A$107,"SSA 2 descriptor",$B126,"Outcome",4),0)</f>
        <v>0</v>
      </c>
      <c r="I126" s="51"/>
    </row>
    <row r="127" spans="2:9" ht="12.75">
      <c r="B127" s="69" t="s">
        <v>85</v>
      </c>
      <c r="C127" s="64">
        <f t="shared" si="25"/>
        <v>9</v>
      </c>
      <c r="D127" s="64">
        <f>_xlfn.IFERROR(GETPIVOTDATA("URN",'Pivot FE&amp;S'!$A$107,"SSA 2 descriptor",$B127,"Outcome",1),0)</f>
        <v>1</v>
      </c>
      <c r="E127" s="64">
        <f>_xlfn.IFERROR(GETPIVOTDATA("URN",'Pivot FE&amp;S'!$A$107,"SSA 2 descriptor",$B127,"Outcome",2),0)</f>
        <v>5</v>
      </c>
      <c r="F127" s="64">
        <f>_xlfn.IFERROR(GETPIVOTDATA("URN",'Pivot FE&amp;S'!$A$107,"SSA 2 descriptor",$B127,"Outcome",3),0)</f>
        <v>2</v>
      </c>
      <c r="G127" s="66">
        <f>_xlfn.IFERROR(GETPIVOTDATA("URN",'Pivot FE&amp;S'!$A$107,"SSA 2 descriptor",$B127,"Outcome",4),0)</f>
        <v>1</v>
      </c>
      <c r="I127" s="51"/>
    </row>
    <row r="128" spans="2:9" ht="12.75">
      <c r="B128" s="69" t="s">
        <v>103</v>
      </c>
      <c r="C128" s="64">
        <f t="shared" si="25"/>
        <v>3</v>
      </c>
      <c r="D128" s="64">
        <f>_xlfn.IFERROR(GETPIVOTDATA("URN",'Pivot FE&amp;S'!$A$107,"SSA 2 descriptor",$B128,"Outcome",1),0)</f>
        <v>0</v>
      </c>
      <c r="E128" s="64">
        <f>_xlfn.IFERROR(GETPIVOTDATA("URN",'Pivot FE&amp;S'!$A$107,"SSA 2 descriptor",$B128,"Outcome",2),0)</f>
        <v>2</v>
      </c>
      <c r="F128" s="64">
        <f>_xlfn.IFERROR(GETPIVOTDATA("URN",'Pivot FE&amp;S'!$A$107,"SSA 2 descriptor",$B128,"Outcome",3),0)</f>
        <v>1</v>
      </c>
      <c r="G128" s="66">
        <f>_xlfn.IFERROR(GETPIVOTDATA("URN",'Pivot FE&amp;S'!$A$107,"SSA 2 descriptor",$B128,"Outcome",4),0)</f>
        <v>0</v>
      </c>
      <c r="I128" s="51"/>
    </row>
    <row r="129" spans="2:9" ht="12.75">
      <c r="B129" s="69" t="s">
        <v>122</v>
      </c>
      <c r="C129" s="64">
        <f t="shared" si="25"/>
        <v>25</v>
      </c>
      <c r="D129" s="64">
        <f>_xlfn.IFERROR(GETPIVOTDATA("URN",'Pivot FE&amp;S'!$A$107,"SSA 2 descriptor",$B129,"Outcome",1),0)</f>
        <v>0</v>
      </c>
      <c r="E129" s="64">
        <f>_xlfn.IFERROR(GETPIVOTDATA("URN",'Pivot FE&amp;S'!$A$107,"SSA 2 descriptor",$B129,"Outcome",2),0)</f>
        <v>8</v>
      </c>
      <c r="F129" s="64">
        <f>_xlfn.IFERROR(GETPIVOTDATA("URN",'Pivot FE&amp;S'!$A$107,"SSA 2 descriptor",$B129,"Outcome",3),0)</f>
        <v>13</v>
      </c>
      <c r="G129" s="66">
        <f>_xlfn.IFERROR(GETPIVOTDATA("URN",'Pivot FE&amp;S'!$A$107,"SSA 2 descriptor",$B129,"Outcome",4),0)</f>
        <v>4</v>
      </c>
      <c r="I129" s="51"/>
    </row>
    <row r="130" spans="2:9" ht="12.75">
      <c r="B130" s="69" t="s">
        <v>86</v>
      </c>
      <c r="C130" s="64">
        <f t="shared" si="25"/>
        <v>10</v>
      </c>
      <c r="D130" s="64">
        <f>_xlfn.IFERROR(GETPIVOTDATA("URN",'Pivot FE&amp;S'!$A$107,"SSA 2 descriptor",$B130,"Outcome",1),0)</f>
        <v>0</v>
      </c>
      <c r="E130" s="64">
        <f>_xlfn.IFERROR(GETPIVOTDATA("URN",'Pivot FE&amp;S'!$A$107,"SSA 2 descriptor",$B130,"Outcome",2),0)</f>
        <v>8</v>
      </c>
      <c r="F130" s="64">
        <f>_xlfn.IFERROR(GETPIVOTDATA("URN",'Pivot FE&amp;S'!$A$107,"SSA 2 descriptor",$B130,"Outcome",3),0)</f>
        <v>2</v>
      </c>
      <c r="G130" s="66">
        <f>_xlfn.IFERROR(GETPIVOTDATA("URN",'Pivot FE&amp;S'!$A$107,"SSA 2 descriptor",$B130,"Outcome",4),0)</f>
        <v>0</v>
      </c>
      <c r="I130" s="51"/>
    </row>
    <row r="131" spans="2:9" ht="12.75">
      <c r="B131" s="69" t="s">
        <v>72</v>
      </c>
      <c r="C131" s="64">
        <f t="shared" si="25"/>
        <v>0</v>
      </c>
      <c r="D131" s="64">
        <f>_xlfn.IFERROR(GETPIVOTDATA("URN",'Pivot FE&amp;S'!$A$107,"SSA 2 descriptor",$B131,"Outcome",1),0)</f>
        <v>0</v>
      </c>
      <c r="E131" s="64">
        <f>_xlfn.IFERROR(GETPIVOTDATA("URN",'Pivot FE&amp;S'!$A$107,"SSA 2 descriptor",$B131,"Outcome",2),0)</f>
        <v>0</v>
      </c>
      <c r="F131" s="64">
        <f>_xlfn.IFERROR(GETPIVOTDATA("URN",'Pivot FE&amp;S'!$A$107,"SSA 2 descriptor",$B131,"Outcome",3),0)</f>
        <v>0</v>
      </c>
      <c r="G131" s="66">
        <f>_xlfn.IFERROR(GETPIVOTDATA("URN",'Pivot FE&amp;S'!$A$107,"SSA 2 descriptor",$B131,"Outcome",4),0)</f>
        <v>0</v>
      </c>
      <c r="I131" s="51"/>
    </row>
    <row r="132" spans="2:9" ht="12.75">
      <c r="B132" s="69" t="s">
        <v>127</v>
      </c>
      <c r="C132" s="64">
        <f t="shared" si="25"/>
        <v>22</v>
      </c>
      <c r="D132" s="64">
        <f>_xlfn.IFERROR(GETPIVOTDATA("URN",'Pivot FE&amp;S'!$A$107,"SSA 2 descriptor",$B132,"Outcome",1),0)</f>
        <v>0</v>
      </c>
      <c r="E132" s="64">
        <f>_xlfn.IFERROR(GETPIVOTDATA("URN",'Pivot FE&amp;S'!$A$107,"SSA 2 descriptor",$B132,"Outcome",2),0)</f>
        <v>6</v>
      </c>
      <c r="F132" s="64">
        <f>_xlfn.IFERROR(GETPIVOTDATA("URN",'Pivot FE&amp;S'!$A$107,"SSA 2 descriptor",$B132,"Outcome",3),0)</f>
        <v>12</v>
      </c>
      <c r="G132" s="66">
        <f>_xlfn.IFERROR(GETPIVOTDATA("URN",'Pivot FE&amp;S'!$A$107,"SSA 2 descriptor",$B132,"Outcome",4),0)</f>
        <v>4</v>
      </c>
      <c r="I132" s="51"/>
    </row>
    <row r="133" spans="2:7" ht="12.75">
      <c r="B133" s="69" t="s">
        <v>105</v>
      </c>
      <c r="C133" s="64">
        <f t="shared" si="25"/>
        <v>7</v>
      </c>
      <c r="D133" s="64">
        <f>_xlfn.IFERROR(GETPIVOTDATA("URN",'Pivot FE&amp;S'!$A$107,"SSA 2 descriptor",$B133,"Outcome",1),0)</f>
        <v>0</v>
      </c>
      <c r="E133" s="64">
        <f>_xlfn.IFERROR(GETPIVOTDATA("URN",'Pivot FE&amp;S'!$A$107,"SSA 2 descriptor",$B133,"Outcome",2),0)</f>
        <v>3</v>
      </c>
      <c r="F133" s="64">
        <f>_xlfn.IFERROR(GETPIVOTDATA("URN",'Pivot FE&amp;S'!$A$107,"SSA 2 descriptor",$B133,"Outcome",3),0)</f>
        <v>1</v>
      </c>
      <c r="G133" s="66">
        <f>_xlfn.IFERROR(GETPIVOTDATA("URN",'Pivot FE&amp;S'!$A$107,"SSA 2 descriptor",$B133,"Outcome",4),0)</f>
        <v>3</v>
      </c>
    </row>
    <row r="134" spans="2:7" ht="12.75">
      <c r="B134" s="69" t="s">
        <v>46</v>
      </c>
      <c r="C134" s="64">
        <f t="shared" si="25"/>
        <v>13</v>
      </c>
      <c r="D134" s="64">
        <f>_xlfn.IFERROR(GETPIVOTDATA("URN",'Pivot FE&amp;S'!$A$107,"SSA 2 descriptor",$B134,"Outcome",1),0)</f>
        <v>1</v>
      </c>
      <c r="E134" s="64">
        <f>_xlfn.IFERROR(GETPIVOTDATA("URN",'Pivot FE&amp;S'!$A$107,"SSA 2 descriptor",$B134,"Outcome",2),0)</f>
        <v>3</v>
      </c>
      <c r="F134" s="64">
        <f>_xlfn.IFERROR(GETPIVOTDATA("URN",'Pivot FE&amp;S'!$A$107,"SSA 2 descriptor",$B134,"Outcome",3),0)</f>
        <v>8</v>
      </c>
      <c r="G134" s="66">
        <f>_xlfn.IFERROR(GETPIVOTDATA("URN",'Pivot FE&amp;S'!$A$107,"SSA 2 descriptor",$B134,"Outcome",4),0)</f>
        <v>1</v>
      </c>
    </row>
    <row r="135" spans="2:7" ht="12.75">
      <c r="B135" s="69" t="s">
        <v>48</v>
      </c>
      <c r="C135" s="64">
        <f t="shared" si="25"/>
        <v>50</v>
      </c>
      <c r="D135" s="64">
        <f>_xlfn.IFERROR(GETPIVOTDATA("URN",'Pivot FE&amp;S'!$A$107,"SSA 2 descriptor",$B135,"Outcome",1),0)</f>
        <v>4</v>
      </c>
      <c r="E135" s="64">
        <f>_xlfn.IFERROR(GETPIVOTDATA("URN",'Pivot FE&amp;S'!$A$107,"SSA 2 descriptor",$B135,"Outcome",2),0)</f>
        <v>26</v>
      </c>
      <c r="F135" s="64">
        <f>_xlfn.IFERROR(GETPIVOTDATA("URN",'Pivot FE&amp;S'!$A$107,"SSA 2 descriptor",$B135,"Outcome",3),0)</f>
        <v>20</v>
      </c>
      <c r="G135" s="66">
        <f>_xlfn.IFERROR(GETPIVOTDATA("URN",'Pivot FE&amp;S'!$A$107,"SSA 2 descriptor",$B135,"Outcome",4),0)</f>
        <v>0</v>
      </c>
    </row>
    <row r="136" spans="2:7" ht="12.75">
      <c r="B136" s="69" t="s">
        <v>44</v>
      </c>
      <c r="C136" s="64">
        <f t="shared" si="25"/>
        <v>1</v>
      </c>
      <c r="D136" s="64">
        <f>_xlfn.IFERROR(GETPIVOTDATA("URN",'Pivot FE&amp;S'!$A$107,"SSA 2 descriptor",$B136,"Outcome",1),0)</f>
        <v>0</v>
      </c>
      <c r="E136" s="64">
        <f>_xlfn.IFERROR(GETPIVOTDATA("URN",'Pivot FE&amp;S'!$A$107,"SSA 2 descriptor",$B136,"Outcome",2),0)</f>
        <v>1</v>
      </c>
      <c r="F136" s="64">
        <f>_xlfn.IFERROR(GETPIVOTDATA("URN",'Pivot FE&amp;S'!$A$107,"SSA 2 descriptor",$B136,"Outcome",3),0)</f>
        <v>0</v>
      </c>
      <c r="G136" s="66">
        <f>_xlfn.IFERROR(GETPIVOTDATA("URN",'Pivot FE&amp;S'!$A$107,"SSA 2 descriptor",$B136,"Outcome",4),0)</f>
        <v>0</v>
      </c>
    </row>
    <row r="137" spans="2:14" s="83" customFormat="1" ht="12.75">
      <c r="B137" s="69" t="s">
        <v>170</v>
      </c>
      <c r="C137" s="64">
        <f t="shared" si="25"/>
        <v>1</v>
      </c>
      <c r="D137" s="64">
        <f>_xlfn.IFERROR(GETPIVOTDATA("URN",'Pivot FE&amp;S'!$A$107,"SSA 2 descriptor",$B137,"Outcome",1),0)</f>
        <v>1</v>
      </c>
      <c r="E137" s="64">
        <f>_xlfn.IFERROR(GETPIVOTDATA("URN",'Pivot FE&amp;S'!$A$107,"SSA 2 descriptor",$B137,"Outcome",2),0)</f>
        <v>0</v>
      </c>
      <c r="F137" s="64">
        <f>_xlfn.IFERROR(GETPIVOTDATA("URN",'Pivot FE&amp;S'!$A$107,"SSA 2 descriptor",$B137,"Outcome",3),0)</f>
        <v>0</v>
      </c>
      <c r="G137" s="66">
        <f>_xlfn.IFERROR(GETPIVOTDATA("URN",'Pivot FE&amp;S'!$A$107,"SSA 2 descriptor",$B137,"Outcome",4),0)</f>
        <v>0</v>
      </c>
      <c r="H137" s="29"/>
      <c r="I137" s="38"/>
      <c r="J137" s="38"/>
      <c r="K137" s="38"/>
      <c r="L137" s="38"/>
      <c r="M137" s="38"/>
      <c r="N137" s="29"/>
    </row>
    <row r="138" spans="2:7" ht="12.75">
      <c r="B138" s="69" t="s">
        <v>90</v>
      </c>
      <c r="C138" s="64">
        <f t="shared" si="25"/>
        <v>2</v>
      </c>
      <c r="D138" s="64">
        <f>_xlfn.IFERROR(GETPIVOTDATA("URN",'Pivot FE&amp;S'!$A$107,"SSA 2 descriptor","Horticulture","Outcome",1),0)+_xlfn.IFERROR(GETPIVOTDATA("URN",'Pivot FE&amp;S'!$A$107,"SSA 2 descriptor","Forestry","Outcome",1),0)</f>
        <v>0</v>
      </c>
      <c r="E138" s="64">
        <f>_xlfn.IFERROR(GETPIVOTDATA("URN",'Pivot FE&amp;S'!$A$107,"SSA 2 descriptor","Horticulture","Outcome",2),0)+_xlfn.IFERROR(GETPIVOTDATA("URN",'Pivot FE&amp;S'!$A$107,"SSA 2 descriptor","Forestry","Outcome",2),0)</f>
        <v>2</v>
      </c>
      <c r="F138" s="64">
        <f>_xlfn.IFERROR(GETPIVOTDATA("URN",'Pivot FE&amp;S'!$A$107,"SSA 2 descriptor","Horticulture","Outcome",3),0)+_xlfn.IFERROR(GETPIVOTDATA("URN",'Pivot FE&amp;S'!$A$107,"SSA 2 descriptor","Forestry","Outcome",3),0)</f>
        <v>0</v>
      </c>
      <c r="G138" s="66">
        <f>_xlfn.IFERROR(GETPIVOTDATA("URN",'Pivot FE&amp;S'!$A$107,"SSA 2 descriptor","Horticulture","Outcome",4),0)+_xlfn.IFERROR(GETPIVOTDATA("URN",'Pivot FE&amp;S'!$A$107,"SSA 2 descriptor","Forestry","Outcome",4),0)</f>
        <v>0</v>
      </c>
    </row>
    <row r="139" spans="2:7" ht="12.75">
      <c r="B139" s="69" t="s">
        <v>84</v>
      </c>
      <c r="C139" s="64">
        <f t="shared" si="25"/>
        <v>7</v>
      </c>
      <c r="D139" s="64">
        <f>_xlfn.IFERROR(GETPIVOTDATA("URN",'Pivot FE&amp;S'!$A$107,"SSA 2 descriptor",$B139,"Outcome",1),0)</f>
        <v>0</v>
      </c>
      <c r="E139" s="64">
        <f>_xlfn.IFERROR(GETPIVOTDATA("URN",'Pivot FE&amp;S'!$A$107,"SSA 2 descriptor",$B139,"Outcome",2),0)</f>
        <v>6</v>
      </c>
      <c r="F139" s="64">
        <f>_xlfn.IFERROR(GETPIVOTDATA("URN",'Pivot FE&amp;S'!$A$107,"SSA 2 descriptor",$B139,"Outcome",3),0)</f>
        <v>1</v>
      </c>
      <c r="G139" s="66">
        <f>_xlfn.IFERROR(GETPIVOTDATA("URN",'Pivot FE&amp;S'!$A$107,"SSA 2 descriptor",$B139,"Outcome",4),0)</f>
        <v>0</v>
      </c>
    </row>
    <row r="140" spans="2:14" s="102" customFormat="1" ht="12.75">
      <c r="B140" s="69" t="s">
        <v>80</v>
      </c>
      <c r="C140" s="64">
        <f t="shared" si="25"/>
        <v>0</v>
      </c>
      <c r="D140" s="64">
        <f>_xlfn.IFERROR(GETPIVOTDATA("URN",'Pivot FE&amp;S'!$A$107,"SSA 2 descriptor",$B140,"Outcome",1),0)</f>
        <v>0</v>
      </c>
      <c r="E140" s="64">
        <f>_xlfn.IFERROR(GETPIVOTDATA("URN",'Pivot FE&amp;S'!$A$107,"SSA 2 descriptor",$B140,"Outcome",2),0)</f>
        <v>0</v>
      </c>
      <c r="F140" s="64">
        <f>_xlfn.IFERROR(GETPIVOTDATA("URN",'Pivot FE&amp;S'!$A$107,"SSA 2 descriptor",$B140,"Outcome",3),0)</f>
        <v>0</v>
      </c>
      <c r="G140" s="66">
        <f>_xlfn.IFERROR(GETPIVOTDATA("URN",'Pivot FE&amp;S'!$A$107,"SSA 2 descriptor",$B140,"Outcome",4),0)</f>
        <v>0</v>
      </c>
      <c r="H140" s="29"/>
      <c r="I140" s="38"/>
      <c r="J140" s="38"/>
      <c r="K140" s="38"/>
      <c r="L140" s="38"/>
      <c r="M140" s="38"/>
      <c r="N140" s="29"/>
    </row>
    <row r="141" spans="2:7" ht="12.75">
      <c r="B141" s="69" t="s">
        <v>59</v>
      </c>
      <c r="C141" s="64">
        <f t="shared" si="25"/>
        <v>11</v>
      </c>
      <c r="D141" s="64">
        <f>_xlfn.IFERROR(GETPIVOTDATA("URN",'Pivot FE&amp;S'!$A$107,"SSA 2 descriptor",$B141,"Outcome",1),0)</f>
        <v>3</v>
      </c>
      <c r="E141" s="64">
        <f>_xlfn.IFERROR(GETPIVOTDATA("URN",'Pivot FE&amp;S'!$A$107,"SSA 2 descriptor",$B141,"Outcome",2),0)</f>
        <v>6</v>
      </c>
      <c r="F141" s="64">
        <f>_xlfn.IFERROR(GETPIVOTDATA("URN",'Pivot FE&amp;S'!$A$107,"SSA 2 descriptor",$B141,"Outcome",3),0)</f>
        <v>1</v>
      </c>
      <c r="G141" s="66">
        <f>_xlfn.IFERROR(GETPIVOTDATA("URN",'Pivot FE&amp;S'!$A$107,"SSA 2 descriptor",$B141,"Outcome",4),0)</f>
        <v>1</v>
      </c>
    </row>
    <row r="142" spans="2:7" ht="12.75">
      <c r="B142" s="69" t="s">
        <v>121</v>
      </c>
      <c r="C142" s="64">
        <f t="shared" si="25"/>
        <v>13</v>
      </c>
      <c r="D142" s="64">
        <f>_xlfn.IFERROR(GETPIVOTDATA("URN",'Pivot FE&amp;S'!$A$107,"SSA 2 descriptor",$B142,"Outcome",1),0)</f>
        <v>1</v>
      </c>
      <c r="E142" s="64">
        <f>_xlfn.IFERROR(GETPIVOTDATA("URN",'Pivot FE&amp;S'!$A$107,"SSA 2 descriptor",$B142,"Outcome",2),0)</f>
        <v>8</v>
      </c>
      <c r="F142" s="64">
        <f>_xlfn.IFERROR(GETPIVOTDATA("URN",'Pivot FE&amp;S'!$A$107,"SSA 2 descriptor",$B142,"Outcome",3),0)</f>
        <v>4</v>
      </c>
      <c r="G142" s="66">
        <f>_xlfn.IFERROR(GETPIVOTDATA("URN",'Pivot FE&amp;S'!$A$107,"SSA 2 descriptor",$B142,"Outcome",4),0)</f>
        <v>0</v>
      </c>
    </row>
    <row r="143" spans="2:7" ht="12.75">
      <c r="B143" s="69" t="s">
        <v>49</v>
      </c>
      <c r="C143" s="64">
        <f t="shared" si="25"/>
        <v>13</v>
      </c>
      <c r="D143" s="64">
        <f>_xlfn.IFERROR(GETPIVOTDATA("URN",'Pivot FE&amp;S'!$A$107,"SSA 2 descriptor",$B143,"Outcome",1),0)</f>
        <v>3</v>
      </c>
      <c r="E143" s="64">
        <f>_xlfn.IFERROR(GETPIVOTDATA("URN",'Pivot FE&amp;S'!$A$107,"SSA 2 descriptor",$B143,"Outcome",2),0)</f>
        <v>5</v>
      </c>
      <c r="F143" s="64">
        <f>_xlfn.IFERROR(GETPIVOTDATA("URN",'Pivot FE&amp;S'!$A$107,"SSA 2 descriptor",$B143,"Outcome",3),0)</f>
        <v>4</v>
      </c>
      <c r="G143" s="66">
        <f>_xlfn.IFERROR(GETPIVOTDATA("URN",'Pivot FE&amp;S'!$A$107,"SSA 2 descriptor",$B143,"Outcome",4),0)</f>
        <v>1</v>
      </c>
    </row>
    <row r="144" spans="2:14" s="83" customFormat="1" ht="12.75">
      <c r="B144" s="69" t="s">
        <v>41</v>
      </c>
      <c r="C144" s="64">
        <f t="shared" si="25"/>
        <v>0</v>
      </c>
      <c r="D144" s="64">
        <f>_xlfn.IFERROR(GETPIVOTDATA("URN",'Pivot FE&amp;S'!$A$107,"SSA 2 descriptor",$B144,"Outcome",1),0)</f>
        <v>0</v>
      </c>
      <c r="E144" s="64">
        <f>_xlfn.IFERROR(GETPIVOTDATA("URN",'Pivot FE&amp;S'!$A$107,"SSA 2 descriptor",$B144,"Outcome",2),0)</f>
        <v>0</v>
      </c>
      <c r="F144" s="64">
        <f>_xlfn.IFERROR(GETPIVOTDATA("URN",'Pivot FE&amp;S'!$A$107,"SSA 2 descriptor",$B144,"Outcome",3),0)</f>
        <v>0</v>
      </c>
      <c r="G144" s="66">
        <f>_xlfn.IFERROR(GETPIVOTDATA("URN",'Pivot FE&amp;S'!$A$107,"SSA 2 descriptor",$B144,"Outcome",4),0)</f>
        <v>0</v>
      </c>
      <c r="H144" s="29"/>
      <c r="I144" s="38"/>
      <c r="J144" s="38"/>
      <c r="K144" s="38"/>
      <c r="L144" s="38"/>
      <c r="M144" s="38"/>
      <c r="N144" s="29"/>
    </row>
    <row r="145" spans="1:13" ht="12.75">
      <c r="A145" s="49"/>
      <c r="B145" s="69" t="s">
        <v>130</v>
      </c>
      <c r="C145" s="64">
        <f t="shared" si="25"/>
        <v>0</v>
      </c>
      <c r="D145" s="64">
        <f>_xlfn.IFERROR(GETPIVOTDATA("URN",'Pivot FE&amp;S'!$A$107,"SSA 2 descriptor",$B145,"Outcome",1),0)</f>
        <v>0</v>
      </c>
      <c r="E145" s="64">
        <f>_xlfn.IFERROR(GETPIVOTDATA("URN",'Pivot FE&amp;S'!$A$107,"SSA 2 descriptor",$B145,"Outcome",2),0)</f>
        <v>0</v>
      </c>
      <c r="F145" s="64">
        <f>_xlfn.IFERROR(GETPIVOTDATA("URN",'Pivot FE&amp;S'!$A$107,"SSA 2 descriptor",$B145,"Outcome",3),0)</f>
        <v>0</v>
      </c>
      <c r="G145" s="66">
        <f>_xlfn.IFERROR(GETPIVOTDATA("URN",'Pivot FE&amp;S'!$A$107,"SSA 2 descriptor",$B145,"Outcome",4),0)</f>
        <v>0</v>
      </c>
      <c r="I145" s="3"/>
      <c r="J145" s="3"/>
      <c r="K145" s="3"/>
      <c r="L145" s="3"/>
      <c r="M145" s="3"/>
    </row>
    <row r="146" spans="1:13" ht="12.75">
      <c r="A146" s="49"/>
      <c r="B146" s="69" t="s">
        <v>99</v>
      </c>
      <c r="C146" s="64">
        <f t="shared" si="25"/>
        <v>6</v>
      </c>
      <c r="D146" s="64">
        <f>_xlfn.IFERROR(GETPIVOTDATA("URN",'Pivot FE&amp;S'!$A$107,"SSA 2 descriptor",$B146,"Outcome",1),0)</f>
        <v>0</v>
      </c>
      <c r="E146" s="64">
        <f>_xlfn.IFERROR(GETPIVOTDATA("URN",'Pivot FE&amp;S'!$A$107,"SSA 2 descriptor",$B146,"Outcome",2),0)</f>
        <v>3</v>
      </c>
      <c r="F146" s="64">
        <f>_xlfn.IFERROR(GETPIVOTDATA("URN",'Pivot FE&amp;S'!$A$107,"SSA 2 descriptor",$B146,"Outcome",3),0)</f>
        <v>2</v>
      </c>
      <c r="G146" s="66">
        <f>_xlfn.IFERROR(GETPIVOTDATA("URN",'Pivot FE&amp;S'!$A$107,"SSA 2 descriptor",$B146,"Outcome",4),0)</f>
        <v>1</v>
      </c>
      <c r="I146" s="3"/>
      <c r="J146" s="3"/>
      <c r="K146" s="3"/>
      <c r="L146" s="3"/>
      <c r="M146" s="3"/>
    </row>
    <row r="147" spans="1:13" ht="12.75">
      <c r="A147" s="49"/>
      <c r="B147" s="69" t="s">
        <v>82</v>
      </c>
      <c r="C147" s="64">
        <f aca="true" t="shared" si="26" ref="C147:C174">SUM(D147:G147)</f>
        <v>16</v>
      </c>
      <c r="D147" s="64">
        <f>_xlfn.IFERROR(GETPIVOTDATA("URN",'Pivot FE&amp;S'!$A$107,"SSA 2 descriptor",$B147,"Outcome",1),0)</f>
        <v>1</v>
      </c>
      <c r="E147" s="64">
        <f>_xlfn.IFERROR(GETPIVOTDATA("URN",'Pivot FE&amp;S'!$A$107,"SSA 2 descriptor",$B147,"Outcome",2),0)</f>
        <v>8</v>
      </c>
      <c r="F147" s="64">
        <f>_xlfn.IFERROR(GETPIVOTDATA("URN",'Pivot FE&amp;S'!$A$107,"SSA 2 descriptor",$B147,"Outcome",3),0)</f>
        <v>7</v>
      </c>
      <c r="G147" s="66">
        <f>_xlfn.IFERROR(GETPIVOTDATA("URN",'Pivot FE&amp;S'!$A$107,"SSA 2 descriptor",$B147,"Outcome",4),0)</f>
        <v>0</v>
      </c>
      <c r="I147" s="3"/>
      <c r="J147" s="3"/>
      <c r="K147" s="3"/>
      <c r="L147" s="3"/>
      <c r="M147" s="3"/>
    </row>
    <row r="148" spans="1:14" s="83" customFormat="1" ht="12.75">
      <c r="A148" s="49"/>
      <c r="B148" s="69" t="s">
        <v>169</v>
      </c>
      <c r="C148" s="64">
        <f t="shared" si="26"/>
        <v>1</v>
      </c>
      <c r="D148" s="64">
        <f>_xlfn.IFERROR(GETPIVOTDATA("URN",'Pivot FE&amp;S'!$A$107,"SSA 2 descriptor",$B148,"Outcome",1),0)</f>
        <v>0</v>
      </c>
      <c r="E148" s="64">
        <f>_xlfn.IFERROR(GETPIVOTDATA("URN",'Pivot FE&amp;S'!$A$107,"SSA 2 descriptor",$B148,"Outcome",2),0)</f>
        <v>1</v>
      </c>
      <c r="F148" s="64">
        <f>_xlfn.IFERROR(GETPIVOTDATA("URN",'Pivot FE&amp;S'!$A$107,"SSA 2 descriptor",$B148,"Outcome",3),0)</f>
        <v>0</v>
      </c>
      <c r="G148" s="66">
        <f>_xlfn.IFERROR(GETPIVOTDATA("URN",'Pivot FE&amp;S'!$A$107,"SSA 2 descriptor",$B148,"Outcome",4),0)</f>
        <v>0</v>
      </c>
      <c r="H148" s="29"/>
      <c r="N148" s="29"/>
    </row>
    <row r="149" spans="1:13" ht="12.75">
      <c r="A149" s="49"/>
      <c r="B149" s="69" t="s">
        <v>98</v>
      </c>
      <c r="C149" s="64">
        <f t="shared" si="26"/>
        <v>13</v>
      </c>
      <c r="D149" s="64">
        <f>_xlfn.IFERROR(GETPIVOTDATA("URN",'Pivot FE&amp;S'!$A$107,"SSA 2 descriptor",$B149,"Outcome",1),0)</f>
        <v>1</v>
      </c>
      <c r="E149" s="64">
        <f>_xlfn.IFERROR(GETPIVOTDATA("URN",'Pivot FE&amp;S'!$A$107,"SSA 2 descriptor",$B149,"Outcome",2),0)</f>
        <v>4</v>
      </c>
      <c r="F149" s="64">
        <f>_xlfn.IFERROR(GETPIVOTDATA("URN",'Pivot FE&amp;S'!$A$107,"SSA 2 descriptor",$B149,"Outcome",3),0)</f>
        <v>7</v>
      </c>
      <c r="G149" s="66">
        <f>_xlfn.IFERROR(GETPIVOTDATA("URN",'Pivot FE&amp;S'!$A$107,"SSA 2 descriptor",$B149,"Outcome",4),0)</f>
        <v>1</v>
      </c>
      <c r="I149" s="3"/>
      <c r="J149" s="3"/>
      <c r="K149" s="3"/>
      <c r="L149" s="3"/>
      <c r="M149" s="3"/>
    </row>
    <row r="150" spans="1:13" ht="12.75">
      <c r="A150" s="49"/>
      <c r="B150" s="69" t="s">
        <v>79</v>
      </c>
      <c r="C150" s="64">
        <f t="shared" si="26"/>
        <v>6</v>
      </c>
      <c r="D150" s="64">
        <f>_xlfn.IFERROR(GETPIVOTDATA("URN",'Pivot FE&amp;S'!$A$107,"SSA 2 descriptor",$B150,"Outcome",1),0)</f>
        <v>1</v>
      </c>
      <c r="E150" s="64">
        <f>_xlfn.IFERROR(GETPIVOTDATA("URN",'Pivot FE&amp;S'!$A$107,"SSA 2 descriptor",$B150,"Outcome",2),0)</f>
        <v>3</v>
      </c>
      <c r="F150" s="64">
        <f>_xlfn.IFERROR(GETPIVOTDATA("URN",'Pivot FE&amp;S'!$A$107,"SSA 2 descriptor",$B150,"Outcome",3),0)</f>
        <v>2</v>
      </c>
      <c r="G150" s="66">
        <f>_xlfn.IFERROR(GETPIVOTDATA("URN",'Pivot FE&amp;S'!$A$107,"SSA 2 descriptor",$B150,"Outcome",4),0)</f>
        <v>0</v>
      </c>
      <c r="I150" s="3"/>
      <c r="J150" s="3"/>
      <c r="K150" s="3"/>
      <c r="L150" s="3"/>
      <c r="M150" s="3"/>
    </row>
    <row r="151" spans="1:13" ht="12.75">
      <c r="A151" s="49"/>
      <c r="B151" s="69" t="s">
        <v>112</v>
      </c>
      <c r="C151" s="64">
        <f t="shared" si="26"/>
        <v>3</v>
      </c>
      <c r="D151" s="64">
        <f>_xlfn.IFERROR(GETPIVOTDATA("URN",'Pivot FE&amp;S'!$A$107,"SSA 2 descriptor",$B151,"Outcome",1),0)</f>
        <v>0</v>
      </c>
      <c r="E151" s="64">
        <f>_xlfn.IFERROR(GETPIVOTDATA("URN",'Pivot FE&amp;S'!$A$107,"SSA 2 descriptor",$B151,"Outcome",2),0)</f>
        <v>1</v>
      </c>
      <c r="F151" s="64">
        <f>_xlfn.IFERROR(GETPIVOTDATA("URN",'Pivot FE&amp;S'!$A$107,"SSA 2 descriptor",$B151,"Outcome",3),0)</f>
        <v>1</v>
      </c>
      <c r="G151" s="66">
        <f>_xlfn.IFERROR(GETPIVOTDATA("URN",'Pivot FE&amp;S'!$A$107,"SSA 2 descriptor",$B151,"Outcome",4),0)</f>
        <v>1</v>
      </c>
      <c r="I151" s="3"/>
      <c r="J151" s="3"/>
      <c r="K151" s="3"/>
      <c r="L151" s="3"/>
      <c r="M151" s="3"/>
    </row>
    <row r="152" spans="1:13" ht="12.75">
      <c r="A152" s="49"/>
      <c r="B152" s="69" t="s">
        <v>60</v>
      </c>
      <c r="C152" s="64">
        <f t="shared" si="26"/>
        <v>9</v>
      </c>
      <c r="D152" s="64">
        <f>_xlfn.IFERROR(GETPIVOTDATA("URN",'Pivot FE&amp;S'!$A$107,"SSA 2 descriptor",$B152,"Outcome",1),0)</f>
        <v>0</v>
      </c>
      <c r="E152" s="64">
        <f>_xlfn.IFERROR(GETPIVOTDATA("URN",'Pivot FE&amp;S'!$A$107,"SSA 2 descriptor",$B152,"Outcome",2),0)</f>
        <v>4</v>
      </c>
      <c r="F152" s="64">
        <f>_xlfn.IFERROR(GETPIVOTDATA("URN",'Pivot FE&amp;S'!$A$107,"SSA 2 descriptor",$B152,"Outcome",3),0)</f>
        <v>5</v>
      </c>
      <c r="G152" s="66">
        <f>_xlfn.IFERROR(GETPIVOTDATA("URN",'Pivot FE&amp;S'!$A$107,"SSA 2 descriptor",$B152,"Outcome",4),0)</f>
        <v>0</v>
      </c>
      <c r="I152" s="3"/>
      <c r="J152" s="3"/>
      <c r="K152" s="3"/>
      <c r="L152" s="3"/>
      <c r="M152" s="3"/>
    </row>
    <row r="153" spans="1:13" ht="12.75">
      <c r="A153" s="49"/>
      <c r="B153" s="69" t="s">
        <v>163</v>
      </c>
      <c r="C153" s="64">
        <f t="shared" si="26"/>
        <v>0</v>
      </c>
      <c r="D153" s="64">
        <f>_xlfn.IFERROR(GETPIVOTDATA("URN",'Pivot FE&amp;S'!$A$107,"SSA 2 descriptor",$B153,"Outcome",1),0)</f>
        <v>0</v>
      </c>
      <c r="E153" s="64">
        <f>_xlfn.IFERROR(GETPIVOTDATA("URN",'Pivot FE&amp;S'!$A$107,"SSA 2 descriptor",$B153,"Outcome",2),0)</f>
        <v>0</v>
      </c>
      <c r="F153" s="64">
        <f>_xlfn.IFERROR(GETPIVOTDATA("URN",'Pivot FE&amp;S'!$A$107,"SSA 2 descriptor",$B153,"Outcome",3),0)</f>
        <v>0</v>
      </c>
      <c r="G153" s="66">
        <f>_xlfn.IFERROR(GETPIVOTDATA("URN",'Pivot FE&amp;S'!$A$107,"SSA 2 descriptor",$B153,"Outcome",4),0)</f>
        <v>0</v>
      </c>
      <c r="I153" s="3"/>
      <c r="J153" s="3"/>
      <c r="K153" s="3"/>
      <c r="L153" s="3"/>
      <c r="M153" s="3"/>
    </row>
    <row r="154" spans="1:13" ht="12.75">
      <c r="A154" s="49"/>
      <c r="B154" s="69" t="s">
        <v>168</v>
      </c>
      <c r="C154" s="64">
        <f t="shared" si="26"/>
        <v>3</v>
      </c>
      <c r="D154" s="64">
        <f>_xlfn.IFERROR(GETPIVOTDATA("URN",'Pivot FE&amp;S'!$A$107,"SSA 2 descriptor",$B154,"Outcome",1),0)</f>
        <v>1</v>
      </c>
      <c r="E154" s="64">
        <f>_xlfn.IFERROR(GETPIVOTDATA("URN",'Pivot FE&amp;S'!$A$107,"SSA 2 descriptor",$B154,"Outcome",2),0)</f>
        <v>0</v>
      </c>
      <c r="F154" s="64">
        <f>_xlfn.IFERROR(GETPIVOTDATA("URN",'Pivot FE&amp;S'!$A$107,"SSA 2 descriptor",$B154,"Outcome",3),0)</f>
        <v>2</v>
      </c>
      <c r="G154" s="66">
        <f>_xlfn.IFERROR(GETPIVOTDATA("URN",'Pivot FE&amp;S'!$A$107,"SSA 2 descriptor",$B154,"Outcome",4),0)</f>
        <v>0</v>
      </c>
      <c r="I154" s="3"/>
      <c r="J154" s="3"/>
      <c r="K154" s="3"/>
      <c r="L154" s="3"/>
      <c r="M154" s="3"/>
    </row>
    <row r="155" spans="1:13" ht="12.75">
      <c r="A155" s="49"/>
      <c r="B155" s="69" t="s">
        <v>101</v>
      </c>
      <c r="C155" s="64">
        <f t="shared" si="26"/>
        <v>10</v>
      </c>
      <c r="D155" s="64">
        <f>_xlfn.IFERROR(GETPIVOTDATA("URN",'Pivot FE&amp;S'!$A$107,"SSA 2 descriptor",$B155,"Outcome",1),0)</f>
        <v>3</v>
      </c>
      <c r="E155" s="64">
        <f>_xlfn.IFERROR(GETPIVOTDATA("URN",'Pivot FE&amp;S'!$A$107,"SSA 2 descriptor",$B155,"Outcome",2),0)</f>
        <v>7</v>
      </c>
      <c r="F155" s="64">
        <f>_xlfn.IFERROR(GETPIVOTDATA("URN",'Pivot FE&amp;S'!$A$107,"SSA 2 descriptor",$B155,"Outcome",3),0)</f>
        <v>0</v>
      </c>
      <c r="G155" s="66">
        <f>_xlfn.IFERROR(GETPIVOTDATA("URN",'Pivot FE&amp;S'!$A$107,"SSA 2 descriptor",$B155,"Outcome",4),0)</f>
        <v>0</v>
      </c>
      <c r="I155" s="3"/>
      <c r="J155" s="3"/>
      <c r="K155" s="3"/>
      <c r="L155" s="3"/>
      <c r="M155" s="3"/>
    </row>
    <row r="156" spans="1:14" s="102" customFormat="1" ht="12.75">
      <c r="A156" s="49"/>
      <c r="B156" s="69" t="s">
        <v>175</v>
      </c>
      <c r="C156" s="64">
        <f t="shared" si="26"/>
        <v>0</v>
      </c>
      <c r="D156" s="64">
        <f>_xlfn.IFERROR(GETPIVOTDATA("URN",'Pivot FE&amp;S'!$A$107,"SSA 2 descriptor",$B156,"Outcome",1),0)</f>
        <v>0</v>
      </c>
      <c r="E156" s="64">
        <f>_xlfn.IFERROR(GETPIVOTDATA("URN",'Pivot FE&amp;S'!$A$107,"SSA 2 descriptor",$B156,"Outcome",2),0)</f>
        <v>0</v>
      </c>
      <c r="F156" s="64">
        <f>_xlfn.IFERROR(GETPIVOTDATA("URN",'Pivot FE&amp;S'!$A$107,"SSA 2 descriptor",$B156,"Outcome",3),0)</f>
        <v>0</v>
      </c>
      <c r="G156" s="66">
        <f>_xlfn.IFERROR(GETPIVOTDATA("URN",'Pivot FE&amp;S'!$A$107,"SSA 2 descriptor",$B156,"Outcome",4),0)</f>
        <v>0</v>
      </c>
      <c r="H156" s="29"/>
      <c r="N156" s="29"/>
    </row>
    <row r="157" spans="1:13" ht="12.75">
      <c r="A157" s="49"/>
      <c r="B157" s="69" t="s">
        <v>132</v>
      </c>
      <c r="C157" s="64">
        <f t="shared" si="26"/>
        <v>0</v>
      </c>
      <c r="D157" s="64">
        <f>_xlfn.IFERROR(GETPIVOTDATA("URN",'Pivot FE&amp;S'!$A$107,"SSA 2 descriptor",$B157,"Outcome",1),0)</f>
        <v>0</v>
      </c>
      <c r="E157" s="64">
        <f>_xlfn.IFERROR(GETPIVOTDATA("URN",'Pivot FE&amp;S'!$A$107,"SSA 2 descriptor",$B157,"Outcome",2),0)</f>
        <v>0</v>
      </c>
      <c r="F157" s="64">
        <f>_xlfn.IFERROR(GETPIVOTDATA("URN",'Pivot FE&amp;S'!$A$107,"SSA 2 descriptor",$B157,"Outcome",3),0)</f>
        <v>0</v>
      </c>
      <c r="G157" s="66">
        <f>_xlfn.IFERROR(GETPIVOTDATA("URN",'Pivot FE&amp;S'!$A$107,"SSA 2 descriptor",$B157,"Outcome",4),0)</f>
        <v>0</v>
      </c>
      <c r="I157" s="3"/>
      <c r="J157" s="3"/>
      <c r="K157" s="3"/>
      <c r="L157" s="3"/>
      <c r="M157" s="3"/>
    </row>
    <row r="158" spans="1:13" ht="12.75">
      <c r="A158" s="49"/>
      <c r="B158" s="69" t="s">
        <v>81</v>
      </c>
      <c r="C158" s="64">
        <f t="shared" si="26"/>
        <v>2</v>
      </c>
      <c r="D158" s="64">
        <f>_xlfn.IFERROR(GETPIVOTDATA("URN",'Pivot FE&amp;S'!$A$107,"SSA 2 descriptor",$B158,"Outcome",1),0)</f>
        <v>0</v>
      </c>
      <c r="E158" s="64">
        <f>_xlfn.IFERROR(GETPIVOTDATA("URN",'Pivot FE&amp;S'!$A$107,"SSA 2 descriptor",$B158,"Outcome",2),0)</f>
        <v>2</v>
      </c>
      <c r="F158" s="64">
        <f>_xlfn.IFERROR(GETPIVOTDATA("URN",'Pivot FE&amp;S'!$A$107,"SSA 2 descriptor",$B158,"Outcome",3),0)</f>
        <v>0</v>
      </c>
      <c r="G158" s="66">
        <f>_xlfn.IFERROR(GETPIVOTDATA("URN",'Pivot FE&amp;S'!$A$107,"SSA 2 descriptor",$B158,"Outcome",4),0)</f>
        <v>0</v>
      </c>
      <c r="I158" s="3"/>
      <c r="J158" s="3"/>
      <c r="K158" s="3"/>
      <c r="L158" s="3"/>
      <c r="M158" s="3"/>
    </row>
    <row r="159" spans="1:13" ht="12.75">
      <c r="A159" s="49"/>
      <c r="B159" s="69" t="s">
        <v>88</v>
      </c>
      <c r="C159" s="64">
        <f t="shared" si="26"/>
        <v>8</v>
      </c>
      <c r="D159" s="64">
        <f>_xlfn.IFERROR(GETPIVOTDATA("URN",'Pivot FE&amp;S'!$A$107,"SSA 2 descriptor",$B159,"Outcome",1),0)</f>
        <v>1</v>
      </c>
      <c r="E159" s="64">
        <f>_xlfn.IFERROR(GETPIVOTDATA("URN",'Pivot FE&amp;S'!$A$107,"SSA 2 descriptor",$B159,"Outcome",2),0)</f>
        <v>5</v>
      </c>
      <c r="F159" s="64">
        <f>_xlfn.IFERROR(GETPIVOTDATA("URN",'Pivot FE&amp;S'!$A$107,"SSA 2 descriptor",$B159,"Outcome",3),0)</f>
        <v>2</v>
      </c>
      <c r="G159" s="66">
        <f>_xlfn.IFERROR(GETPIVOTDATA("URN",'Pivot FE&amp;S'!$A$107,"SSA 2 descriptor",$B159,"Outcome",4),0)</f>
        <v>0</v>
      </c>
      <c r="I159" s="3"/>
      <c r="J159" s="3"/>
      <c r="K159" s="3"/>
      <c r="L159" s="3"/>
      <c r="M159" s="3"/>
    </row>
    <row r="160" spans="1:13" ht="12.75">
      <c r="A160" s="49"/>
      <c r="B160" s="69" t="s">
        <v>96</v>
      </c>
      <c r="C160" s="64">
        <f t="shared" si="26"/>
        <v>3</v>
      </c>
      <c r="D160" s="64">
        <f>_xlfn.IFERROR(GETPIVOTDATA("URN",'Pivot FE&amp;S'!$A$107,"SSA 2 descriptor",$B160,"Outcome",1),0)</f>
        <v>0</v>
      </c>
      <c r="E160" s="64">
        <f>_xlfn.IFERROR(GETPIVOTDATA("URN",'Pivot FE&amp;S'!$A$107,"SSA 2 descriptor",$B160,"Outcome",2),0)</f>
        <v>2</v>
      </c>
      <c r="F160" s="64">
        <f>_xlfn.IFERROR(GETPIVOTDATA("URN",'Pivot FE&amp;S'!$A$107,"SSA 2 descriptor",$B160,"Outcome",3),0)</f>
        <v>1</v>
      </c>
      <c r="G160" s="66">
        <f>_xlfn.IFERROR(GETPIVOTDATA("URN",'Pivot FE&amp;S'!$A$107,"SSA 2 descriptor",$B160,"Outcome",4),0)</f>
        <v>0</v>
      </c>
      <c r="I160" s="3"/>
      <c r="J160" s="3"/>
      <c r="K160" s="3"/>
      <c r="L160" s="3"/>
      <c r="M160" s="3"/>
    </row>
    <row r="161" spans="1:13" ht="12.75">
      <c r="A161" s="49"/>
      <c r="B161" s="69" t="s">
        <v>51</v>
      </c>
      <c r="C161" s="64">
        <f t="shared" si="26"/>
        <v>16</v>
      </c>
      <c r="D161" s="64">
        <f>_xlfn.IFERROR(GETPIVOTDATA("URN",'Pivot FE&amp;S'!$A$107,"SSA 2 descriptor",$B161,"Outcome",1),0)</f>
        <v>0</v>
      </c>
      <c r="E161" s="64">
        <f>_xlfn.IFERROR(GETPIVOTDATA("URN",'Pivot FE&amp;S'!$A$107,"SSA 2 descriptor",$B161,"Outcome",2),0)</f>
        <v>7</v>
      </c>
      <c r="F161" s="64">
        <f>_xlfn.IFERROR(GETPIVOTDATA("URN",'Pivot FE&amp;S'!$A$107,"SSA 2 descriptor",$B161,"Outcome",3),0)</f>
        <v>7</v>
      </c>
      <c r="G161" s="66">
        <f>_xlfn.IFERROR(GETPIVOTDATA("URN",'Pivot FE&amp;S'!$A$107,"SSA 2 descriptor",$B161,"Outcome",4),0)</f>
        <v>2</v>
      </c>
      <c r="I161" s="3"/>
      <c r="J161" s="3"/>
      <c r="K161" s="3"/>
      <c r="L161" s="3"/>
      <c r="M161" s="3"/>
    </row>
    <row r="162" spans="1:13" ht="12.75">
      <c r="A162" s="49"/>
      <c r="B162" s="69" t="s">
        <v>97</v>
      </c>
      <c r="C162" s="64">
        <f t="shared" si="26"/>
        <v>1</v>
      </c>
      <c r="D162" s="64">
        <f>_xlfn.IFERROR(GETPIVOTDATA("URN",'Pivot FE&amp;S'!$A$107,"SSA 2 descriptor",$B162,"Outcome",1),0)</f>
        <v>0</v>
      </c>
      <c r="E162" s="64">
        <f>_xlfn.IFERROR(GETPIVOTDATA("URN",'Pivot FE&amp;S'!$A$107,"SSA 2 descriptor",$B162,"Outcome",2),0)</f>
        <v>0</v>
      </c>
      <c r="F162" s="64">
        <f>_xlfn.IFERROR(GETPIVOTDATA("URN",'Pivot FE&amp;S'!$A$107,"SSA 2 descriptor",$B162,"Outcome",3),0)</f>
        <v>0</v>
      </c>
      <c r="G162" s="66">
        <f>_xlfn.IFERROR(GETPIVOTDATA("URN",'Pivot FE&amp;S'!$A$107,"SSA 2 descriptor",$B162,"Outcome",4),0)</f>
        <v>1</v>
      </c>
      <c r="I162" s="3"/>
      <c r="J162" s="3"/>
      <c r="K162" s="3"/>
      <c r="L162" s="3"/>
      <c r="M162" s="3"/>
    </row>
    <row r="163" spans="1:13" ht="12.75">
      <c r="A163" s="49"/>
      <c r="B163" s="69" t="s">
        <v>138</v>
      </c>
      <c r="C163" s="64">
        <f t="shared" si="26"/>
        <v>0</v>
      </c>
      <c r="D163" s="64">
        <f>_xlfn.IFERROR(GETPIVOTDATA("URN",'Pivot FE&amp;S'!$A$107,"SSA 2 descriptor",$B163,"Outcome",1),0)</f>
        <v>0</v>
      </c>
      <c r="E163" s="64">
        <f>_xlfn.IFERROR(GETPIVOTDATA("URN",'Pivot FE&amp;S'!$A$107,"SSA 2 descriptor",$B163,"Outcome",2),0)</f>
        <v>0</v>
      </c>
      <c r="F163" s="64">
        <f>_xlfn.IFERROR(GETPIVOTDATA("URN",'Pivot FE&amp;S'!$A$107,"SSA 2 descriptor",$B163,"Outcome",3),0)</f>
        <v>0</v>
      </c>
      <c r="G163" s="66">
        <f>_xlfn.IFERROR(GETPIVOTDATA("URN",'Pivot FE&amp;S'!$A$107,"SSA 2 descriptor",$B163,"Outcome",4),0)</f>
        <v>0</v>
      </c>
      <c r="I163" s="3"/>
      <c r="J163" s="3"/>
      <c r="K163" s="3"/>
      <c r="L163" s="3"/>
      <c r="M163" s="3"/>
    </row>
    <row r="164" spans="1:13" ht="12.75">
      <c r="A164" s="49"/>
      <c r="B164" s="69" t="s">
        <v>53</v>
      </c>
      <c r="C164" s="64">
        <f t="shared" si="26"/>
        <v>3</v>
      </c>
      <c r="D164" s="64">
        <f>_xlfn.IFERROR(GETPIVOTDATA("URN",'Pivot FE&amp;S'!$A$107,"SSA 2 descriptor",$B164,"Outcome",1),0)</f>
        <v>0</v>
      </c>
      <c r="E164" s="64">
        <f>_xlfn.IFERROR(GETPIVOTDATA("URN",'Pivot FE&amp;S'!$A$107,"SSA 2 descriptor",$B164,"Outcome",2),0)</f>
        <v>1</v>
      </c>
      <c r="F164" s="64">
        <f>_xlfn.IFERROR(GETPIVOTDATA("URN",'Pivot FE&amp;S'!$A$107,"SSA 2 descriptor",$B164,"Outcome",3),0)</f>
        <v>2</v>
      </c>
      <c r="G164" s="66">
        <f>_xlfn.IFERROR(GETPIVOTDATA("URN",'Pivot FE&amp;S'!$A$107,"SSA 2 descriptor",$B164,"Outcome",4),0)</f>
        <v>0</v>
      </c>
      <c r="I164" s="3"/>
      <c r="J164" s="3"/>
      <c r="K164" s="3"/>
      <c r="L164" s="3"/>
      <c r="M164" s="3"/>
    </row>
    <row r="165" spans="1:13" ht="12.75">
      <c r="A165" s="49"/>
      <c r="B165" s="69" t="s">
        <v>139</v>
      </c>
      <c r="C165" s="64">
        <f t="shared" si="26"/>
        <v>1</v>
      </c>
      <c r="D165" s="64">
        <f>_xlfn.IFERROR(GETPIVOTDATA("URN",'Pivot FE&amp;S'!$A$107,"SSA 2 descriptor",$B165,"Outcome",1),0)</f>
        <v>0</v>
      </c>
      <c r="E165" s="64">
        <f>_xlfn.IFERROR(GETPIVOTDATA("URN",'Pivot FE&amp;S'!$A$107,"SSA 2 descriptor",$B165,"Outcome",2),0)</f>
        <v>1</v>
      </c>
      <c r="F165" s="64">
        <f>_xlfn.IFERROR(GETPIVOTDATA("URN",'Pivot FE&amp;S'!$A$107,"SSA 2 descriptor",$B165,"Outcome",3),0)</f>
        <v>0</v>
      </c>
      <c r="G165" s="66">
        <f>_xlfn.IFERROR(GETPIVOTDATA("URN",'Pivot FE&amp;S'!$A$107,"SSA 2 descriptor",$B165,"Outcome",4),0)</f>
        <v>0</v>
      </c>
      <c r="I165" s="3"/>
      <c r="J165" s="3"/>
      <c r="K165" s="3"/>
      <c r="L165" s="3"/>
      <c r="M165" s="3"/>
    </row>
    <row r="166" spans="1:13" ht="12.75">
      <c r="A166" s="49"/>
      <c r="B166" s="69" t="s">
        <v>110</v>
      </c>
      <c r="C166" s="64">
        <f t="shared" si="26"/>
        <v>12</v>
      </c>
      <c r="D166" s="64">
        <f>_xlfn.IFERROR(GETPIVOTDATA("URN",'Pivot FE&amp;S'!$A$107,"SSA 2 descriptor",$B166,"Outcome",1),0)</f>
        <v>2</v>
      </c>
      <c r="E166" s="64">
        <f>_xlfn.IFERROR(GETPIVOTDATA("URN",'Pivot FE&amp;S'!$A$107,"SSA 2 descriptor",$B166,"Outcome",2),0)</f>
        <v>8</v>
      </c>
      <c r="F166" s="64">
        <f>_xlfn.IFERROR(GETPIVOTDATA("URN",'Pivot FE&amp;S'!$A$107,"SSA 2 descriptor",$B166,"Outcome",3),0)</f>
        <v>2</v>
      </c>
      <c r="G166" s="66">
        <f>_xlfn.IFERROR(GETPIVOTDATA("URN",'Pivot FE&amp;S'!$A$107,"SSA 2 descriptor",$B166,"Outcome",4),0)</f>
        <v>0</v>
      </c>
      <c r="I166" s="3"/>
      <c r="J166" s="3"/>
      <c r="K166" s="3"/>
      <c r="L166" s="3"/>
      <c r="M166" s="3"/>
    </row>
    <row r="167" spans="1:13" ht="12.75">
      <c r="A167" s="49"/>
      <c r="B167" s="69" t="s">
        <v>58</v>
      </c>
      <c r="C167" s="64">
        <f t="shared" si="26"/>
        <v>4</v>
      </c>
      <c r="D167" s="64">
        <f>_xlfn.IFERROR(GETPIVOTDATA("URN",'Pivot FE&amp;S'!$A$107,"SSA 2 descriptor",$B167,"Outcome",1),0)</f>
        <v>1</v>
      </c>
      <c r="E167" s="64">
        <f>_xlfn.IFERROR(GETPIVOTDATA("URN",'Pivot FE&amp;S'!$A$107,"SSA 2 descriptor",$B167,"Outcome",2),0)</f>
        <v>3</v>
      </c>
      <c r="F167" s="64">
        <f>_xlfn.IFERROR(GETPIVOTDATA("URN",'Pivot FE&amp;S'!$A$107,"SSA 2 descriptor",$B167,"Outcome",3),0)</f>
        <v>0</v>
      </c>
      <c r="G167" s="66">
        <f>_xlfn.IFERROR(GETPIVOTDATA("URN",'Pivot FE&amp;S'!$A$107,"SSA 2 descriptor",$B167,"Outcome",4),0)</f>
        <v>0</v>
      </c>
      <c r="I167" s="3"/>
      <c r="J167" s="3"/>
      <c r="K167" s="3"/>
      <c r="L167" s="3"/>
      <c r="M167" s="3"/>
    </row>
    <row r="168" spans="1:13" ht="12.75">
      <c r="A168" s="49"/>
      <c r="B168" s="69" t="s">
        <v>131</v>
      </c>
      <c r="C168" s="64">
        <f t="shared" si="26"/>
        <v>2</v>
      </c>
      <c r="D168" s="64">
        <f>_xlfn.IFERROR(GETPIVOTDATA("URN",'Pivot FE&amp;S'!$A$107,"SSA 2 descriptor",$B168,"Outcome",1),0)</f>
        <v>0</v>
      </c>
      <c r="E168" s="64">
        <f>_xlfn.IFERROR(GETPIVOTDATA("URN",'Pivot FE&amp;S'!$A$107,"SSA 2 descriptor",$B168,"Outcome",2),0)</f>
        <v>0</v>
      </c>
      <c r="F168" s="64">
        <f>_xlfn.IFERROR(GETPIVOTDATA("URN",'Pivot FE&amp;S'!$A$107,"SSA 2 descriptor",$B168,"Outcome",3),0)</f>
        <v>2</v>
      </c>
      <c r="G168" s="66">
        <f>_xlfn.IFERROR(GETPIVOTDATA("URN",'Pivot FE&amp;S'!$A$107,"SSA 2 descriptor",$B168,"Outcome",4),0)</f>
        <v>0</v>
      </c>
      <c r="I168" s="3"/>
      <c r="J168" s="3"/>
      <c r="K168" s="3"/>
      <c r="L168" s="3"/>
      <c r="M168" s="3"/>
    </row>
    <row r="169" spans="1:14" s="102" customFormat="1" ht="12.75">
      <c r="A169" s="49"/>
      <c r="B169" s="69" t="s">
        <v>304</v>
      </c>
      <c r="C169" s="64">
        <f t="shared" si="26"/>
        <v>1</v>
      </c>
      <c r="D169" s="64">
        <f>_xlfn.IFERROR(GETPIVOTDATA("URN",'Pivot FE&amp;S'!$A$107,"SSA 2 descriptor",$B169,"Outcome",1),0)</f>
        <v>1</v>
      </c>
      <c r="E169" s="64">
        <f>_xlfn.IFERROR(GETPIVOTDATA("URN",'Pivot FE&amp;S'!$A$107,"SSA 2 descriptor",$B169,"Outcome",2),0)</f>
        <v>0</v>
      </c>
      <c r="F169" s="64">
        <f>_xlfn.IFERROR(GETPIVOTDATA("URN",'Pivot FE&amp;S'!$A$107,"SSA 2 descriptor",$B169,"Outcome",3),0)</f>
        <v>0</v>
      </c>
      <c r="G169" s="66">
        <f>_xlfn.IFERROR(GETPIVOTDATA("URN",'Pivot FE&amp;S'!$A$107,"SSA 2 descriptor",$B169,"Outcome",4),0)</f>
        <v>0</v>
      </c>
      <c r="H169" s="29"/>
      <c r="N169" s="29"/>
    </row>
    <row r="170" spans="1:13" ht="12.75">
      <c r="A170" s="49"/>
      <c r="B170" s="69" t="s">
        <v>113</v>
      </c>
      <c r="C170" s="64">
        <f t="shared" si="26"/>
        <v>1</v>
      </c>
      <c r="D170" s="64">
        <f>_xlfn.IFERROR(GETPIVOTDATA("URN",'Pivot FE&amp;S'!$A$107,"SSA 2 descriptor",$B170,"Outcome",1),0)</f>
        <v>0</v>
      </c>
      <c r="E170" s="64">
        <f>_xlfn.IFERROR(GETPIVOTDATA("URN",'Pivot FE&amp;S'!$A$107,"SSA 2 descriptor",$B170,"Outcome",2),0)</f>
        <v>0</v>
      </c>
      <c r="F170" s="64">
        <f>_xlfn.IFERROR(GETPIVOTDATA("URN",'Pivot FE&amp;S'!$A$107,"SSA 2 descriptor",$B170,"Outcome",3),0)</f>
        <v>1</v>
      </c>
      <c r="G170" s="66">
        <f>_xlfn.IFERROR(GETPIVOTDATA("URN",'Pivot FE&amp;S'!$A$107,"SSA 2 descriptor",$B170,"Outcome",4),0)</f>
        <v>0</v>
      </c>
      <c r="I170" s="3"/>
      <c r="J170" s="3"/>
      <c r="K170" s="3"/>
      <c r="L170" s="3"/>
      <c r="M170" s="3"/>
    </row>
    <row r="171" spans="1:13" ht="12.75">
      <c r="A171" s="49"/>
      <c r="B171" s="69" t="s">
        <v>123</v>
      </c>
      <c r="C171" s="64">
        <f t="shared" si="26"/>
        <v>6</v>
      </c>
      <c r="D171" s="64">
        <f>_xlfn.IFERROR(GETPIVOTDATA("URN",'Pivot FE&amp;S'!$A$107,"SSA 2 descriptor",$B171,"Outcome",1),0)</f>
        <v>1</v>
      </c>
      <c r="E171" s="64">
        <f>_xlfn.IFERROR(GETPIVOTDATA("URN",'Pivot FE&amp;S'!$A$107,"SSA 2 descriptor",$B171,"Outcome",2),0)</f>
        <v>0</v>
      </c>
      <c r="F171" s="64">
        <f>_xlfn.IFERROR(GETPIVOTDATA("URN",'Pivot FE&amp;S'!$A$107,"SSA 2 descriptor",$B171,"Outcome",3),0)</f>
        <v>3</v>
      </c>
      <c r="G171" s="66">
        <f>_xlfn.IFERROR(GETPIVOTDATA("URN",'Pivot FE&amp;S'!$A$107,"SSA 2 descriptor",$B171,"Outcome",4),0)</f>
        <v>2</v>
      </c>
      <c r="I171" s="3"/>
      <c r="J171" s="3"/>
      <c r="K171" s="3"/>
      <c r="L171" s="3"/>
      <c r="M171" s="3"/>
    </row>
    <row r="172" spans="1:13" ht="12.75">
      <c r="A172" s="49"/>
      <c r="B172" s="69" t="s">
        <v>167</v>
      </c>
      <c r="C172" s="64">
        <f t="shared" si="26"/>
        <v>1</v>
      </c>
      <c r="D172" s="64">
        <f>_xlfn.IFERROR(GETPIVOTDATA("URN",'Pivot FE&amp;S'!$A$107,"SSA 2 descriptor",$B172,"Outcome",1),0)</f>
        <v>0</v>
      </c>
      <c r="E172" s="64">
        <f>_xlfn.IFERROR(GETPIVOTDATA("URN",'Pivot FE&amp;S'!$A$107,"SSA 2 descriptor",$B172,"Outcome",2),0)</f>
        <v>0</v>
      </c>
      <c r="F172" s="64">
        <f>_xlfn.IFERROR(GETPIVOTDATA("URN",'Pivot FE&amp;S'!$A$107,"SSA 2 descriptor",$B172,"Outcome",3),0)</f>
        <v>1</v>
      </c>
      <c r="G172" s="66">
        <f>_xlfn.IFERROR(GETPIVOTDATA("URN",'Pivot FE&amp;S'!$A$107,"SSA 2 descriptor",$B172,"Outcome",4),0)</f>
        <v>0</v>
      </c>
      <c r="I172" s="3"/>
      <c r="J172" s="3"/>
      <c r="K172" s="3"/>
      <c r="L172" s="3"/>
      <c r="M172" s="3"/>
    </row>
    <row r="173" spans="1:13" ht="12.75">
      <c r="A173" s="49"/>
      <c r="B173" s="69" t="s">
        <v>55</v>
      </c>
      <c r="C173" s="64">
        <f t="shared" si="26"/>
        <v>22</v>
      </c>
      <c r="D173" s="64">
        <f>_xlfn.IFERROR(GETPIVOTDATA("URN",'Pivot FE&amp;S'!$A$107,"SSA 2 descriptor",$B173,"Outcome",1),0)</f>
        <v>6</v>
      </c>
      <c r="E173" s="64">
        <f>_xlfn.IFERROR(GETPIVOTDATA("URN",'Pivot FE&amp;S'!$A$107,"SSA 2 descriptor",$B173,"Outcome",2),0)</f>
        <v>12</v>
      </c>
      <c r="F173" s="64">
        <f>_xlfn.IFERROR(GETPIVOTDATA("URN",'Pivot FE&amp;S'!$A$107,"SSA 2 descriptor",$B173,"Outcome",3),0)</f>
        <v>4</v>
      </c>
      <c r="G173" s="66">
        <f>_xlfn.IFERROR(GETPIVOTDATA("URN",'Pivot FE&amp;S'!$A$107,"SSA 2 descriptor",$B173,"Outcome",4),0)</f>
        <v>0</v>
      </c>
      <c r="I173" s="3"/>
      <c r="J173" s="3"/>
      <c r="K173" s="3"/>
      <c r="L173" s="3"/>
      <c r="M173" s="3"/>
    </row>
    <row r="174" spans="1:13" ht="12.75">
      <c r="A174" s="49"/>
      <c r="B174" s="69" t="s">
        <v>102</v>
      </c>
      <c r="C174" s="64">
        <f t="shared" si="26"/>
        <v>6</v>
      </c>
      <c r="D174" s="64">
        <f>_xlfn.IFERROR(GETPIVOTDATA("URN",'Pivot FE&amp;S'!$A$107,"SSA 2 descriptor",$B174,"Outcome",1),0)</f>
        <v>1</v>
      </c>
      <c r="E174" s="64">
        <f>_xlfn.IFERROR(GETPIVOTDATA("URN",'Pivot FE&amp;S'!$A$107,"SSA 2 descriptor",$B174,"Outcome",2),0)</f>
        <v>3</v>
      </c>
      <c r="F174" s="64">
        <f>_xlfn.IFERROR(GETPIVOTDATA("URN",'Pivot FE&amp;S'!$A$107,"SSA 2 descriptor",$B174,"Outcome",3),0)</f>
        <v>2</v>
      </c>
      <c r="G174" s="66">
        <f>_xlfn.IFERROR(GETPIVOTDATA("URN",'Pivot FE&amp;S'!$A$107,"SSA 2 descriptor",$B174,"Outcome",4),0)</f>
        <v>0</v>
      </c>
      <c r="I174" s="3"/>
      <c r="J174" s="3"/>
      <c r="K174" s="3"/>
      <c r="L174" s="3"/>
      <c r="M174" s="3"/>
    </row>
    <row r="175" spans="2:7" ht="13.5" thickBot="1">
      <c r="B175" s="76" t="s">
        <v>36</v>
      </c>
      <c r="C175" s="67">
        <f>SUM(C104:C174)</f>
        <v>549</v>
      </c>
      <c r="D175" s="67">
        <f>SUM(D104:D174)</f>
        <v>45</v>
      </c>
      <c r="E175" s="67">
        <f>SUM(E104:E174)</f>
        <v>260</v>
      </c>
      <c r="F175" s="67">
        <f>SUM(F104:F174)</f>
        <v>209</v>
      </c>
      <c r="G175" s="68">
        <f>SUM(G104:G174)</f>
        <v>35</v>
      </c>
    </row>
    <row r="176" spans="2:7" ht="12.75">
      <c r="B176" s="36"/>
      <c r="C176" s="37"/>
      <c r="D176" s="50"/>
      <c r="E176" s="50"/>
      <c r="F176" s="50"/>
      <c r="G176" s="50"/>
    </row>
    <row r="177" spans="2:7" ht="12.75">
      <c r="B177" s="36"/>
      <c r="C177" s="37"/>
      <c r="D177" s="50"/>
      <c r="E177" s="50"/>
      <c r="F177" s="50"/>
      <c r="G177" s="50"/>
    </row>
    <row r="178" spans="2:7" ht="12.75">
      <c r="B178" s="36"/>
      <c r="C178" s="37"/>
      <c r="D178" s="50"/>
      <c r="E178" s="50"/>
      <c r="F178" s="50"/>
      <c r="G178" s="50"/>
    </row>
    <row r="180" ht="12.75">
      <c r="B180" s="40"/>
    </row>
  </sheetData>
  <sheetProtection sheet="1" objects="1" scenarios="1" selectLockedCells="1" selectUnlockedCells="1"/>
  <mergeCells count="12">
    <mergeCell ref="B29:B30"/>
    <mergeCell ref="C29:C30"/>
    <mergeCell ref="D29:G29"/>
    <mergeCell ref="B5:B6"/>
    <mergeCell ref="C5:C6"/>
    <mergeCell ref="D102:G102"/>
    <mergeCell ref="B54:B55"/>
    <mergeCell ref="C54:C55"/>
    <mergeCell ref="D54:G54"/>
    <mergeCell ref="B78:B79"/>
    <mergeCell ref="C78:C79"/>
    <mergeCell ref="D78:G78"/>
  </mergeCells>
  <printOptions/>
  <pageMargins left="0.7" right="0.7" top="0.75" bottom="0.75" header="0.3" footer="0.3"/>
  <pageSetup horizontalDpi="600" verticalDpi="600" orientation="portrait" paperSize="9" scale="33" r:id="rId2"/>
  <rowBreaks count="1" manualBreakCount="1">
    <brk id="98" max="255" man="1"/>
  </rowBreaks>
  <ignoredErrors>
    <ignoredError sqref="F42 F18 F67 F91 D138:G138" formula="1"/>
  </ignoredErrors>
  <drawing r:id="rId1"/>
</worksheet>
</file>

<file path=xl/worksheets/sheet4.xml><?xml version="1.0" encoding="utf-8"?>
<worksheet xmlns="http://schemas.openxmlformats.org/spreadsheetml/2006/main" xmlns:r="http://schemas.openxmlformats.org/officeDocument/2006/relationships">
  <sheetPr codeName="Sheet8"/>
  <dimension ref="A3:L189"/>
  <sheetViews>
    <sheetView zoomScale="85" zoomScaleNormal="85" zoomScalePageLayoutView="0" workbookViewId="0" topLeftCell="A1">
      <selection activeCell="A1" sqref="A1"/>
    </sheetView>
  </sheetViews>
  <sheetFormatPr defaultColWidth="9.140625" defaultRowHeight="12.75"/>
  <cols>
    <col min="1" max="1" width="37.8515625" style="0" customWidth="1"/>
    <col min="2" max="2" width="17.140625" style="0" customWidth="1"/>
    <col min="3" max="3" width="6.28125" style="0" customWidth="1"/>
    <col min="4" max="4" width="9.28125" style="0" customWidth="1"/>
    <col min="5" max="5" width="22.8515625" style="0" customWidth="1"/>
    <col min="6" max="7" width="12.00390625" style="0" customWidth="1"/>
    <col min="10" max="10" width="29.421875" style="0" customWidth="1"/>
    <col min="11" max="11" width="38.57421875" style="0" bestFit="1" customWidth="1"/>
  </cols>
  <sheetData>
    <row r="3" ht="12.75">
      <c r="A3" s="1" t="s">
        <v>393</v>
      </c>
    </row>
    <row r="5" spans="1:2" ht="12.75">
      <c r="A5" s="23" t="s">
        <v>35</v>
      </c>
      <c r="B5" s="23" t="s">
        <v>62</v>
      </c>
    </row>
    <row r="6" spans="1:6" ht="12.75">
      <c r="A6" s="23" t="s">
        <v>63</v>
      </c>
      <c r="B6" s="103">
        <v>1</v>
      </c>
      <c r="C6" s="103">
        <v>2</v>
      </c>
      <c r="D6" s="103">
        <v>3</v>
      </c>
      <c r="E6" s="103">
        <v>4</v>
      </c>
      <c r="F6" s="103" t="s">
        <v>34</v>
      </c>
    </row>
    <row r="7" spans="1:6" ht="12.75">
      <c r="A7" s="86" t="s">
        <v>64</v>
      </c>
      <c r="B7" s="87">
        <v>2</v>
      </c>
      <c r="C7" s="87">
        <v>17</v>
      </c>
      <c r="D7" s="87">
        <v>8</v>
      </c>
      <c r="E7" s="87">
        <v>7</v>
      </c>
      <c r="F7" s="87">
        <v>34</v>
      </c>
    </row>
    <row r="8" spans="1:6" ht="12.75">
      <c r="A8" s="86" t="s">
        <v>20</v>
      </c>
      <c r="B8" s="87">
        <v>1</v>
      </c>
      <c r="C8" s="87">
        <v>1</v>
      </c>
      <c r="D8" s="87">
        <v>2</v>
      </c>
      <c r="E8" s="87"/>
      <c r="F8" s="87">
        <v>4</v>
      </c>
    </row>
    <row r="9" spans="1:6" ht="12.75">
      <c r="A9" s="86" t="s">
        <v>172</v>
      </c>
      <c r="B9" s="87"/>
      <c r="C9" s="87">
        <v>1</v>
      </c>
      <c r="D9" s="87">
        <v>1</v>
      </c>
      <c r="E9" s="87">
        <v>2</v>
      </c>
      <c r="F9" s="87">
        <v>4</v>
      </c>
    </row>
    <row r="10" spans="1:6" ht="12.75">
      <c r="A10" s="86" t="s">
        <v>61</v>
      </c>
      <c r="B10" s="87">
        <v>1</v>
      </c>
      <c r="C10" s="87">
        <v>11</v>
      </c>
      <c r="D10" s="87">
        <v>13</v>
      </c>
      <c r="E10" s="87">
        <v>5</v>
      </c>
      <c r="F10" s="87">
        <v>30</v>
      </c>
    </row>
    <row r="11" spans="1:6" ht="12.75">
      <c r="A11" s="86" t="s">
        <v>161</v>
      </c>
      <c r="B11" s="87">
        <v>2</v>
      </c>
      <c r="C11" s="87"/>
      <c r="D11" s="87"/>
      <c r="E11" s="87"/>
      <c r="F11" s="87">
        <v>2</v>
      </c>
    </row>
    <row r="12" spans="1:6" ht="12.75">
      <c r="A12" s="86" t="s">
        <v>19</v>
      </c>
      <c r="B12" s="87">
        <v>3</v>
      </c>
      <c r="C12" s="87">
        <v>22</v>
      </c>
      <c r="D12" s="87">
        <v>28</v>
      </c>
      <c r="E12" s="87">
        <v>8</v>
      </c>
      <c r="F12" s="87">
        <v>61</v>
      </c>
    </row>
    <row r="13" spans="1:6" ht="12.75">
      <c r="A13" s="86" t="s">
        <v>21</v>
      </c>
      <c r="B13" s="87"/>
      <c r="C13" s="87">
        <v>2</v>
      </c>
      <c r="D13" s="87">
        <v>2</v>
      </c>
      <c r="E13" s="87">
        <v>1</v>
      </c>
      <c r="F13" s="87">
        <v>5</v>
      </c>
    </row>
    <row r="14" spans="1:6" ht="12.75">
      <c r="A14" s="86" t="s">
        <v>22</v>
      </c>
      <c r="B14" s="87"/>
      <c r="C14" s="87">
        <v>2</v>
      </c>
      <c r="D14" s="87">
        <v>4</v>
      </c>
      <c r="E14" s="87">
        <v>2</v>
      </c>
      <c r="F14" s="87">
        <v>8</v>
      </c>
    </row>
    <row r="15" spans="1:6" ht="12.75">
      <c r="A15" s="86" t="s">
        <v>162</v>
      </c>
      <c r="B15" s="87"/>
      <c r="C15" s="87">
        <v>1</v>
      </c>
      <c r="D15" s="87"/>
      <c r="E15" s="87"/>
      <c r="F15" s="87">
        <v>1</v>
      </c>
    </row>
    <row r="16" spans="1:6" ht="12.75">
      <c r="A16" s="86" t="s">
        <v>34</v>
      </c>
      <c r="B16" s="87">
        <v>9</v>
      </c>
      <c r="C16" s="87">
        <v>57</v>
      </c>
      <c r="D16" s="87">
        <v>58</v>
      </c>
      <c r="E16" s="87">
        <v>25</v>
      </c>
      <c r="F16" s="87">
        <v>149</v>
      </c>
    </row>
    <row r="17" spans="1:6" s="84" customFormat="1" ht="12.75">
      <c r="A17"/>
      <c r="B17"/>
      <c r="C17"/>
      <c r="D17"/>
      <c r="E17"/>
      <c r="F17"/>
    </row>
    <row r="18" spans="1:6" s="84" customFormat="1" ht="12.75">
      <c r="A18"/>
      <c r="B18"/>
      <c r="C18"/>
      <c r="D18"/>
      <c r="E18"/>
      <c r="F18"/>
    </row>
    <row r="19" spans="1:7" s="34" customFormat="1" ht="12.75">
      <c r="A19"/>
      <c r="B19"/>
      <c r="C19"/>
      <c r="D19"/>
      <c r="E19"/>
      <c r="F19"/>
      <c r="G19"/>
    </row>
    <row r="20" ht="12.75">
      <c r="A20" s="1" t="s">
        <v>67</v>
      </c>
    </row>
    <row r="22" spans="1:2" ht="12.75">
      <c r="A22" s="23" t="s">
        <v>35</v>
      </c>
      <c r="B22" s="23" t="s">
        <v>62</v>
      </c>
    </row>
    <row r="23" spans="1:6" ht="12.75">
      <c r="A23" s="23" t="s">
        <v>63</v>
      </c>
      <c r="B23" s="103">
        <v>1</v>
      </c>
      <c r="C23" s="103">
        <v>2</v>
      </c>
      <c r="D23" s="103">
        <v>3</v>
      </c>
      <c r="E23" s="103">
        <v>4</v>
      </c>
      <c r="F23" s="103" t="s">
        <v>34</v>
      </c>
    </row>
    <row r="24" spans="1:6" ht="12.75">
      <c r="A24" s="86" t="s">
        <v>64</v>
      </c>
      <c r="B24" s="87">
        <v>2</v>
      </c>
      <c r="C24" s="87">
        <v>17</v>
      </c>
      <c r="D24" s="87">
        <v>11</v>
      </c>
      <c r="E24" s="87">
        <v>4</v>
      </c>
      <c r="F24" s="87">
        <v>34</v>
      </c>
    </row>
    <row r="25" spans="1:6" ht="12.75">
      <c r="A25" s="86" t="s">
        <v>20</v>
      </c>
      <c r="B25" s="87">
        <v>1</v>
      </c>
      <c r="C25" s="87"/>
      <c r="D25" s="87">
        <v>3</v>
      </c>
      <c r="E25" s="87"/>
      <c r="F25" s="87">
        <v>4</v>
      </c>
    </row>
    <row r="26" spans="1:6" ht="12.75">
      <c r="A26" s="86" t="s">
        <v>172</v>
      </c>
      <c r="B26" s="87"/>
      <c r="C26" s="87">
        <v>1</v>
      </c>
      <c r="D26" s="87">
        <v>1</v>
      </c>
      <c r="E26" s="87">
        <v>2</v>
      </c>
      <c r="F26" s="87">
        <v>4</v>
      </c>
    </row>
    <row r="27" spans="1:6" ht="12.75">
      <c r="A27" s="86" t="s">
        <v>61</v>
      </c>
      <c r="B27" s="87">
        <v>1</v>
      </c>
      <c r="C27" s="87">
        <v>9</v>
      </c>
      <c r="D27" s="87">
        <v>15</v>
      </c>
      <c r="E27" s="87">
        <v>5</v>
      </c>
      <c r="F27" s="87">
        <v>30</v>
      </c>
    </row>
    <row r="28" spans="1:6" ht="12.75">
      <c r="A28" s="86" t="s">
        <v>161</v>
      </c>
      <c r="B28" s="87">
        <v>2</v>
      </c>
      <c r="C28" s="87"/>
      <c r="D28" s="87"/>
      <c r="E28" s="87"/>
      <c r="F28" s="87">
        <v>2</v>
      </c>
    </row>
    <row r="29" spans="1:6" ht="12.75">
      <c r="A29" s="86" t="s">
        <v>19</v>
      </c>
      <c r="B29" s="87">
        <v>3</v>
      </c>
      <c r="C29" s="87">
        <v>26</v>
      </c>
      <c r="D29" s="87">
        <v>25</v>
      </c>
      <c r="E29" s="87">
        <v>7</v>
      </c>
      <c r="F29" s="87">
        <v>61</v>
      </c>
    </row>
    <row r="30" spans="1:6" ht="12.75">
      <c r="A30" s="86" t="s">
        <v>21</v>
      </c>
      <c r="B30" s="87"/>
      <c r="C30" s="87">
        <v>2</v>
      </c>
      <c r="D30" s="87">
        <v>3</v>
      </c>
      <c r="E30" s="87"/>
      <c r="F30" s="87">
        <v>5</v>
      </c>
    </row>
    <row r="31" spans="1:6" ht="12.75">
      <c r="A31" s="86" t="s">
        <v>22</v>
      </c>
      <c r="B31" s="87"/>
      <c r="C31" s="87">
        <v>2</v>
      </c>
      <c r="D31" s="87">
        <v>4</v>
      </c>
      <c r="E31" s="87">
        <v>2</v>
      </c>
      <c r="F31" s="87">
        <v>8</v>
      </c>
    </row>
    <row r="32" spans="1:6" ht="12.75">
      <c r="A32" s="86" t="s">
        <v>162</v>
      </c>
      <c r="B32" s="87"/>
      <c r="C32" s="87">
        <v>1</v>
      </c>
      <c r="D32" s="87"/>
      <c r="E32" s="87"/>
      <c r="F32" s="87">
        <v>1</v>
      </c>
    </row>
    <row r="33" spans="1:6" ht="12.75">
      <c r="A33" s="86" t="s">
        <v>34</v>
      </c>
      <c r="B33" s="87">
        <v>9</v>
      </c>
      <c r="C33" s="87">
        <v>58</v>
      </c>
      <c r="D33" s="87">
        <v>62</v>
      </c>
      <c r="E33" s="87">
        <v>20</v>
      </c>
      <c r="F33" s="87">
        <v>149</v>
      </c>
    </row>
    <row r="35" spans="1:7" s="34" customFormat="1" ht="12.75">
      <c r="A35"/>
      <c r="B35"/>
      <c r="C35"/>
      <c r="D35"/>
      <c r="E35"/>
      <c r="F35"/>
      <c r="G35"/>
    </row>
    <row r="36" spans="1:7" s="34" customFormat="1" ht="12.75">
      <c r="A36"/>
      <c r="B36"/>
      <c r="C36"/>
      <c r="D36"/>
      <c r="E36"/>
      <c r="F36"/>
      <c r="G36"/>
    </row>
    <row r="37" spans="1:7" s="34" customFormat="1" ht="12.75">
      <c r="A37"/>
      <c r="B37"/>
      <c r="C37"/>
      <c r="D37"/>
      <c r="E37"/>
      <c r="F37"/>
      <c r="G37"/>
    </row>
    <row r="38" s="34" customFormat="1" ht="12.75"/>
    <row r="41" ht="12.75">
      <c r="A41" s="1" t="s">
        <v>68</v>
      </c>
    </row>
    <row r="43" spans="1:2" ht="12.75">
      <c r="A43" s="23" t="s">
        <v>35</v>
      </c>
      <c r="B43" s="23" t="s">
        <v>62</v>
      </c>
    </row>
    <row r="44" spans="1:6" ht="12.75">
      <c r="A44" s="23" t="s">
        <v>63</v>
      </c>
      <c r="B44" s="103">
        <v>1</v>
      </c>
      <c r="C44" s="103">
        <v>2</v>
      </c>
      <c r="D44" s="103">
        <v>3</v>
      </c>
      <c r="E44" s="103">
        <v>4</v>
      </c>
      <c r="F44" s="103" t="s">
        <v>34</v>
      </c>
    </row>
    <row r="45" spans="1:6" ht="12.75">
      <c r="A45" s="86" t="s">
        <v>64</v>
      </c>
      <c r="B45" s="107">
        <v>2</v>
      </c>
      <c r="C45" s="107">
        <v>18</v>
      </c>
      <c r="D45" s="107">
        <v>11</v>
      </c>
      <c r="E45" s="107">
        <v>3</v>
      </c>
      <c r="F45" s="107">
        <v>34</v>
      </c>
    </row>
    <row r="46" spans="1:6" ht="12.75">
      <c r="A46" s="86" t="s">
        <v>20</v>
      </c>
      <c r="B46" s="107">
        <v>1</v>
      </c>
      <c r="C46" s="107">
        <v>1</v>
      </c>
      <c r="D46" s="107">
        <v>2</v>
      </c>
      <c r="E46" s="107"/>
      <c r="F46" s="107">
        <v>4</v>
      </c>
    </row>
    <row r="47" spans="1:6" ht="12.75">
      <c r="A47" s="86" t="s">
        <v>172</v>
      </c>
      <c r="B47" s="107"/>
      <c r="C47" s="107">
        <v>1</v>
      </c>
      <c r="D47" s="107">
        <v>1</v>
      </c>
      <c r="E47" s="107">
        <v>2</v>
      </c>
      <c r="F47" s="107">
        <v>4</v>
      </c>
    </row>
    <row r="48" spans="1:6" ht="12.75">
      <c r="A48" s="86" t="s">
        <v>61</v>
      </c>
      <c r="B48" s="107">
        <v>1</v>
      </c>
      <c r="C48" s="107">
        <v>12</v>
      </c>
      <c r="D48" s="107">
        <v>13</v>
      </c>
      <c r="E48" s="107">
        <v>4</v>
      </c>
      <c r="F48" s="107">
        <v>30</v>
      </c>
    </row>
    <row r="49" spans="1:6" ht="12.75">
      <c r="A49" s="86" t="s">
        <v>161</v>
      </c>
      <c r="B49" s="107">
        <v>2</v>
      </c>
      <c r="C49" s="107"/>
      <c r="D49" s="107"/>
      <c r="E49" s="107"/>
      <c r="F49" s="107">
        <v>2</v>
      </c>
    </row>
    <row r="50" spans="1:6" ht="12.75">
      <c r="A50" s="86" t="s">
        <v>19</v>
      </c>
      <c r="B50" s="107">
        <v>3</v>
      </c>
      <c r="C50" s="107">
        <v>27</v>
      </c>
      <c r="D50" s="107">
        <v>24</v>
      </c>
      <c r="E50" s="107">
        <v>7</v>
      </c>
      <c r="F50" s="107">
        <v>61</v>
      </c>
    </row>
    <row r="51" spans="1:6" ht="12.75">
      <c r="A51" s="86" t="s">
        <v>21</v>
      </c>
      <c r="B51" s="107"/>
      <c r="C51" s="107">
        <v>2</v>
      </c>
      <c r="D51" s="107">
        <v>2</v>
      </c>
      <c r="E51" s="107">
        <v>1</v>
      </c>
      <c r="F51" s="107">
        <v>5</v>
      </c>
    </row>
    <row r="52" spans="1:6" ht="12.75">
      <c r="A52" s="86" t="s">
        <v>22</v>
      </c>
      <c r="B52" s="107"/>
      <c r="C52" s="107">
        <v>2</v>
      </c>
      <c r="D52" s="107">
        <v>5</v>
      </c>
      <c r="E52" s="107">
        <v>1</v>
      </c>
      <c r="F52" s="107">
        <v>8</v>
      </c>
    </row>
    <row r="53" spans="1:6" ht="12.75">
      <c r="A53" s="86" t="s">
        <v>162</v>
      </c>
      <c r="B53" s="107"/>
      <c r="C53" s="107">
        <v>1</v>
      </c>
      <c r="D53" s="107"/>
      <c r="E53" s="107"/>
      <c r="F53" s="107">
        <v>1</v>
      </c>
    </row>
    <row r="54" spans="1:6" ht="12.75">
      <c r="A54" s="106" t="s">
        <v>34</v>
      </c>
      <c r="B54" s="107">
        <v>9</v>
      </c>
      <c r="C54" s="107">
        <v>64</v>
      </c>
      <c r="D54" s="107">
        <v>58</v>
      </c>
      <c r="E54" s="107">
        <v>18</v>
      </c>
      <c r="F54" s="107">
        <v>149</v>
      </c>
    </row>
    <row r="56" spans="1:7" s="34" customFormat="1" ht="12.75">
      <c r="A56"/>
      <c r="B56"/>
      <c r="C56"/>
      <c r="D56"/>
      <c r="E56"/>
      <c r="F56"/>
      <c r="G56"/>
    </row>
    <row r="57" spans="1:7" s="34" customFormat="1" ht="12.75">
      <c r="A57"/>
      <c r="B57"/>
      <c r="C57"/>
      <c r="D57"/>
      <c r="E57"/>
      <c r="F57"/>
      <c r="G57"/>
    </row>
    <row r="58" spans="1:7" s="34" customFormat="1" ht="12.75">
      <c r="A58"/>
      <c r="B58"/>
      <c r="C58"/>
      <c r="D58"/>
      <c r="E58"/>
      <c r="F58"/>
      <c r="G58"/>
    </row>
    <row r="62" ht="12.75">
      <c r="A62" s="1" t="s">
        <v>69</v>
      </c>
    </row>
    <row r="64" spans="1:2" ht="12.75">
      <c r="A64" s="23" t="s">
        <v>35</v>
      </c>
      <c r="B64" s="23" t="s">
        <v>62</v>
      </c>
    </row>
    <row r="65" spans="1:6" ht="12.75">
      <c r="A65" s="23" t="s">
        <v>63</v>
      </c>
      <c r="B65" s="108">
        <v>1</v>
      </c>
      <c r="C65" s="108">
        <v>2</v>
      </c>
      <c r="D65" s="108">
        <v>3</v>
      </c>
      <c r="E65" s="108">
        <v>4</v>
      </c>
      <c r="F65" s="108" t="s">
        <v>34</v>
      </c>
    </row>
    <row r="66" spans="1:6" ht="12.75">
      <c r="A66" s="86" t="s">
        <v>64</v>
      </c>
      <c r="B66" s="107">
        <v>4</v>
      </c>
      <c r="C66" s="107">
        <v>15</v>
      </c>
      <c r="D66" s="107">
        <v>8</v>
      </c>
      <c r="E66" s="107">
        <v>7</v>
      </c>
      <c r="F66" s="107">
        <v>34</v>
      </c>
    </row>
    <row r="67" spans="1:6" ht="12.75">
      <c r="A67" s="86" t="s">
        <v>20</v>
      </c>
      <c r="B67" s="107">
        <v>1</v>
      </c>
      <c r="C67" s="107">
        <v>1</v>
      </c>
      <c r="D67" s="107">
        <v>2</v>
      </c>
      <c r="E67" s="107"/>
      <c r="F67" s="107">
        <v>4</v>
      </c>
    </row>
    <row r="68" spans="1:6" ht="12.75">
      <c r="A68" s="86" t="s">
        <v>172</v>
      </c>
      <c r="B68" s="107"/>
      <c r="C68" s="107">
        <v>1</v>
      </c>
      <c r="D68" s="107">
        <v>1</v>
      </c>
      <c r="E68" s="107">
        <v>2</v>
      </c>
      <c r="F68" s="107">
        <v>4</v>
      </c>
    </row>
    <row r="69" spans="1:6" ht="12.75">
      <c r="A69" s="86" t="s">
        <v>61</v>
      </c>
      <c r="B69" s="107">
        <v>2</v>
      </c>
      <c r="C69" s="107">
        <v>13</v>
      </c>
      <c r="D69" s="107">
        <v>10</v>
      </c>
      <c r="E69" s="107">
        <v>5</v>
      </c>
      <c r="F69" s="107">
        <v>30</v>
      </c>
    </row>
    <row r="70" spans="1:6" ht="12.75">
      <c r="A70" s="86" t="s">
        <v>161</v>
      </c>
      <c r="B70" s="107">
        <v>2</v>
      </c>
      <c r="C70" s="107"/>
      <c r="D70" s="107"/>
      <c r="E70" s="107"/>
      <c r="F70" s="107">
        <v>2</v>
      </c>
    </row>
    <row r="71" spans="1:6" ht="12.75">
      <c r="A71" s="86" t="s">
        <v>19</v>
      </c>
      <c r="B71" s="107">
        <v>4</v>
      </c>
      <c r="C71" s="107">
        <v>21</v>
      </c>
      <c r="D71" s="107">
        <v>28</v>
      </c>
      <c r="E71" s="107">
        <v>8</v>
      </c>
      <c r="F71" s="107">
        <v>61</v>
      </c>
    </row>
    <row r="72" spans="1:6" ht="12.75">
      <c r="A72" s="86" t="s">
        <v>21</v>
      </c>
      <c r="B72" s="107"/>
      <c r="C72" s="107">
        <v>2</v>
      </c>
      <c r="D72" s="107">
        <v>2</v>
      </c>
      <c r="E72" s="107">
        <v>1</v>
      </c>
      <c r="F72" s="107">
        <v>5</v>
      </c>
    </row>
    <row r="73" spans="1:6" ht="12.75">
      <c r="A73" s="86" t="s">
        <v>22</v>
      </c>
      <c r="B73" s="107">
        <v>1</v>
      </c>
      <c r="C73" s="107">
        <v>1</v>
      </c>
      <c r="D73" s="107">
        <v>4</v>
      </c>
      <c r="E73" s="107">
        <v>2</v>
      </c>
      <c r="F73" s="107">
        <v>8</v>
      </c>
    </row>
    <row r="74" spans="1:6" ht="12.75">
      <c r="A74" s="86" t="s">
        <v>162</v>
      </c>
      <c r="B74" s="107"/>
      <c r="C74" s="107"/>
      <c r="D74" s="107">
        <v>1</v>
      </c>
      <c r="E74" s="107"/>
      <c r="F74" s="107">
        <v>1</v>
      </c>
    </row>
    <row r="75" spans="1:6" ht="12.75">
      <c r="A75" s="106" t="s">
        <v>34</v>
      </c>
      <c r="B75" s="107">
        <v>14</v>
      </c>
      <c r="C75" s="107">
        <v>54</v>
      </c>
      <c r="D75" s="107">
        <v>56</v>
      </c>
      <c r="E75" s="107">
        <v>25</v>
      </c>
      <c r="F75" s="107">
        <v>149</v>
      </c>
    </row>
    <row r="77" spans="1:7" s="34" customFormat="1" ht="12.75">
      <c r="A77"/>
      <c r="B77"/>
      <c r="C77"/>
      <c r="D77"/>
      <c r="E77"/>
      <c r="F77"/>
      <c r="G77"/>
    </row>
    <row r="78" spans="1:7" s="34" customFormat="1" ht="12.75">
      <c r="A78"/>
      <c r="B78"/>
      <c r="C78"/>
      <c r="D78"/>
      <c r="E78"/>
      <c r="F78"/>
      <c r="G78"/>
    </row>
    <row r="79" spans="1:7" s="34" customFormat="1" ht="12.75">
      <c r="A79"/>
      <c r="B79"/>
      <c r="C79"/>
      <c r="D79"/>
      <c r="E79"/>
      <c r="F79"/>
      <c r="G79"/>
    </row>
    <row r="80" s="34" customFormat="1" ht="12.75"/>
    <row r="81" s="34" customFormat="1" ht="12.75"/>
    <row r="82" s="34" customFormat="1" ht="12.75"/>
    <row r="83" ht="12.75">
      <c r="A83" s="1" t="s">
        <v>160</v>
      </c>
    </row>
    <row r="85" spans="1:2" ht="12.75">
      <c r="A85" s="23" t="s">
        <v>128</v>
      </c>
      <c r="B85" s="23" t="s">
        <v>62</v>
      </c>
    </row>
    <row r="86" spans="1:6" ht="12.75">
      <c r="A86" s="23" t="s">
        <v>63</v>
      </c>
      <c r="B86" s="103">
        <v>1</v>
      </c>
      <c r="C86" s="103">
        <v>2</v>
      </c>
      <c r="D86" s="103">
        <v>3</v>
      </c>
      <c r="E86" s="103">
        <v>4</v>
      </c>
      <c r="F86" s="103" t="s">
        <v>34</v>
      </c>
    </row>
    <row r="87" spans="1:11" ht="12.75">
      <c r="A87" s="86" t="s">
        <v>120</v>
      </c>
      <c r="B87" s="87">
        <v>10</v>
      </c>
      <c r="C87" s="87">
        <v>22</v>
      </c>
      <c r="D87" s="87">
        <v>6</v>
      </c>
      <c r="E87" s="87"/>
      <c r="F87" s="87">
        <v>38</v>
      </c>
      <c r="K87" t="s">
        <v>129</v>
      </c>
    </row>
    <row r="88" spans="1:6" ht="12.75">
      <c r="A88" s="86" t="s">
        <v>42</v>
      </c>
      <c r="B88" s="87">
        <v>4</v>
      </c>
      <c r="C88" s="87">
        <v>56</v>
      </c>
      <c r="D88" s="87">
        <v>46</v>
      </c>
      <c r="E88" s="87">
        <v>6</v>
      </c>
      <c r="F88" s="87">
        <v>112</v>
      </c>
    </row>
    <row r="89" spans="1:12" ht="12.75">
      <c r="A89" s="86" t="s">
        <v>300</v>
      </c>
      <c r="B89" s="87"/>
      <c r="C89" s="87">
        <v>8</v>
      </c>
      <c r="D89" s="87">
        <v>7</v>
      </c>
      <c r="E89" s="87">
        <v>3</v>
      </c>
      <c r="F89" s="87">
        <v>18</v>
      </c>
      <c r="H89" s="24"/>
      <c r="K89" s="86" t="s">
        <v>119</v>
      </c>
      <c r="L89" t="str">
        <f>VLOOKUP(K89,$A$109:$A$168,1,FALSE)</f>
        <v>Accounting and Finance</v>
      </c>
    </row>
    <row r="90" spans="1:12" ht="12.75">
      <c r="A90" s="86" t="s">
        <v>372</v>
      </c>
      <c r="B90" s="87"/>
      <c r="C90" s="87"/>
      <c r="D90" s="87">
        <v>3</v>
      </c>
      <c r="E90" s="87"/>
      <c r="F90" s="87">
        <v>3</v>
      </c>
      <c r="H90" s="24"/>
      <c r="K90" s="86" t="s">
        <v>56</v>
      </c>
      <c r="L90" s="103" t="str">
        <f aca="true" t="shared" si="0" ref="L90:L148">VLOOKUP(K90,$A$109:$A$168,1,FALSE)</f>
        <v>Administration</v>
      </c>
    </row>
    <row r="91" spans="1:12" ht="12.75">
      <c r="A91" s="86" t="s">
        <v>43</v>
      </c>
      <c r="B91" s="87">
        <v>4</v>
      </c>
      <c r="C91" s="87">
        <v>19</v>
      </c>
      <c r="D91" s="87">
        <v>23</v>
      </c>
      <c r="E91" s="87">
        <v>2</v>
      </c>
      <c r="F91" s="87">
        <v>48</v>
      </c>
      <c r="H91" s="24"/>
      <c r="K91" s="86" t="s">
        <v>89</v>
      </c>
      <c r="L91" s="103" t="str">
        <f t="shared" si="0"/>
        <v>Agriculture</v>
      </c>
    </row>
    <row r="92" spans="1:12" ht="12.75">
      <c r="A92" s="86" t="s">
        <v>44</v>
      </c>
      <c r="B92" s="87">
        <v>9</v>
      </c>
      <c r="C92" s="87">
        <v>38</v>
      </c>
      <c r="D92" s="87">
        <v>33</v>
      </c>
      <c r="E92" s="87"/>
      <c r="F92" s="87">
        <v>80</v>
      </c>
      <c r="H92" s="24"/>
      <c r="K92" s="86" t="s">
        <v>91</v>
      </c>
      <c r="L92" s="103" t="str">
        <f t="shared" si="0"/>
        <v>Animal Care and Veterinary Science</v>
      </c>
    </row>
    <row r="93" spans="1:12" ht="12.75">
      <c r="A93" s="86" t="s">
        <v>41</v>
      </c>
      <c r="B93" s="87">
        <v>4</v>
      </c>
      <c r="C93" s="87">
        <v>14</v>
      </c>
      <c r="D93" s="87">
        <v>5</v>
      </c>
      <c r="E93" s="87">
        <v>1</v>
      </c>
      <c r="F93" s="87">
        <v>24</v>
      </c>
      <c r="H93" s="24"/>
      <c r="K93" s="86" t="s">
        <v>165</v>
      </c>
      <c r="L93" s="103" t="str">
        <f t="shared" si="0"/>
        <v>Beauty Therapy</v>
      </c>
    </row>
    <row r="94" spans="1:12" ht="12.75">
      <c r="A94" s="86" t="s">
        <v>130</v>
      </c>
      <c r="B94" s="87">
        <v>1</v>
      </c>
      <c r="C94" s="87">
        <v>2</v>
      </c>
      <c r="D94" s="87">
        <v>7</v>
      </c>
      <c r="E94" s="87">
        <v>1</v>
      </c>
      <c r="F94" s="87">
        <v>11</v>
      </c>
      <c r="H94" s="24"/>
      <c r="K94" s="86" t="s">
        <v>92</v>
      </c>
      <c r="L94" s="103" t="str">
        <f t="shared" si="0"/>
        <v>Building and Construction</v>
      </c>
    </row>
    <row r="95" spans="1:12" ht="12.75">
      <c r="A95" s="86" t="s">
        <v>47</v>
      </c>
      <c r="B95" s="87">
        <v>4</v>
      </c>
      <c r="C95" s="87">
        <v>46</v>
      </c>
      <c r="D95" s="87">
        <v>42</v>
      </c>
      <c r="E95" s="87">
        <v>14</v>
      </c>
      <c r="F95" s="87">
        <v>106</v>
      </c>
      <c r="H95" s="24"/>
      <c r="K95" s="86" t="s">
        <v>93</v>
      </c>
      <c r="L95" s="103" t="str">
        <f t="shared" si="0"/>
        <v>Building Services</v>
      </c>
    </row>
    <row r="96" spans="1:12" ht="12.75">
      <c r="A96" s="86" t="s">
        <v>50</v>
      </c>
      <c r="B96" s="87">
        <v>2</v>
      </c>
      <c r="C96" s="87">
        <v>19</v>
      </c>
      <c r="D96" s="87">
        <v>13</v>
      </c>
      <c r="E96" s="87">
        <v>4</v>
      </c>
      <c r="F96" s="87">
        <v>38</v>
      </c>
      <c r="H96" s="24"/>
      <c r="K96" s="86" t="s">
        <v>106</v>
      </c>
      <c r="L96" s="103" t="str">
        <f t="shared" si="0"/>
        <v>Business</v>
      </c>
    </row>
    <row r="97" spans="1:12" ht="12.75">
      <c r="A97" s="86" t="s">
        <v>97</v>
      </c>
      <c r="B97" s="87">
        <v>1</v>
      </c>
      <c r="C97" s="87">
        <v>12</v>
      </c>
      <c r="D97" s="87">
        <v>14</v>
      </c>
      <c r="E97" s="87">
        <v>4</v>
      </c>
      <c r="F97" s="87">
        <v>31</v>
      </c>
      <c r="H97" s="24"/>
      <c r="K97" s="86" t="s">
        <v>94</v>
      </c>
      <c r="L97" s="103" t="str">
        <f t="shared" si="0"/>
        <v>Business Management</v>
      </c>
    </row>
    <row r="98" spans="1:12" ht="12.75">
      <c r="A98" s="86" t="s">
        <v>53</v>
      </c>
      <c r="B98" s="87"/>
      <c r="C98" s="87">
        <v>3</v>
      </c>
      <c r="D98" s="87">
        <v>2</v>
      </c>
      <c r="E98" s="87"/>
      <c r="F98" s="87">
        <v>5</v>
      </c>
      <c r="H98" s="24"/>
      <c r="K98" s="86" t="s">
        <v>87</v>
      </c>
      <c r="L98" s="103" t="str">
        <f t="shared" si="0"/>
        <v>Community Development</v>
      </c>
    </row>
    <row r="99" spans="1:12" ht="12.75">
      <c r="A99" s="86" t="s">
        <v>298</v>
      </c>
      <c r="B99" s="87">
        <v>4</v>
      </c>
      <c r="C99" s="87">
        <v>15</v>
      </c>
      <c r="D99" s="87">
        <v>3</v>
      </c>
      <c r="E99" s="87"/>
      <c r="F99" s="87">
        <v>22</v>
      </c>
      <c r="H99" s="24"/>
      <c r="K99" s="86" t="s">
        <v>100</v>
      </c>
      <c r="L99" s="103" t="str">
        <f t="shared" si="0"/>
        <v>Community Learning</v>
      </c>
    </row>
    <row r="100" spans="1:12" ht="12.75">
      <c r="A100" s="86" t="s">
        <v>103</v>
      </c>
      <c r="B100" s="87"/>
      <c r="C100" s="87">
        <v>2</v>
      </c>
      <c r="D100" s="87">
        <v>1</v>
      </c>
      <c r="E100" s="87"/>
      <c r="F100" s="87">
        <v>3</v>
      </c>
      <c r="H100" s="24"/>
      <c r="K100" s="86" t="s">
        <v>83</v>
      </c>
      <c r="L100" s="103" t="str">
        <f t="shared" si="0"/>
        <v>Construction Crafts</v>
      </c>
    </row>
    <row r="101" spans="1:12" ht="12.75">
      <c r="A101" s="86" t="s">
        <v>301</v>
      </c>
      <c r="B101" s="87"/>
      <c r="C101" s="87">
        <v>4</v>
      </c>
      <c r="D101" s="87">
        <v>3</v>
      </c>
      <c r="E101" s="87"/>
      <c r="F101" s="87">
        <v>7</v>
      </c>
      <c r="H101" s="24"/>
      <c r="K101" s="86" t="s">
        <v>95</v>
      </c>
      <c r="L101" s="103" t="str">
        <f t="shared" si="0"/>
        <v>Customer service</v>
      </c>
    </row>
    <row r="102" spans="1:12" s="53" customFormat="1" ht="12.75">
      <c r="A102" s="86" t="s">
        <v>80</v>
      </c>
      <c r="B102" s="87">
        <v>2</v>
      </c>
      <c r="C102" s="87"/>
      <c r="D102" s="87"/>
      <c r="E102" s="87"/>
      <c r="F102" s="87">
        <v>2</v>
      </c>
      <c r="G102"/>
      <c r="H102" s="24"/>
      <c r="K102" s="86" t="s">
        <v>52</v>
      </c>
      <c r="L102" s="103" t="str">
        <f t="shared" si="0"/>
        <v>Early Years and Playwork</v>
      </c>
    </row>
    <row r="103" spans="1:12" s="53" customFormat="1" ht="12.75">
      <c r="A103" s="86" t="s">
        <v>87</v>
      </c>
      <c r="B103" s="87"/>
      <c r="C103" s="87"/>
      <c r="D103" s="87">
        <v>1</v>
      </c>
      <c r="E103" s="87"/>
      <c r="F103" s="87">
        <v>1</v>
      </c>
      <c r="G103"/>
      <c r="H103" s="24"/>
      <c r="K103" s="86" t="s">
        <v>104</v>
      </c>
      <c r="L103" s="103" t="str">
        <f t="shared" si="0"/>
        <v>Employability Training</v>
      </c>
    </row>
    <row r="104" spans="1:12" s="53" customFormat="1" ht="12.75">
      <c r="A104" s="86" t="s">
        <v>34</v>
      </c>
      <c r="B104" s="87">
        <v>45</v>
      </c>
      <c r="C104" s="87">
        <v>260</v>
      </c>
      <c r="D104" s="87">
        <v>209</v>
      </c>
      <c r="E104" s="87">
        <v>35</v>
      </c>
      <c r="F104" s="87">
        <v>549</v>
      </c>
      <c r="G104"/>
      <c r="H104" s="24"/>
      <c r="K104" s="86" t="s">
        <v>45</v>
      </c>
      <c r="L104" s="103" t="str">
        <f t="shared" si="0"/>
        <v>Engineering</v>
      </c>
    </row>
    <row r="105" spans="1:12" ht="12.75">
      <c r="A105" s="1" t="s">
        <v>351</v>
      </c>
      <c r="H105" s="24"/>
      <c r="K105" s="86" t="s">
        <v>54</v>
      </c>
      <c r="L105" s="103" t="str">
        <f t="shared" si="0"/>
        <v>English</v>
      </c>
    </row>
    <row r="106" spans="8:12" ht="12.75">
      <c r="H106" s="24"/>
      <c r="K106" s="86" t="s">
        <v>164</v>
      </c>
      <c r="L106" s="103" t="str">
        <f t="shared" si="0"/>
        <v>Environmental Conservation</v>
      </c>
    </row>
    <row r="107" spans="1:12" ht="12.75">
      <c r="A107" s="23" t="s">
        <v>128</v>
      </c>
      <c r="B107" s="23" t="s">
        <v>62</v>
      </c>
      <c r="H107" s="24"/>
      <c r="K107" s="86" t="s">
        <v>111</v>
      </c>
      <c r="L107" s="103" t="str">
        <f t="shared" si="0"/>
        <v>Equine Studies</v>
      </c>
    </row>
    <row r="108" spans="1:12" ht="12.75">
      <c r="A108" s="23" t="s">
        <v>63</v>
      </c>
      <c r="B108" s="103">
        <v>1</v>
      </c>
      <c r="C108" s="103">
        <v>2</v>
      </c>
      <c r="D108" s="103">
        <v>3</v>
      </c>
      <c r="E108" s="103">
        <v>4</v>
      </c>
      <c r="F108" s="103" t="s">
        <v>34</v>
      </c>
      <c r="H108" s="24"/>
      <c r="K108" s="86" t="s">
        <v>85</v>
      </c>
      <c r="L108" s="103" t="str">
        <f t="shared" si="0"/>
        <v>ESOL</v>
      </c>
    </row>
    <row r="109" spans="1:12" ht="12.75">
      <c r="A109" s="86" t="s">
        <v>119</v>
      </c>
      <c r="B109" s="87">
        <v>2</v>
      </c>
      <c r="C109" s="87">
        <v>7</v>
      </c>
      <c r="D109" s="87">
        <v>5</v>
      </c>
      <c r="E109" s="87"/>
      <c r="F109" s="87">
        <v>14</v>
      </c>
      <c r="H109" s="24"/>
      <c r="K109" s="86" t="s">
        <v>103</v>
      </c>
      <c r="L109" s="103" t="str">
        <f t="shared" si="0"/>
        <v>Family Learning</v>
      </c>
    </row>
    <row r="110" spans="1:12" ht="12.75">
      <c r="A110" s="86" t="s">
        <v>56</v>
      </c>
      <c r="B110" s="87">
        <v>1</v>
      </c>
      <c r="C110" s="87">
        <v>22</v>
      </c>
      <c r="D110" s="87">
        <v>17</v>
      </c>
      <c r="E110" s="87">
        <v>1</v>
      </c>
      <c r="F110" s="87">
        <v>41</v>
      </c>
      <c r="H110" s="24"/>
      <c r="K110" s="86" t="s">
        <v>302</v>
      </c>
      <c r="L110" s="103" t="str">
        <f t="shared" si="0"/>
        <v>Forestry</v>
      </c>
    </row>
    <row r="111" spans="1:12" ht="12.75">
      <c r="A111" s="86" t="s">
        <v>89</v>
      </c>
      <c r="B111" s="87"/>
      <c r="C111" s="87"/>
      <c r="D111" s="87">
        <v>2</v>
      </c>
      <c r="E111" s="87"/>
      <c r="F111" s="87">
        <v>2</v>
      </c>
      <c r="H111" s="24"/>
      <c r="K111" s="86" t="s">
        <v>122</v>
      </c>
      <c r="L111" s="103" t="str">
        <f t="shared" si="0"/>
        <v>Foundation English</v>
      </c>
    </row>
    <row r="112" spans="1:12" ht="12.75">
      <c r="A112" s="86" t="s">
        <v>91</v>
      </c>
      <c r="B112" s="87"/>
      <c r="C112" s="87">
        <v>1</v>
      </c>
      <c r="D112" s="87"/>
      <c r="E112" s="87"/>
      <c r="F112" s="87">
        <v>1</v>
      </c>
      <c r="H112" s="24"/>
      <c r="K112" s="86" t="s">
        <v>86</v>
      </c>
      <c r="L112" s="103" t="str">
        <f t="shared" si="0"/>
        <v>Foundation English and Mathematics</v>
      </c>
    </row>
    <row r="113" spans="1:12" ht="12.75">
      <c r="A113" s="86" t="s">
        <v>165</v>
      </c>
      <c r="B113" s="87"/>
      <c r="C113" s="87">
        <v>2</v>
      </c>
      <c r="D113" s="87"/>
      <c r="E113" s="87"/>
      <c r="F113" s="87">
        <v>2</v>
      </c>
      <c r="H113" s="24"/>
      <c r="K113" s="86" t="s">
        <v>127</v>
      </c>
      <c r="L113" s="103" t="str">
        <f t="shared" si="0"/>
        <v>Foundation mathematics</v>
      </c>
    </row>
    <row r="114" spans="1:12" ht="12.75">
      <c r="A114" s="86" t="s">
        <v>92</v>
      </c>
      <c r="B114" s="87"/>
      <c r="C114" s="87">
        <v>5</v>
      </c>
      <c r="D114" s="87">
        <v>5</v>
      </c>
      <c r="E114" s="87">
        <v>3</v>
      </c>
      <c r="F114" s="87">
        <v>13</v>
      </c>
      <c r="H114" s="24"/>
      <c r="K114" s="86" t="s">
        <v>105</v>
      </c>
      <c r="L114" s="103" t="str">
        <f t="shared" si="0"/>
        <v>Hairdressing</v>
      </c>
    </row>
    <row r="115" spans="1:12" ht="12.75">
      <c r="A115" s="86" t="s">
        <v>93</v>
      </c>
      <c r="B115" s="87"/>
      <c r="C115" s="87">
        <v>1</v>
      </c>
      <c r="D115" s="87"/>
      <c r="E115" s="87"/>
      <c r="F115" s="87">
        <v>1</v>
      </c>
      <c r="H115" s="24"/>
      <c r="K115" s="86" t="s">
        <v>46</v>
      </c>
      <c r="L115" s="103" t="str">
        <f t="shared" si="0"/>
        <v>Hairdressing and beauty therapy</v>
      </c>
    </row>
    <row r="116" spans="1:12" ht="12.75">
      <c r="A116" s="86" t="s">
        <v>106</v>
      </c>
      <c r="B116" s="87">
        <v>1</v>
      </c>
      <c r="C116" s="87">
        <v>3</v>
      </c>
      <c r="D116" s="87">
        <v>4</v>
      </c>
      <c r="E116" s="87"/>
      <c r="F116" s="87">
        <v>8</v>
      </c>
      <c r="H116" s="24"/>
      <c r="K116" s="86" t="s">
        <v>48</v>
      </c>
      <c r="L116" s="103" t="str">
        <f t="shared" si="0"/>
        <v>Health and Social Care</v>
      </c>
    </row>
    <row r="117" spans="1:12" ht="12.75">
      <c r="A117" s="86" t="s">
        <v>94</v>
      </c>
      <c r="B117" s="87"/>
      <c r="C117" s="87">
        <v>17</v>
      </c>
      <c r="D117" s="87">
        <v>18</v>
      </c>
      <c r="E117" s="87">
        <v>1</v>
      </c>
      <c r="F117" s="87">
        <v>36</v>
      </c>
      <c r="H117" s="24"/>
      <c r="K117" s="86" t="s">
        <v>44</v>
      </c>
      <c r="L117" s="103" t="str">
        <f t="shared" si="0"/>
        <v>Health, Public Services and Care</v>
      </c>
    </row>
    <row r="118" spans="1:12" ht="12.75">
      <c r="A118" s="86" t="s">
        <v>87</v>
      </c>
      <c r="B118" s="87"/>
      <c r="C118" s="87"/>
      <c r="D118" s="87">
        <v>1</v>
      </c>
      <c r="E118" s="87"/>
      <c r="F118" s="87">
        <v>1</v>
      </c>
      <c r="H118" s="24"/>
      <c r="K118" s="86" t="s">
        <v>170</v>
      </c>
      <c r="L118" s="103" t="str">
        <f t="shared" si="0"/>
        <v>History</v>
      </c>
    </row>
    <row r="119" spans="1:12" ht="12.75">
      <c r="A119" s="86" t="s">
        <v>100</v>
      </c>
      <c r="B119" s="87"/>
      <c r="C119" s="87">
        <v>2</v>
      </c>
      <c r="D119" s="87">
        <v>1</v>
      </c>
      <c r="E119" s="87">
        <v>1</v>
      </c>
      <c r="F119" s="87">
        <v>4</v>
      </c>
      <c r="H119" s="24"/>
      <c r="K119" s="86" t="s">
        <v>303</v>
      </c>
      <c r="L119" s="103" t="str">
        <f t="shared" si="0"/>
        <v>Horticulture</v>
      </c>
    </row>
    <row r="120" spans="1:12" ht="12.75">
      <c r="A120" s="86" t="s">
        <v>83</v>
      </c>
      <c r="B120" s="87"/>
      <c r="C120" s="87">
        <v>2</v>
      </c>
      <c r="D120" s="87">
        <v>2</v>
      </c>
      <c r="E120" s="87"/>
      <c r="F120" s="87">
        <v>4</v>
      </c>
      <c r="H120" s="24"/>
      <c r="K120" s="86" t="s">
        <v>84</v>
      </c>
      <c r="L120" s="103" t="str">
        <f t="shared" si="0"/>
        <v>Hospitality and Catering</v>
      </c>
    </row>
    <row r="121" spans="1:12" ht="12.75">
      <c r="A121" s="86" t="s">
        <v>95</v>
      </c>
      <c r="B121" s="87"/>
      <c r="C121" s="87">
        <v>3</v>
      </c>
      <c r="D121" s="87"/>
      <c r="E121" s="87">
        <v>3</v>
      </c>
      <c r="F121" s="87">
        <v>6</v>
      </c>
      <c r="H121" s="24"/>
      <c r="K121" s="86" t="s">
        <v>59</v>
      </c>
      <c r="L121" s="103" t="str">
        <f t="shared" si="0"/>
        <v>ICT for practitioners</v>
      </c>
    </row>
    <row r="122" spans="1:12" ht="12.75">
      <c r="A122" s="86" t="s">
        <v>52</v>
      </c>
      <c r="B122" s="87">
        <v>4</v>
      </c>
      <c r="C122" s="87">
        <v>10</v>
      </c>
      <c r="D122" s="87">
        <v>9</v>
      </c>
      <c r="E122" s="87"/>
      <c r="F122" s="87">
        <v>23</v>
      </c>
      <c r="H122" s="24"/>
      <c r="K122" s="86" t="s">
        <v>121</v>
      </c>
      <c r="L122" s="103" t="str">
        <f t="shared" si="0"/>
        <v>ICT for Users</v>
      </c>
    </row>
    <row r="123" spans="1:12" ht="12.75">
      <c r="A123" s="86" t="s">
        <v>104</v>
      </c>
      <c r="B123" s="87"/>
      <c r="C123" s="87">
        <v>12</v>
      </c>
      <c r="D123" s="87">
        <v>8</v>
      </c>
      <c r="E123" s="87">
        <v>3</v>
      </c>
      <c r="F123" s="87">
        <v>23</v>
      </c>
      <c r="H123" s="24"/>
      <c r="K123" s="86" t="s">
        <v>49</v>
      </c>
      <c r="L123" s="103" t="str">
        <f t="shared" si="0"/>
        <v>Independent living and leisure skills</v>
      </c>
    </row>
    <row r="124" spans="1:12" ht="12.75">
      <c r="A124" s="86" t="s">
        <v>45</v>
      </c>
      <c r="B124" s="87">
        <v>2</v>
      </c>
      <c r="C124" s="87">
        <v>7</v>
      </c>
      <c r="D124" s="87">
        <v>8</v>
      </c>
      <c r="E124" s="87"/>
      <c r="F124" s="87">
        <v>17</v>
      </c>
      <c r="H124" s="24"/>
      <c r="K124" s="86" t="s">
        <v>99</v>
      </c>
      <c r="L124" s="103" t="str">
        <f t="shared" si="0"/>
        <v>Law and Legal Services</v>
      </c>
    </row>
    <row r="125" spans="1:12" ht="12.75">
      <c r="A125" s="86" t="s">
        <v>54</v>
      </c>
      <c r="B125" s="87">
        <v>1</v>
      </c>
      <c r="C125" s="87">
        <v>1</v>
      </c>
      <c r="D125" s="87">
        <v>6</v>
      </c>
      <c r="E125" s="87"/>
      <c r="F125" s="87">
        <v>8</v>
      </c>
      <c r="H125" s="24"/>
      <c r="K125" s="86" t="s">
        <v>82</v>
      </c>
      <c r="L125" s="103" t="str">
        <f t="shared" si="0"/>
        <v>Manufacturing Technologies</v>
      </c>
    </row>
    <row r="126" spans="1:12" ht="12.75">
      <c r="A126" s="86" t="s">
        <v>164</v>
      </c>
      <c r="B126" s="87"/>
      <c r="C126" s="87"/>
      <c r="D126" s="87">
        <v>1</v>
      </c>
      <c r="E126" s="87"/>
      <c r="F126" s="87">
        <v>1</v>
      </c>
      <c r="H126" s="24"/>
      <c r="K126" s="86" t="s">
        <v>169</v>
      </c>
      <c r="L126" s="103" t="str">
        <f t="shared" si="0"/>
        <v>Marketing and Sales</v>
      </c>
    </row>
    <row r="127" spans="1:12" ht="12.75">
      <c r="A127" s="86" t="s">
        <v>111</v>
      </c>
      <c r="B127" s="87"/>
      <c r="C127" s="87">
        <v>1</v>
      </c>
      <c r="D127" s="87"/>
      <c r="E127" s="87"/>
      <c r="F127" s="87">
        <v>1</v>
      </c>
      <c r="H127" s="24"/>
      <c r="K127" s="86" t="s">
        <v>98</v>
      </c>
      <c r="L127" s="103" t="str">
        <f t="shared" si="0"/>
        <v>Mathematics and Statistics</v>
      </c>
    </row>
    <row r="128" spans="1:12" ht="12.75">
      <c r="A128" s="86" t="s">
        <v>85</v>
      </c>
      <c r="B128" s="87">
        <v>1</v>
      </c>
      <c r="C128" s="87">
        <v>5</v>
      </c>
      <c r="D128" s="87">
        <v>2</v>
      </c>
      <c r="E128" s="87">
        <v>1</v>
      </c>
      <c r="F128" s="87">
        <v>9</v>
      </c>
      <c r="H128" s="24"/>
      <c r="K128" s="86" t="s">
        <v>79</v>
      </c>
      <c r="L128" s="103" t="str">
        <f t="shared" si="0"/>
        <v>Media and Communication</v>
      </c>
    </row>
    <row r="129" spans="1:12" ht="12.75">
      <c r="A129" s="86" t="s">
        <v>103</v>
      </c>
      <c r="B129" s="87"/>
      <c r="C129" s="87">
        <v>2</v>
      </c>
      <c r="D129" s="87">
        <v>1</v>
      </c>
      <c r="E129" s="87"/>
      <c r="F129" s="87">
        <v>3</v>
      </c>
      <c r="H129" s="24"/>
      <c r="K129" s="86" t="s">
        <v>112</v>
      </c>
      <c r="L129" s="103" t="str">
        <f t="shared" si="0"/>
        <v>Modern foreign languages</v>
      </c>
    </row>
    <row r="130" spans="1:12" ht="12.75">
      <c r="A130" s="86" t="s">
        <v>302</v>
      </c>
      <c r="B130" s="87"/>
      <c r="C130" s="87">
        <v>1</v>
      </c>
      <c r="D130" s="87"/>
      <c r="E130" s="87"/>
      <c r="F130" s="87">
        <v>1</v>
      </c>
      <c r="H130" s="24"/>
      <c r="K130" s="86" t="s">
        <v>60</v>
      </c>
      <c r="L130" s="103" t="str">
        <f t="shared" si="0"/>
        <v>Motor vehicle</v>
      </c>
    </row>
    <row r="131" spans="1:12" ht="12.75">
      <c r="A131" s="86" t="s">
        <v>122</v>
      </c>
      <c r="B131" s="87"/>
      <c r="C131" s="87">
        <v>8</v>
      </c>
      <c r="D131" s="87">
        <v>13</v>
      </c>
      <c r="E131" s="87">
        <v>4</v>
      </c>
      <c r="F131" s="87">
        <v>25</v>
      </c>
      <c r="H131" s="24"/>
      <c r="K131" s="86" t="s">
        <v>168</v>
      </c>
      <c r="L131" s="103" t="str">
        <f t="shared" si="0"/>
        <v>Nursing and Dental Health</v>
      </c>
    </row>
    <row r="132" spans="1:12" ht="12.75">
      <c r="A132" s="86" t="s">
        <v>86</v>
      </c>
      <c r="B132" s="87"/>
      <c r="C132" s="87">
        <v>8</v>
      </c>
      <c r="D132" s="87">
        <v>2</v>
      </c>
      <c r="E132" s="87"/>
      <c r="F132" s="87">
        <v>10</v>
      </c>
      <c r="H132" s="24"/>
      <c r="K132" s="86" t="s">
        <v>101</v>
      </c>
      <c r="L132" s="103" t="str">
        <f t="shared" si="0"/>
        <v>Performing Arts</v>
      </c>
    </row>
    <row r="133" spans="1:12" ht="12.75">
      <c r="A133" s="86" t="s">
        <v>127</v>
      </c>
      <c r="B133" s="87"/>
      <c r="C133" s="87">
        <v>6</v>
      </c>
      <c r="D133" s="87">
        <v>12</v>
      </c>
      <c r="E133" s="87">
        <v>4</v>
      </c>
      <c r="F133" s="87">
        <v>22</v>
      </c>
      <c r="H133" s="24"/>
      <c r="K133" s="86" t="s">
        <v>81</v>
      </c>
      <c r="L133" s="103" t="str">
        <f t="shared" si="0"/>
        <v>Psychology</v>
      </c>
    </row>
    <row r="134" spans="1:12" ht="12.75">
      <c r="A134" s="86" t="s">
        <v>105</v>
      </c>
      <c r="B134" s="87"/>
      <c r="C134" s="87">
        <v>3</v>
      </c>
      <c r="D134" s="87">
        <v>1</v>
      </c>
      <c r="E134" s="87">
        <v>3</v>
      </c>
      <c r="F134" s="87">
        <v>7</v>
      </c>
      <c r="H134" s="24"/>
      <c r="K134" s="86" t="s">
        <v>88</v>
      </c>
      <c r="L134" s="103" t="str">
        <f t="shared" si="0"/>
        <v>Public Services</v>
      </c>
    </row>
    <row r="135" spans="1:12" ht="12.75">
      <c r="A135" s="86" t="s">
        <v>46</v>
      </c>
      <c r="B135" s="87">
        <v>1</v>
      </c>
      <c r="C135" s="87">
        <v>3</v>
      </c>
      <c r="D135" s="87">
        <v>8</v>
      </c>
      <c r="E135" s="87">
        <v>1</v>
      </c>
      <c r="F135" s="87">
        <v>13</v>
      </c>
      <c r="H135" s="24"/>
      <c r="K135" s="86" t="s">
        <v>96</v>
      </c>
      <c r="L135" s="103" t="str">
        <f t="shared" si="0"/>
        <v>Retailing and Wholesaling</v>
      </c>
    </row>
    <row r="136" spans="1:12" ht="12.75">
      <c r="A136" s="86" t="s">
        <v>48</v>
      </c>
      <c r="B136" s="87">
        <v>4</v>
      </c>
      <c r="C136" s="87">
        <v>26</v>
      </c>
      <c r="D136" s="87">
        <v>20</v>
      </c>
      <c r="E136" s="87"/>
      <c r="F136" s="87">
        <v>50</v>
      </c>
      <c r="H136" s="24"/>
      <c r="K136" s="86" t="s">
        <v>51</v>
      </c>
      <c r="L136" s="103" t="str">
        <f t="shared" si="0"/>
        <v>Science</v>
      </c>
    </row>
    <row r="137" spans="1:12" ht="12.75">
      <c r="A137" s="86" t="s">
        <v>44</v>
      </c>
      <c r="B137" s="87"/>
      <c r="C137" s="87">
        <v>1</v>
      </c>
      <c r="D137" s="87"/>
      <c r="E137" s="87"/>
      <c r="F137" s="87">
        <v>1</v>
      </c>
      <c r="H137" s="24"/>
      <c r="K137" s="86" t="s">
        <v>97</v>
      </c>
      <c r="L137" s="103" t="str">
        <f t="shared" si="0"/>
        <v>Science and Mathematics</v>
      </c>
    </row>
    <row r="138" spans="1:12" ht="12.75">
      <c r="A138" s="86" t="s">
        <v>170</v>
      </c>
      <c r="B138" s="87">
        <v>1</v>
      </c>
      <c r="C138" s="87"/>
      <c r="D138" s="87"/>
      <c r="E138" s="87"/>
      <c r="F138" s="87">
        <v>1</v>
      </c>
      <c r="H138" s="24"/>
      <c r="K138" s="86" t="s">
        <v>53</v>
      </c>
      <c r="L138" s="103" t="str">
        <f t="shared" si="0"/>
        <v>Social Sciences</v>
      </c>
    </row>
    <row r="139" spans="1:12" ht="12.75">
      <c r="A139" s="86" t="s">
        <v>303</v>
      </c>
      <c r="B139" s="87"/>
      <c r="C139" s="87">
        <v>1</v>
      </c>
      <c r="D139" s="87"/>
      <c r="E139" s="87"/>
      <c r="F139" s="87">
        <v>1</v>
      </c>
      <c r="H139" s="24"/>
      <c r="K139" s="86" t="s">
        <v>139</v>
      </c>
      <c r="L139" s="103" t="str">
        <f t="shared" si="0"/>
        <v>Sociology and Social Policy</v>
      </c>
    </row>
    <row r="140" spans="1:12" ht="12.75">
      <c r="A140" s="86" t="s">
        <v>84</v>
      </c>
      <c r="B140" s="87"/>
      <c r="C140" s="87">
        <v>6</v>
      </c>
      <c r="D140" s="87">
        <v>1</v>
      </c>
      <c r="E140" s="87"/>
      <c r="F140" s="87">
        <v>7</v>
      </c>
      <c r="H140" s="24"/>
      <c r="K140" s="86" t="s">
        <v>110</v>
      </c>
      <c r="L140" s="103" t="str">
        <f t="shared" si="0"/>
        <v>Sport</v>
      </c>
    </row>
    <row r="141" spans="1:12" ht="12.75">
      <c r="A141" s="86" t="s">
        <v>59</v>
      </c>
      <c r="B141" s="87">
        <v>3</v>
      </c>
      <c r="C141" s="87">
        <v>6</v>
      </c>
      <c r="D141" s="87">
        <v>1</v>
      </c>
      <c r="E141" s="87">
        <v>1</v>
      </c>
      <c r="F141" s="87">
        <v>11</v>
      </c>
      <c r="H141" s="24"/>
      <c r="K141" s="86" t="s">
        <v>58</v>
      </c>
      <c r="L141" s="103" t="str">
        <f t="shared" si="0"/>
        <v>Sport, Leisure and Recreation</v>
      </c>
    </row>
    <row r="142" spans="1:12" ht="12.75">
      <c r="A142" s="86" t="s">
        <v>121</v>
      </c>
      <c r="B142" s="87">
        <v>1</v>
      </c>
      <c r="C142" s="87">
        <v>8</v>
      </c>
      <c r="D142" s="87">
        <v>4</v>
      </c>
      <c r="E142" s="87"/>
      <c r="F142" s="87">
        <v>13</v>
      </c>
      <c r="H142" s="24"/>
      <c r="K142" s="86" t="s">
        <v>131</v>
      </c>
      <c r="L142" s="103" t="str">
        <f t="shared" si="0"/>
        <v>Teaching and Lecturing</v>
      </c>
    </row>
    <row r="143" spans="1:12" ht="12.75">
      <c r="A143" s="86" t="s">
        <v>49</v>
      </c>
      <c r="B143" s="87">
        <v>3</v>
      </c>
      <c r="C143" s="87">
        <v>5</v>
      </c>
      <c r="D143" s="87">
        <v>4</v>
      </c>
      <c r="E143" s="87">
        <v>1</v>
      </c>
      <c r="F143" s="87">
        <v>13</v>
      </c>
      <c r="H143" s="24"/>
      <c r="K143" s="86" t="s">
        <v>304</v>
      </c>
      <c r="L143" s="103" t="str">
        <f t="shared" si="0"/>
        <v>Theology and Religious Studies</v>
      </c>
    </row>
    <row r="144" spans="1:12" ht="12.75">
      <c r="A144" s="86" t="s">
        <v>99</v>
      </c>
      <c r="B144" s="87"/>
      <c r="C144" s="87">
        <v>3</v>
      </c>
      <c r="D144" s="87">
        <v>2</v>
      </c>
      <c r="E144" s="87">
        <v>1</v>
      </c>
      <c r="F144" s="87">
        <v>6</v>
      </c>
      <c r="H144" s="24"/>
      <c r="K144" s="86" t="s">
        <v>113</v>
      </c>
      <c r="L144" s="103" t="str">
        <f t="shared" si="0"/>
        <v>Training to Provide Learning Support</v>
      </c>
    </row>
    <row r="145" spans="1:12" ht="12.75">
      <c r="A145" s="86" t="s">
        <v>82</v>
      </c>
      <c r="B145" s="87">
        <v>1</v>
      </c>
      <c r="C145" s="87">
        <v>8</v>
      </c>
      <c r="D145" s="87">
        <v>7</v>
      </c>
      <c r="E145" s="87"/>
      <c r="F145" s="87">
        <v>16</v>
      </c>
      <c r="H145" s="24"/>
      <c r="K145" s="86" t="s">
        <v>123</v>
      </c>
      <c r="L145" s="103" t="str">
        <f t="shared" si="0"/>
        <v>Transportation operations and maintenance</v>
      </c>
    </row>
    <row r="146" spans="1:12" ht="12.75">
      <c r="A146" s="86" t="s">
        <v>169</v>
      </c>
      <c r="B146" s="87"/>
      <c r="C146" s="87">
        <v>1</v>
      </c>
      <c r="D146" s="87"/>
      <c r="E146" s="87"/>
      <c r="F146" s="87">
        <v>1</v>
      </c>
      <c r="H146" s="24"/>
      <c r="K146" s="86" t="s">
        <v>167</v>
      </c>
      <c r="L146" s="103" t="str">
        <f t="shared" si="0"/>
        <v>Travel and Tourism</v>
      </c>
    </row>
    <row r="147" spans="1:12" ht="12.75">
      <c r="A147" s="86" t="s">
        <v>98</v>
      </c>
      <c r="B147" s="87">
        <v>1</v>
      </c>
      <c r="C147" s="87">
        <v>4</v>
      </c>
      <c r="D147" s="87">
        <v>7</v>
      </c>
      <c r="E147" s="87">
        <v>1</v>
      </c>
      <c r="F147" s="87">
        <v>13</v>
      </c>
      <c r="H147" s="24"/>
      <c r="K147" s="86" t="s">
        <v>55</v>
      </c>
      <c r="L147" s="103" t="str">
        <f t="shared" si="0"/>
        <v>Visual Arts</v>
      </c>
    </row>
    <row r="148" spans="1:12" ht="12.75">
      <c r="A148" s="86" t="s">
        <v>79</v>
      </c>
      <c r="B148" s="87">
        <v>1</v>
      </c>
      <c r="C148" s="87">
        <v>3</v>
      </c>
      <c r="D148" s="87">
        <v>2</v>
      </c>
      <c r="E148" s="87"/>
      <c r="F148" s="87">
        <v>6</v>
      </c>
      <c r="H148" s="24"/>
      <c r="K148" s="86" t="s">
        <v>102</v>
      </c>
      <c r="L148" s="103" t="str">
        <f t="shared" si="0"/>
        <v>Warehousing and Distribution</v>
      </c>
    </row>
    <row r="149" spans="1:11" ht="12.75">
      <c r="A149" s="86" t="s">
        <v>112</v>
      </c>
      <c r="B149" s="87"/>
      <c r="C149" s="87">
        <v>1</v>
      </c>
      <c r="D149" s="87">
        <v>1</v>
      </c>
      <c r="E149" s="87">
        <v>1</v>
      </c>
      <c r="F149" s="87">
        <v>3</v>
      </c>
      <c r="H149" s="24"/>
      <c r="K149" s="86"/>
    </row>
    <row r="150" spans="1:11" ht="12.75">
      <c r="A150" s="86" t="s">
        <v>60</v>
      </c>
      <c r="B150" s="87"/>
      <c r="C150" s="87">
        <v>4</v>
      </c>
      <c r="D150" s="87">
        <v>5</v>
      </c>
      <c r="E150" s="87"/>
      <c r="F150" s="87">
        <v>9</v>
      </c>
      <c r="H150" s="24"/>
      <c r="K150" s="34"/>
    </row>
    <row r="151" spans="1:11" ht="12.75">
      <c r="A151" s="86" t="s">
        <v>168</v>
      </c>
      <c r="B151" s="87">
        <v>1</v>
      </c>
      <c r="C151" s="87"/>
      <c r="D151" s="87">
        <v>2</v>
      </c>
      <c r="E151" s="87"/>
      <c r="F151" s="87">
        <v>3</v>
      </c>
      <c r="H151" s="24"/>
      <c r="K151" s="34"/>
    </row>
    <row r="152" spans="1:11" ht="12.75">
      <c r="A152" s="86" t="s">
        <v>101</v>
      </c>
      <c r="B152" s="87">
        <v>3</v>
      </c>
      <c r="C152" s="87">
        <v>7</v>
      </c>
      <c r="D152" s="87"/>
      <c r="E152" s="87"/>
      <c r="F152" s="87">
        <v>10</v>
      </c>
      <c r="H152" s="24"/>
      <c r="K152" s="34"/>
    </row>
    <row r="153" spans="1:11" ht="12.75">
      <c r="A153" s="86" t="s">
        <v>81</v>
      </c>
      <c r="B153" s="87"/>
      <c r="C153" s="87">
        <v>2</v>
      </c>
      <c r="D153" s="87"/>
      <c r="E153" s="87"/>
      <c r="F153" s="87">
        <v>2</v>
      </c>
      <c r="H153" s="24"/>
      <c r="K153" s="34"/>
    </row>
    <row r="154" spans="1:11" ht="12.75">
      <c r="A154" s="86" t="s">
        <v>88</v>
      </c>
      <c r="B154" s="87">
        <v>1</v>
      </c>
      <c r="C154" s="87">
        <v>5</v>
      </c>
      <c r="D154" s="87">
        <v>2</v>
      </c>
      <c r="E154" s="87"/>
      <c r="F154" s="87">
        <v>8</v>
      </c>
      <c r="H154" s="24"/>
      <c r="K154" s="34"/>
    </row>
    <row r="155" spans="1:11" ht="12.75">
      <c r="A155" s="86" t="s">
        <v>96</v>
      </c>
      <c r="B155" s="87"/>
      <c r="C155" s="87">
        <v>2</v>
      </c>
      <c r="D155" s="87">
        <v>1</v>
      </c>
      <c r="E155" s="87"/>
      <c r="F155" s="87">
        <v>3</v>
      </c>
      <c r="H155" s="24"/>
      <c r="K155" s="34"/>
    </row>
    <row r="156" spans="1:11" ht="12.75">
      <c r="A156" s="86" t="s">
        <v>51</v>
      </c>
      <c r="B156" s="87"/>
      <c r="C156" s="87">
        <v>7</v>
      </c>
      <c r="D156" s="87">
        <v>7</v>
      </c>
      <c r="E156" s="87">
        <v>2</v>
      </c>
      <c r="F156" s="87">
        <v>16</v>
      </c>
      <c r="H156" s="24"/>
      <c r="K156" s="34"/>
    </row>
    <row r="157" spans="1:11" ht="12.75">
      <c r="A157" s="86" t="s">
        <v>97</v>
      </c>
      <c r="B157" s="87"/>
      <c r="C157" s="87"/>
      <c r="D157" s="87"/>
      <c r="E157" s="87">
        <v>1</v>
      </c>
      <c r="F157" s="87">
        <v>1</v>
      </c>
      <c r="H157" s="24"/>
      <c r="K157" s="34"/>
    </row>
    <row r="158" spans="1:11" ht="12.75">
      <c r="A158" s="86" t="s">
        <v>53</v>
      </c>
      <c r="B158" s="87"/>
      <c r="C158" s="87">
        <v>1</v>
      </c>
      <c r="D158" s="87">
        <v>2</v>
      </c>
      <c r="E158" s="87"/>
      <c r="F158" s="87">
        <v>3</v>
      </c>
      <c r="H158" s="24"/>
      <c r="K158" s="34"/>
    </row>
    <row r="159" spans="1:11" ht="12.75">
      <c r="A159" s="86" t="s">
        <v>139</v>
      </c>
      <c r="B159" s="87"/>
      <c r="C159" s="87">
        <v>1</v>
      </c>
      <c r="D159" s="87"/>
      <c r="E159" s="87"/>
      <c r="F159" s="87">
        <v>1</v>
      </c>
      <c r="H159" s="24"/>
      <c r="K159" s="34"/>
    </row>
    <row r="160" spans="1:11" ht="12.75">
      <c r="A160" s="86" t="s">
        <v>110</v>
      </c>
      <c r="B160" s="87">
        <v>2</v>
      </c>
      <c r="C160" s="87">
        <v>8</v>
      </c>
      <c r="D160" s="87">
        <v>2</v>
      </c>
      <c r="E160" s="87"/>
      <c r="F160" s="87">
        <v>12</v>
      </c>
      <c r="H160" s="24"/>
      <c r="K160" s="34"/>
    </row>
    <row r="161" spans="1:11" ht="12.75">
      <c r="A161" s="86" t="s">
        <v>58</v>
      </c>
      <c r="B161" s="87">
        <v>1</v>
      </c>
      <c r="C161" s="87">
        <v>3</v>
      </c>
      <c r="D161" s="87"/>
      <c r="E161" s="87"/>
      <c r="F161" s="87">
        <v>4</v>
      </c>
      <c r="H161" s="24"/>
      <c r="K161" s="34"/>
    </row>
    <row r="162" spans="1:11" ht="12.75">
      <c r="A162" s="86" t="s">
        <v>131</v>
      </c>
      <c r="B162" s="87"/>
      <c r="C162" s="87"/>
      <c r="D162" s="87">
        <v>2</v>
      </c>
      <c r="E162" s="87"/>
      <c r="F162" s="87">
        <v>2</v>
      </c>
      <c r="H162" s="24"/>
      <c r="K162" s="34"/>
    </row>
    <row r="163" spans="1:11" ht="12.75">
      <c r="A163" s="86" t="s">
        <v>304</v>
      </c>
      <c r="B163" s="87">
        <v>1</v>
      </c>
      <c r="C163" s="87"/>
      <c r="D163" s="87"/>
      <c r="E163" s="87"/>
      <c r="F163" s="87">
        <v>1</v>
      </c>
      <c r="H163" s="24"/>
      <c r="K163" s="34"/>
    </row>
    <row r="164" spans="1:11" ht="12.75">
      <c r="A164" s="86" t="s">
        <v>113</v>
      </c>
      <c r="B164" s="87"/>
      <c r="C164" s="87"/>
      <c r="D164" s="87">
        <v>1</v>
      </c>
      <c r="E164" s="87"/>
      <c r="F164" s="87">
        <v>1</v>
      </c>
      <c r="H164" s="24"/>
      <c r="K164" s="34"/>
    </row>
    <row r="165" spans="1:11" ht="12.75">
      <c r="A165" s="86" t="s">
        <v>123</v>
      </c>
      <c r="B165" s="87">
        <v>1</v>
      </c>
      <c r="C165" s="87"/>
      <c r="D165" s="87">
        <v>3</v>
      </c>
      <c r="E165" s="87">
        <v>2</v>
      </c>
      <c r="F165" s="87">
        <v>6</v>
      </c>
      <c r="H165" s="24"/>
      <c r="K165" s="34"/>
    </row>
    <row r="166" spans="1:11" ht="12.75">
      <c r="A166" s="86" t="s">
        <v>167</v>
      </c>
      <c r="B166" s="87"/>
      <c r="C166" s="87"/>
      <c r="D166" s="87">
        <v>1</v>
      </c>
      <c r="E166" s="87"/>
      <c r="F166" s="87">
        <v>1</v>
      </c>
      <c r="H166" s="24"/>
      <c r="K166" s="34"/>
    </row>
    <row r="167" spans="1:11" ht="12.75">
      <c r="A167" s="86" t="s">
        <v>55</v>
      </c>
      <c r="B167" s="87">
        <v>6</v>
      </c>
      <c r="C167" s="87">
        <v>12</v>
      </c>
      <c r="D167" s="87">
        <v>4</v>
      </c>
      <c r="E167" s="87"/>
      <c r="F167" s="87">
        <v>22</v>
      </c>
      <c r="H167" s="24"/>
      <c r="K167" s="34"/>
    </row>
    <row r="168" spans="1:11" ht="12.75">
      <c r="A168" s="86" t="s">
        <v>102</v>
      </c>
      <c r="B168" s="87">
        <v>1</v>
      </c>
      <c r="C168" s="87">
        <v>3</v>
      </c>
      <c r="D168" s="87">
        <v>2</v>
      </c>
      <c r="E168" s="87"/>
      <c r="F168" s="87">
        <v>6</v>
      </c>
      <c r="H168" s="24"/>
      <c r="K168" s="34"/>
    </row>
    <row r="169" spans="1:11" ht="12.75">
      <c r="A169" s="86" t="s">
        <v>34</v>
      </c>
      <c r="B169" s="87">
        <v>45</v>
      </c>
      <c r="C169" s="87">
        <v>260</v>
      </c>
      <c r="D169" s="87">
        <v>209</v>
      </c>
      <c r="E169" s="87">
        <v>35</v>
      </c>
      <c r="F169" s="87">
        <v>549</v>
      </c>
      <c r="H169" s="24"/>
      <c r="K169" s="34"/>
    </row>
    <row r="170" spans="8:11" ht="12.75">
      <c r="H170" s="24"/>
      <c r="K170" s="34"/>
    </row>
    <row r="171" spans="8:11" ht="12.75">
      <c r="H171" s="24"/>
      <c r="K171" s="34"/>
    </row>
    <row r="172" spans="8:11" ht="12.75">
      <c r="H172" s="24"/>
      <c r="K172" s="34"/>
    </row>
    <row r="173" spans="8:11" ht="12.75">
      <c r="H173" s="24"/>
      <c r="K173" s="34"/>
    </row>
    <row r="174" spans="8:11" ht="12.75">
      <c r="H174" s="24"/>
      <c r="K174" s="34"/>
    </row>
    <row r="175" spans="1:11" ht="12.75">
      <c r="A175" s="23" t="s">
        <v>128</v>
      </c>
      <c r="B175" s="23" t="s">
        <v>62</v>
      </c>
      <c r="H175" s="24"/>
      <c r="K175" s="34"/>
    </row>
    <row r="176" spans="1:11" ht="12.75">
      <c r="A176" s="23" t="s">
        <v>63</v>
      </c>
      <c r="B176" s="103" t="s">
        <v>531</v>
      </c>
      <c r="C176" s="103" t="s">
        <v>533</v>
      </c>
      <c r="D176" s="103" t="s">
        <v>530</v>
      </c>
      <c r="E176" s="103" t="s">
        <v>532</v>
      </c>
      <c r="F176" s="103" t="s">
        <v>34</v>
      </c>
      <c r="H176" s="24"/>
      <c r="K176" s="34"/>
    </row>
    <row r="177" spans="1:11" ht="12.75">
      <c r="A177" s="86" t="s">
        <v>64</v>
      </c>
      <c r="B177" s="87">
        <v>10</v>
      </c>
      <c r="C177" s="87">
        <v>10</v>
      </c>
      <c r="D177" s="87">
        <v>14</v>
      </c>
      <c r="E177" s="87"/>
      <c r="F177" s="87">
        <v>34</v>
      </c>
      <c r="H177" s="24"/>
      <c r="K177" s="34"/>
    </row>
    <row r="178" spans="1:11" ht="12.75">
      <c r="A178" s="86" t="s">
        <v>20</v>
      </c>
      <c r="B178" s="87">
        <v>2</v>
      </c>
      <c r="C178" s="87"/>
      <c r="D178" s="87">
        <v>1</v>
      </c>
      <c r="E178" s="87">
        <v>1</v>
      </c>
      <c r="F178" s="87">
        <v>4</v>
      </c>
      <c r="H178" s="24"/>
      <c r="K178" s="34"/>
    </row>
    <row r="179" spans="1:11" ht="12.75">
      <c r="A179" s="86" t="s">
        <v>172</v>
      </c>
      <c r="B179" s="87"/>
      <c r="C179" s="87"/>
      <c r="D179" s="87"/>
      <c r="E179" s="87">
        <v>4</v>
      </c>
      <c r="F179" s="87">
        <v>4</v>
      </c>
      <c r="H179" s="24"/>
      <c r="K179" s="34"/>
    </row>
    <row r="180" spans="1:11" ht="12.75">
      <c r="A180" s="86" t="s">
        <v>61</v>
      </c>
      <c r="B180" s="87">
        <v>5</v>
      </c>
      <c r="C180" s="87">
        <v>17</v>
      </c>
      <c r="D180" s="87">
        <v>7</v>
      </c>
      <c r="E180" s="87">
        <v>1</v>
      </c>
      <c r="F180" s="87">
        <v>30</v>
      </c>
      <c r="H180" s="24"/>
      <c r="K180" s="34"/>
    </row>
    <row r="181" spans="1:11" ht="12.75">
      <c r="A181" s="86" t="s">
        <v>161</v>
      </c>
      <c r="B181" s="87"/>
      <c r="C181" s="87"/>
      <c r="D181" s="87"/>
      <c r="E181" s="87">
        <v>2</v>
      </c>
      <c r="F181" s="87">
        <v>2</v>
      </c>
      <c r="H181" s="24"/>
      <c r="K181" s="34"/>
    </row>
    <row r="182" spans="1:11" ht="12.75">
      <c r="A182" s="86" t="s">
        <v>19</v>
      </c>
      <c r="B182" s="87">
        <v>10</v>
      </c>
      <c r="C182" s="87">
        <v>18</v>
      </c>
      <c r="D182" s="87">
        <v>19</v>
      </c>
      <c r="E182" s="87">
        <v>14</v>
      </c>
      <c r="F182" s="87">
        <v>61</v>
      </c>
      <c r="H182" s="24"/>
      <c r="K182" s="34"/>
    </row>
    <row r="183" spans="1:11" ht="12.75">
      <c r="A183" s="86" t="s">
        <v>21</v>
      </c>
      <c r="B183" s="87">
        <v>1</v>
      </c>
      <c r="C183" s="87">
        <v>1</v>
      </c>
      <c r="D183" s="87"/>
      <c r="E183" s="87">
        <v>3</v>
      </c>
      <c r="F183" s="87">
        <v>5</v>
      </c>
      <c r="H183" s="24"/>
      <c r="K183" s="34"/>
    </row>
    <row r="184" spans="1:11" ht="12.75">
      <c r="A184" s="86" t="s">
        <v>22</v>
      </c>
      <c r="B184" s="87">
        <v>2</v>
      </c>
      <c r="C184" s="87">
        <v>1</v>
      </c>
      <c r="D184" s="87">
        <v>5</v>
      </c>
      <c r="E184" s="87"/>
      <c r="F184" s="87">
        <v>8</v>
      </c>
      <c r="H184" s="24"/>
      <c r="K184" s="34"/>
    </row>
    <row r="185" spans="1:11" ht="12.75">
      <c r="A185" s="86" t="s">
        <v>162</v>
      </c>
      <c r="B185" s="87">
        <v>1</v>
      </c>
      <c r="C185" s="87"/>
      <c r="D185" s="87"/>
      <c r="E185" s="87"/>
      <c r="F185" s="87">
        <v>1</v>
      </c>
      <c r="H185" s="24"/>
      <c r="K185" s="34"/>
    </row>
    <row r="186" spans="1:11" ht="12.75">
      <c r="A186" s="86" t="s">
        <v>34</v>
      </c>
      <c r="B186" s="87">
        <v>31</v>
      </c>
      <c r="C186" s="87">
        <v>47</v>
      </c>
      <c r="D186" s="87">
        <v>46</v>
      </c>
      <c r="E186" s="87">
        <v>25</v>
      </c>
      <c r="F186" s="87">
        <v>149</v>
      </c>
      <c r="H186" s="24"/>
      <c r="K186" s="34"/>
    </row>
    <row r="187" spans="8:11" ht="12.75">
      <c r="H187" s="24"/>
      <c r="K187" s="34"/>
    </row>
    <row r="188" spans="8:11" ht="12.75">
      <c r="H188" s="24"/>
      <c r="K188" s="34"/>
    </row>
    <row r="189" spans="8:11" ht="12.75">
      <c r="H189" s="24"/>
      <c r="K189" s="34"/>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8"/>
  <dimension ref="A1:BO219"/>
  <sheetViews>
    <sheetView zoomScale="85" zoomScaleNormal="85" zoomScalePageLayoutView="0" workbookViewId="0" topLeftCell="A1">
      <selection activeCell="A1" sqref="A1"/>
    </sheetView>
  </sheetViews>
  <sheetFormatPr defaultColWidth="18.140625" defaultRowHeight="12.75"/>
  <cols>
    <col min="1" max="1" width="8.421875" style="138" customWidth="1"/>
    <col min="2" max="2" width="57.140625" style="138" bestFit="1" customWidth="1"/>
    <col min="3" max="3" width="7.57421875" style="138" bestFit="1" customWidth="1"/>
    <col min="4" max="4" width="36.00390625" style="138" bestFit="1" customWidth="1"/>
    <col min="5" max="5" width="27.7109375" style="138" customWidth="1"/>
    <col min="6" max="6" width="22.00390625" style="139" customWidth="1"/>
    <col min="7" max="7" width="29.28125" style="138" bestFit="1" customWidth="1"/>
    <col min="8" max="8" width="31.28125" style="138" bestFit="1" customWidth="1"/>
    <col min="9" max="9" width="10.00390625" style="140" customWidth="1"/>
    <col min="10" max="11" width="10.421875" style="141" bestFit="1" customWidth="1"/>
    <col min="12" max="12" width="16.8515625" style="141" customWidth="1"/>
    <col min="13" max="13" width="10.421875" style="153" bestFit="1" customWidth="1"/>
    <col min="14" max="14" width="11.421875" style="139" bestFit="1" customWidth="1"/>
    <col min="15" max="15" width="10.421875" style="138" bestFit="1" customWidth="1"/>
    <col min="16" max="17" width="5.7109375" style="138" bestFit="1" customWidth="1"/>
    <col min="18" max="20" width="8.140625" style="138" hidden="1" customWidth="1"/>
    <col min="21" max="21" width="10.421875" style="138" hidden="1" customWidth="1"/>
    <col min="22" max="22" width="5.7109375" style="138" hidden="1" customWidth="1"/>
    <col min="23" max="26" width="8.140625" style="138" hidden="1" customWidth="1"/>
    <col min="27" max="27" width="5.7109375" style="138" bestFit="1" customWidth="1"/>
    <col min="28" max="28" width="5.7109375" style="142" hidden="1" customWidth="1"/>
    <col min="29" max="29" width="5.7109375" style="138" hidden="1" customWidth="1"/>
    <col min="30" max="30" width="8.140625" style="138" hidden="1" customWidth="1"/>
    <col min="31" max="31" width="10.421875" style="138" hidden="1" customWidth="1"/>
    <col min="32" max="32" width="5.7109375" style="138" hidden="1" customWidth="1"/>
    <col min="33" max="36" width="8.140625" style="138" hidden="1" customWidth="1"/>
    <col min="37" max="37" width="3.421875" style="138" bestFit="1" customWidth="1"/>
    <col min="38" max="40" width="5.7109375" style="138" hidden="1" customWidth="1"/>
    <col min="41" max="41" width="8.140625" style="138" hidden="1" customWidth="1"/>
    <col min="42" max="42" width="3.421875" style="138" hidden="1" customWidth="1"/>
    <col min="43" max="46" width="5.7109375" style="138" hidden="1" customWidth="1"/>
    <col min="47" max="47" width="5.7109375" style="138" bestFit="1" customWidth="1"/>
    <col min="48" max="50" width="8.140625" style="138" hidden="1" customWidth="1"/>
    <col min="51" max="51" width="10.421875" style="138" hidden="1" customWidth="1"/>
    <col min="52" max="52" width="5.7109375" style="138" hidden="1" customWidth="1"/>
    <col min="53" max="53" width="8.140625" style="138" hidden="1" customWidth="1"/>
    <col min="54" max="55" width="10.421875" style="138" hidden="1" customWidth="1"/>
    <col min="56" max="57" width="8.140625" style="138" hidden="1" customWidth="1"/>
    <col min="58" max="59" width="10.421875" style="138" hidden="1" customWidth="1"/>
    <col min="60" max="60" width="8.140625" style="138" hidden="1" customWidth="1"/>
    <col min="61" max="61" width="10.421875" style="138" hidden="1" customWidth="1"/>
    <col min="62" max="62" width="8.140625" style="138" hidden="1" customWidth="1"/>
    <col min="63" max="65" width="10.421875" style="138" hidden="1" customWidth="1"/>
    <col min="66" max="66" width="8.140625" style="138" hidden="1" customWidth="1"/>
    <col min="67" max="67" width="19.28125" style="138" bestFit="1" customWidth="1"/>
    <col min="68" max="16384" width="18.140625" style="138" customWidth="1"/>
  </cols>
  <sheetData>
    <row r="1" spans="1:28" ht="15">
      <c r="A1" s="137" t="s">
        <v>178</v>
      </c>
      <c r="K1" s="138"/>
      <c r="M1" s="138"/>
      <c r="AA1" s="142"/>
      <c r="AB1" s="138"/>
    </row>
    <row r="2" spans="11:28" ht="12.75">
      <c r="K2" s="138"/>
      <c r="M2" s="138"/>
      <c r="AA2" s="142"/>
      <c r="AB2" s="138"/>
    </row>
    <row r="3" spans="11:28" ht="12.75">
      <c r="K3" s="138"/>
      <c r="M3" s="138"/>
      <c r="AA3" s="142"/>
      <c r="AB3" s="138"/>
    </row>
    <row r="4" spans="11:28" ht="12.75">
      <c r="K4" s="138"/>
      <c r="M4" s="138"/>
      <c r="AB4" s="138"/>
    </row>
    <row r="5" spans="1:67" s="149" customFormat="1" ht="103.5" customHeight="1">
      <c r="A5" s="143" t="s">
        <v>23</v>
      </c>
      <c r="B5" s="144" t="s">
        <v>0</v>
      </c>
      <c r="C5" s="144" t="s">
        <v>1</v>
      </c>
      <c r="D5" s="144" t="s">
        <v>462</v>
      </c>
      <c r="E5" s="144" t="s">
        <v>159</v>
      </c>
      <c r="F5" s="145" t="s">
        <v>288</v>
      </c>
      <c r="G5" s="110" t="s">
        <v>526</v>
      </c>
      <c r="H5" s="143" t="s">
        <v>424</v>
      </c>
      <c r="I5" s="146" t="s">
        <v>289</v>
      </c>
      <c r="J5" s="147" t="s">
        <v>290</v>
      </c>
      <c r="K5" s="147" t="s">
        <v>291</v>
      </c>
      <c r="L5" s="144" t="s">
        <v>292</v>
      </c>
      <c r="M5" s="147" t="s">
        <v>293</v>
      </c>
      <c r="N5" s="145" t="s">
        <v>2</v>
      </c>
      <c r="O5" s="147" t="s">
        <v>3</v>
      </c>
      <c r="P5" s="144" t="s">
        <v>4</v>
      </c>
      <c r="Q5" s="144" t="s">
        <v>5</v>
      </c>
      <c r="R5" s="144" t="s">
        <v>140</v>
      </c>
      <c r="S5" s="144" t="s">
        <v>141</v>
      </c>
      <c r="T5" s="144" t="s">
        <v>142</v>
      </c>
      <c r="U5" s="144" t="s">
        <v>463</v>
      </c>
      <c r="V5" s="144" t="s">
        <v>464</v>
      </c>
      <c r="W5" s="144" t="s">
        <v>6</v>
      </c>
      <c r="X5" s="144" t="s">
        <v>7</v>
      </c>
      <c r="Y5" s="144" t="s">
        <v>8</v>
      </c>
      <c r="Z5" s="144" t="s">
        <v>9</v>
      </c>
      <c r="AA5" s="144" t="s">
        <v>143</v>
      </c>
      <c r="AB5" s="144" t="s">
        <v>144</v>
      </c>
      <c r="AC5" s="144" t="s">
        <v>145</v>
      </c>
      <c r="AD5" s="144" t="s">
        <v>146</v>
      </c>
      <c r="AE5" s="144" t="s">
        <v>465</v>
      </c>
      <c r="AF5" s="144" t="s">
        <v>466</v>
      </c>
      <c r="AG5" s="144" t="s">
        <v>147</v>
      </c>
      <c r="AH5" s="144" t="s">
        <v>148</v>
      </c>
      <c r="AI5" s="144" t="s">
        <v>149</v>
      </c>
      <c r="AJ5" s="144" t="s">
        <v>150</v>
      </c>
      <c r="AK5" s="144" t="s">
        <v>151</v>
      </c>
      <c r="AL5" s="144" t="s">
        <v>152</v>
      </c>
      <c r="AM5" s="144" t="s">
        <v>153</v>
      </c>
      <c r="AN5" s="144" t="s">
        <v>154</v>
      </c>
      <c r="AO5" s="144" t="s">
        <v>467</v>
      </c>
      <c r="AP5" s="144" t="s">
        <v>468</v>
      </c>
      <c r="AQ5" s="144" t="s">
        <v>10</v>
      </c>
      <c r="AR5" s="144" t="s">
        <v>11</v>
      </c>
      <c r="AS5" s="144" t="s">
        <v>12</v>
      </c>
      <c r="AT5" s="144" t="s">
        <v>13</v>
      </c>
      <c r="AU5" s="144" t="s">
        <v>14</v>
      </c>
      <c r="AV5" s="144" t="s">
        <v>155</v>
      </c>
      <c r="AW5" s="144" t="s">
        <v>156</v>
      </c>
      <c r="AX5" s="144" t="s">
        <v>157</v>
      </c>
      <c r="AY5" s="144" t="s">
        <v>469</v>
      </c>
      <c r="AZ5" s="144" t="s">
        <v>470</v>
      </c>
      <c r="BA5" s="144" t="s">
        <v>15</v>
      </c>
      <c r="BB5" s="144" t="s">
        <v>16</v>
      </c>
      <c r="BC5" s="144" t="s">
        <v>17</v>
      </c>
      <c r="BD5" s="144" t="s">
        <v>18</v>
      </c>
      <c r="BE5" s="148" t="s">
        <v>180</v>
      </c>
      <c r="BF5" s="148" t="s">
        <v>181</v>
      </c>
      <c r="BG5" s="148" t="s">
        <v>182</v>
      </c>
      <c r="BH5" s="148" t="s">
        <v>183</v>
      </c>
      <c r="BI5" s="148" t="s">
        <v>471</v>
      </c>
      <c r="BJ5" s="148" t="s">
        <v>472</v>
      </c>
      <c r="BK5" s="148" t="s">
        <v>184</v>
      </c>
      <c r="BL5" s="148" t="s">
        <v>185</v>
      </c>
      <c r="BM5" s="148" t="s">
        <v>186</v>
      </c>
      <c r="BN5" s="148" t="s">
        <v>187</v>
      </c>
      <c r="BO5" s="148" t="s">
        <v>133</v>
      </c>
    </row>
    <row r="6" spans="1:67" ht="12.75">
      <c r="A6" s="150" t="str">
        <f aca="true" t="shared" si="0" ref="A6:A34">IF(C6&lt;&gt;"",HYPERLINK(CONCATENATE("http://reports.ofsted.gov.uk/inspection-reports/find-inspection-report/provider/ELS/",C6),"Report"),"")</f>
        <v>Report</v>
      </c>
      <c r="B6" s="138" t="s">
        <v>188</v>
      </c>
      <c r="C6" s="138">
        <v>56817</v>
      </c>
      <c r="D6" s="138" t="s">
        <v>19</v>
      </c>
      <c r="E6" s="138" t="s">
        <v>189</v>
      </c>
      <c r="F6" s="138" t="s">
        <v>190</v>
      </c>
      <c r="G6" s="138" t="s">
        <v>19</v>
      </c>
      <c r="H6" s="138" t="s">
        <v>191</v>
      </c>
      <c r="I6" s="140">
        <v>429793</v>
      </c>
      <c r="J6" s="141">
        <v>41891</v>
      </c>
      <c r="K6" s="141">
        <v>41894</v>
      </c>
      <c r="L6" s="138" t="s">
        <v>192</v>
      </c>
      <c r="M6" s="141">
        <v>41935</v>
      </c>
      <c r="N6" s="139">
        <v>410696</v>
      </c>
      <c r="O6" s="141">
        <v>41467</v>
      </c>
      <c r="P6" s="138">
        <v>3</v>
      </c>
      <c r="Q6" s="138">
        <v>3</v>
      </c>
      <c r="R6" s="138" t="s">
        <v>524</v>
      </c>
      <c r="S6" s="138" t="s">
        <v>524</v>
      </c>
      <c r="T6" s="138" t="s">
        <v>524</v>
      </c>
      <c r="U6" s="138" t="s">
        <v>524</v>
      </c>
      <c r="V6" s="138" t="s">
        <v>524</v>
      </c>
      <c r="W6" s="138">
        <v>3</v>
      </c>
      <c r="X6" s="138" t="s">
        <v>524</v>
      </c>
      <c r="Y6" s="138" t="s">
        <v>524</v>
      </c>
      <c r="Z6" s="138" t="s">
        <v>524</v>
      </c>
      <c r="AA6" s="138">
        <v>2</v>
      </c>
      <c r="AB6" s="138" t="s">
        <v>524</v>
      </c>
      <c r="AC6" s="138" t="s">
        <v>524</v>
      </c>
      <c r="AD6" s="138" t="s">
        <v>524</v>
      </c>
      <c r="AE6" s="138" t="s">
        <v>524</v>
      </c>
      <c r="AF6" s="138" t="s">
        <v>524</v>
      </c>
      <c r="AG6" s="138">
        <v>2</v>
      </c>
      <c r="AH6" s="138" t="s">
        <v>524</v>
      </c>
      <c r="AI6" s="138" t="s">
        <v>524</v>
      </c>
      <c r="AJ6" s="138" t="s">
        <v>524</v>
      </c>
      <c r="AK6" s="138">
        <v>2</v>
      </c>
      <c r="AL6" s="138" t="s">
        <v>524</v>
      </c>
      <c r="AM6" s="138" t="s">
        <v>524</v>
      </c>
      <c r="AN6" s="138" t="s">
        <v>524</v>
      </c>
      <c r="AO6" s="138" t="s">
        <v>524</v>
      </c>
      <c r="AP6" s="138" t="s">
        <v>524</v>
      </c>
      <c r="AQ6" s="138">
        <v>2</v>
      </c>
      <c r="AR6" s="138" t="s">
        <v>524</v>
      </c>
      <c r="AS6" s="138" t="s">
        <v>524</v>
      </c>
      <c r="AT6" s="138" t="s">
        <v>524</v>
      </c>
      <c r="AU6" s="138">
        <v>3</v>
      </c>
      <c r="AV6" s="138" t="s">
        <v>524</v>
      </c>
      <c r="AW6" s="138" t="s">
        <v>524</v>
      </c>
      <c r="AX6" s="138" t="s">
        <v>524</v>
      </c>
      <c r="AY6" s="138" t="s">
        <v>524</v>
      </c>
      <c r="AZ6" s="138" t="s">
        <v>524</v>
      </c>
      <c r="BA6" s="138">
        <v>3</v>
      </c>
      <c r="BB6" s="138" t="s">
        <v>524</v>
      </c>
      <c r="BC6" s="138" t="s">
        <v>524</v>
      </c>
      <c r="BD6" s="138" t="s">
        <v>524</v>
      </c>
      <c r="BE6" s="138">
        <v>3</v>
      </c>
      <c r="BF6" s="138" t="s">
        <v>524</v>
      </c>
      <c r="BG6" s="138" t="s">
        <v>524</v>
      </c>
      <c r="BH6" s="138" t="s">
        <v>524</v>
      </c>
      <c r="BI6" s="138" t="s">
        <v>524</v>
      </c>
      <c r="BJ6" s="138" t="s">
        <v>524</v>
      </c>
      <c r="BK6" s="138">
        <v>3</v>
      </c>
      <c r="BL6" s="138" t="s">
        <v>524</v>
      </c>
      <c r="BM6" s="138" t="s">
        <v>524</v>
      </c>
      <c r="BN6" s="138" t="s">
        <v>524</v>
      </c>
      <c r="BO6" s="151" t="str">
        <f aca="true" t="shared" si="1" ref="BO6:BO34">IF(P6="Null","No previous inspection",IF(Q6&gt;P6,"Declined",IF(Q6=P6,"Same",IF(Q6&lt;P6,"Improved"))))</f>
        <v>Same</v>
      </c>
    </row>
    <row r="7" spans="1:67" ht="12.75">
      <c r="A7" s="150" t="str">
        <f t="shared" si="0"/>
        <v>Report</v>
      </c>
      <c r="B7" s="138" t="s">
        <v>194</v>
      </c>
      <c r="C7" s="138">
        <v>139245</v>
      </c>
      <c r="D7" s="138" t="s">
        <v>21</v>
      </c>
      <c r="E7" s="138" t="s">
        <v>195</v>
      </c>
      <c r="F7" s="138" t="s">
        <v>196</v>
      </c>
      <c r="G7" s="138" t="s">
        <v>197</v>
      </c>
      <c r="H7" s="138" t="s">
        <v>198</v>
      </c>
      <c r="I7" s="140">
        <v>446689</v>
      </c>
      <c r="J7" s="141">
        <v>41898</v>
      </c>
      <c r="K7" s="141">
        <v>41900</v>
      </c>
      <c r="L7" s="138" t="s">
        <v>192</v>
      </c>
      <c r="M7" s="141">
        <v>41933</v>
      </c>
      <c r="N7" s="139" t="s">
        <v>193</v>
      </c>
      <c r="O7" s="141" t="s">
        <v>193</v>
      </c>
      <c r="P7" s="138" t="s">
        <v>193</v>
      </c>
      <c r="Q7" s="138">
        <v>4</v>
      </c>
      <c r="R7" s="138" t="s">
        <v>524</v>
      </c>
      <c r="S7" s="138" t="s">
        <v>524</v>
      </c>
      <c r="T7" s="138" t="s">
        <v>524</v>
      </c>
      <c r="U7" s="138">
        <v>4</v>
      </c>
      <c r="V7" s="138">
        <v>4</v>
      </c>
      <c r="W7" s="138" t="s">
        <v>524</v>
      </c>
      <c r="X7" s="138" t="s">
        <v>524</v>
      </c>
      <c r="Y7" s="138" t="s">
        <v>524</v>
      </c>
      <c r="Z7" s="138" t="s">
        <v>524</v>
      </c>
      <c r="AA7" s="138">
        <v>3</v>
      </c>
      <c r="AB7" s="138" t="s">
        <v>524</v>
      </c>
      <c r="AC7" s="138" t="s">
        <v>524</v>
      </c>
      <c r="AD7" s="138" t="s">
        <v>524</v>
      </c>
      <c r="AE7" s="138">
        <v>3</v>
      </c>
      <c r="AF7" s="138">
        <v>3</v>
      </c>
      <c r="AG7" s="138" t="s">
        <v>524</v>
      </c>
      <c r="AH7" s="138" t="s">
        <v>524</v>
      </c>
      <c r="AI7" s="138" t="s">
        <v>524</v>
      </c>
      <c r="AJ7" s="138" t="s">
        <v>524</v>
      </c>
      <c r="AK7" s="138">
        <v>4</v>
      </c>
      <c r="AL7" s="138" t="s">
        <v>524</v>
      </c>
      <c r="AM7" s="138" t="s">
        <v>524</v>
      </c>
      <c r="AN7" s="138" t="s">
        <v>524</v>
      </c>
      <c r="AO7" s="138">
        <v>4</v>
      </c>
      <c r="AP7" s="138">
        <v>4</v>
      </c>
      <c r="AQ7" s="138" t="s">
        <v>524</v>
      </c>
      <c r="AR7" s="138" t="s">
        <v>524</v>
      </c>
      <c r="AS7" s="138" t="s">
        <v>524</v>
      </c>
      <c r="AT7" s="138" t="s">
        <v>524</v>
      </c>
      <c r="AU7" s="138">
        <v>4</v>
      </c>
      <c r="AV7" s="138" t="s">
        <v>524</v>
      </c>
      <c r="AW7" s="138" t="s">
        <v>524</v>
      </c>
      <c r="AX7" s="138" t="s">
        <v>524</v>
      </c>
      <c r="AY7" s="138">
        <v>4</v>
      </c>
      <c r="AZ7" s="138">
        <v>4</v>
      </c>
      <c r="BA7" s="138" t="s">
        <v>524</v>
      </c>
      <c r="BB7" s="138" t="s">
        <v>524</v>
      </c>
      <c r="BC7" s="138" t="s">
        <v>524</v>
      </c>
      <c r="BD7" s="138" t="s">
        <v>524</v>
      </c>
      <c r="BE7" s="138">
        <v>3</v>
      </c>
      <c r="BF7" s="138" t="s">
        <v>524</v>
      </c>
      <c r="BG7" s="138" t="s">
        <v>524</v>
      </c>
      <c r="BH7" s="138" t="s">
        <v>524</v>
      </c>
      <c r="BI7" s="138">
        <v>3</v>
      </c>
      <c r="BJ7" s="138">
        <v>3</v>
      </c>
      <c r="BK7" s="138" t="s">
        <v>524</v>
      </c>
      <c r="BL7" s="138" t="s">
        <v>524</v>
      </c>
      <c r="BM7" s="138" t="s">
        <v>524</v>
      </c>
      <c r="BN7" s="138" t="s">
        <v>524</v>
      </c>
      <c r="BO7" s="151" t="str">
        <f t="shared" si="1"/>
        <v>No previous inspection</v>
      </c>
    </row>
    <row r="8" spans="1:67" ht="12.75">
      <c r="A8" s="150" t="str">
        <f t="shared" si="0"/>
        <v>Report</v>
      </c>
      <c r="B8" s="138" t="s">
        <v>199</v>
      </c>
      <c r="C8" s="138">
        <v>130452</v>
      </c>
      <c r="D8" s="138" t="s">
        <v>22</v>
      </c>
      <c r="E8" s="138" t="s">
        <v>200</v>
      </c>
      <c r="F8" s="138" t="s">
        <v>201</v>
      </c>
      <c r="G8" s="138" t="s">
        <v>202</v>
      </c>
      <c r="H8" s="138" t="s">
        <v>203</v>
      </c>
      <c r="I8" s="140">
        <v>452156</v>
      </c>
      <c r="J8" s="141">
        <v>41897</v>
      </c>
      <c r="K8" s="141">
        <v>41901</v>
      </c>
      <c r="L8" s="138" t="s">
        <v>192</v>
      </c>
      <c r="M8" s="141">
        <v>41936</v>
      </c>
      <c r="N8" s="139">
        <v>330823</v>
      </c>
      <c r="O8" s="141">
        <v>39850</v>
      </c>
      <c r="P8" s="138">
        <v>2</v>
      </c>
      <c r="Q8" s="138">
        <v>3</v>
      </c>
      <c r="R8" s="138" t="s">
        <v>524</v>
      </c>
      <c r="S8" s="138" t="s">
        <v>524</v>
      </c>
      <c r="T8" s="138" t="s">
        <v>524</v>
      </c>
      <c r="U8" s="138">
        <v>3</v>
      </c>
      <c r="V8" s="138">
        <v>3</v>
      </c>
      <c r="W8" s="138" t="s">
        <v>524</v>
      </c>
      <c r="X8" s="138" t="s">
        <v>524</v>
      </c>
      <c r="Y8" s="138" t="s">
        <v>524</v>
      </c>
      <c r="Z8" s="138" t="s">
        <v>524</v>
      </c>
      <c r="AA8" s="138">
        <v>3</v>
      </c>
      <c r="AB8" s="138" t="s">
        <v>524</v>
      </c>
      <c r="AC8" s="138" t="s">
        <v>524</v>
      </c>
      <c r="AD8" s="138" t="s">
        <v>524</v>
      </c>
      <c r="AE8" s="138">
        <v>3</v>
      </c>
      <c r="AF8" s="138">
        <v>3</v>
      </c>
      <c r="AG8" s="138" t="s">
        <v>524</v>
      </c>
      <c r="AH8" s="138" t="s">
        <v>524</v>
      </c>
      <c r="AI8" s="138" t="s">
        <v>524</v>
      </c>
      <c r="AJ8" s="138" t="s">
        <v>524</v>
      </c>
      <c r="AK8" s="138">
        <v>3</v>
      </c>
      <c r="AL8" s="138" t="s">
        <v>524</v>
      </c>
      <c r="AM8" s="138" t="s">
        <v>524</v>
      </c>
      <c r="AN8" s="138" t="s">
        <v>524</v>
      </c>
      <c r="AO8" s="138">
        <v>3</v>
      </c>
      <c r="AP8" s="138">
        <v>3</v>
      </c>
      <c r="AQ8" s="138" t="s">
        <v>524</v>
      </c>
      <c r="AR8" s="138" t="s">
        <v>524</v>
      </c>
      <c r="AS8" s="138" t="s">
        <v>524</v>
      </c>
      <c r="AT8" s="138" t="s">
        <v>524</v>
      </c>
      <c r="AU8" s="138">
        <v>3</v>
      </c>
      <c r="AV8" s="138" t="s">
        <v>524</v>
      </c>
      <c r="AW8" s="138" t="s">
        <v>524</v>
      </c>
      <c r="AX8" s="138" t="s">
        <v>524</v>
      </c>
      <c r="AY8" s="138">
        <v>3</v>
      </c>
      <c r="AZ8" s="138">
        <v>3</v>
      </c>
      <c r="BA8" s="138" t="s">
        <v>524</v>
      </c>
      <c r="BB8" s="138" t="s">
        <v>524</v>
      </c>
      <c r="BC8" s="138" t="s">
        <v>524</v>
      </c>
      <c r="BD8" s="138" t="s">
        <v>524</v>
      </c>
      <c r="BE8" s="138">
        <v>2</v>
      </c>
      <c r="BF8" s="138" t="s">
        <v>524</v>
      </c>
      <c r="BG8" s="138" t="s">
        <v>524</v>
      </c>
      <c r="BH8" s="138" t="s">
        <v>524</v>
      </c>
      <c r="BI8" s="138">
        <v>2</v>
      </c>
      <c r="BJ8" s="138">
        <v>2</v>
      </c>
      <c r="BK8" s="138" t="s">
        <v>524</v>
      </c>
      <c r="BL8" s="138" t="s">
        <v>524</v>
      </c>
      <c r="BM8" s="138" t="s">
        <v>524</v>
      </c>
      <c r="BN8" s="138" t="s">
        <v>524</v>
      </c>
      <c r="BO8" s="151" t="str">
        <f t="shared" si="1"/>
        <v>Declined</v>
      </c>
    </row>
    <row r="9" spans="1:67" ht="12.75">
      <c r="A9" s="150" t="str">
        <f t="shared" si="0"/>
        <v>Report</v>
      </c>
      <c r="B9" s="138" t="s">
        <v>204</v>
      </c>
      <c r="C9" s="138">
        <v>130492</v>
      </c>
      <c r="D9" s="138" t="s">
        <v>22</v>
      </c>
      <c r="E9" s="138" t="s">
        <v>195</v>
      </c>
      <c r="F9" s="138" t="s">
        <v>205</v>
      </c>
      <c r="G9" s="138" t="s">
        <v>202</v>
      </c>
      <c r="H9" s="138" t="s">
        <v>203</v>
      </c>
      <c r="I9" s="140">
        <v>446535</v>
      </c>
      <c r="J9" s="141">
        <v>41898</v>
      </c>
      <c r="K9" s="141">
        <v>41901</v>
      </c>
      <c r="L9" s="138" t="s">
        <v>192</v>
      </c>
      <c r="M9" s="141">
        <v>41935</v>
      </c>
      <c r="N9" s="139">
        <v>385365</v>
      </c>
      <c r="O9" s="141">
        <v>40990</v>
      </c>
      <c r="P9" s="138">
        <v>2</v>
      </c>
      <c r="Q9" s="138">
        <v>4</v>
      </c>
      <c r="R9" s="138" t="s">
        <v>524</v>
      </c>
      <c r="S9" s="138" t="s">
        <v>524</v>
      </c>
      <c r="T9" s="138" t="s">
        <v>524</v>
      </c>
      <c r="U9" s="138">
        <v>4</v>
      </c>
      <c r="V9" s="138">
        <v>4</v>
      </c>
      <c r="W9" s="138" t="s">
        <v>524</v>
      </c>
      <c r="X9" s="138" t="s">
        <v>524</v>
      </c>
      <c r="Y9" s="138" t="s">
        <v>524</v>
      </c>
      <c r="Z9" s="138" t="s">
        <v>524</v>
      </c>
      <c r="AA9" s="138">
        <v>4</v>
      </c>
      <c r="AB9" s="138" t="s">
        <v>524</v>
      </c>
      <c r="AC9" s="138" t="s">
        <v>524</v>
      </c>
      <c r="AD9" s="138" t="s">
        <v>524</v>
      </c>
      <c r="AE9" s="138">
        <v>4</v>
      </c>
      <c r="AF9" s="138">
        <v>4</v>
      </c>
      <c r="AG9" s="138" t="s">
        <v>524</v>
      </c>
      <c r="AH9" s="138" t="s">
        <v>524</v>
      </c>
      <c r="AI9" s="138" t="s">
        <v>524</v>
      </c>
      <c r="AJ9" s="138" t="s">
        <v>524</v>
      </c>
      <c r="AK9" s="138">
        <v>4</v>
      </c>
      <c r="AL9" s="138" t="s">
        <v>524</v>
      </c>
      <c r="AM9" s="138" t="s">
        <v>524</v>
      </c>
      <c r="AN9" s="138" t="s">
        <v>524</v>
      </c>
      <c r="AO9" s="138">
        <v>4</v>
      </c>
      <c r="AP9" s="138">
        <v>4</v>
      </c>
      <c r="AQ9" s="138" t="s">
        <v>524</v>
      </c>
      <c r="AR9" s="138" t="s">
        <v>524</v>
      </c>
      <c r="AS9" s="138" t="s">
        <v>524</v>
      </c>
      <c r="AT9" s="138" t="s">
        <v>524</v>
      </c>
      <c r="AU9" s="138">
        <v>4</v>
      </c>
      <c r="AV9" s="138" t="s">
        <v>524</v>
      </c>
      <c r="AW9" s="138" t="s">
        <v>524</v>
      </c>
      <c r="AX9" s="138" t="s">
        <v>524</v>
      </c>
      <c r="AY9" s="138">
        <v>4</v>
      </c>
      <c r="AZ9" s="138">
        <v>4</v>
      </c>
      <c r="BA9" s="138" t="s">
        <v>524</v>
      </c>
      <c r="BB9" s="138" t="s">
        <v>524</v>
      </c>
      <c r="BC9" s="138" t="s">
        <v>524</v>
      </c>
      <c r="BD9" s="138" t="s">
        <v>524</v>
      </c>
      <c r="BE9" s="138">
        <v>2</v>
      </c>
      <c r="BF9" s="138" t="s">
        <v>524</v>
      </c>
      <c r="BG9" s="138" t="s">
        <v>524</v>
      </c>
      <c r="BH9" s="138" t="s">
        <v>524</v>
      </c>
      <c r="BI9" s="138">
        <v>2</v>
      </c>
      <c r="BJ9" s="138">
        <v>2</v>
      </c>
      <c r="BK9" s="138" t="s">
        <v>524</v>
      </c>
      <c r="BL9" s="138" t="s">
        <v>524</v>
      </c>
      <c r="BM9" s="138" t="s">
        <v>524</v>
      </c>
      <c r="BN9" s="138" t="s">
        <v>524</v>
      </c>
      <c r="BO9" s="151" t="str">
        <f t="shared" si="1"/>
        <v>Declined</v>
      </c>
    </row>
    <row r="10" spans="1:67" ht="12.75" customHeight="1">
      <c r="A10" s="150" t="str">
        <f t="shared" si="0"/>
        <v>Report</v>
      </c>
      <c r="B10" s="138" t="s">
        <v>215</v>
      </c>
      <c r="C10" s="138">
        <v>59153</v>
      </c>
      <c r="D10" s="138" t="s">
        <v>19</v>
      </c>
      <c r="E10" s="138" t="s">
        <v>208</v>
      </c>
      <c r="F10" s="138" t="s">
        <v>216</v>
      </c>
      <c r="G10" s="138" t="s">
        <v>19</v>
      </c>
      <c r="H10" s="138" t="s">
        <v>214</v>
      </c>
      <c r="I10" s="140">
        <v>446618</v>
      </c>
      <c r="J10" s="141">
        <v>41899</v>
      </c>
      <c r="K10" s="141">
        <v>41901</v>
      </c>
      <c r="L10" s="138" t="s">
        <v>192</v>
      </c>
      <c r="M10" s="141">
        <v>41935</v>
      </c>
      <c r="N10" s="139" t="s">
        <v>193</v>
      </c>
      <c r="O10" s="141" t="s">
        <v>193</v>
      </c>
      <c r="P10" s="138" t="s">
        <v>193</v>
      </c>
      <c r="Q10" s="138">
        <v>2</v>
      </c>
      <c r="R10" s="138" t="s">
        <v>524</v>
      </c>
      <c r="S10" s="138" t="s">
        <v>524</v>
      </c>
      <c r="T10" s="138" t="s">
        <v>524</v>
      </c>
      <c r="U10" s="138" t="s">
        <v>524</v>
      </c>
      <c r="V10" s="138" t="s">
        <v>524</v>
      </c>
      <c r="W10" s="138">
        <v>2</v>
      </c>
      <c r="X10" s="138" t="s">
        <v>524</v>
      </c>
      <c r="Y10" s="138" t="s">
        <v>524</v>
      </c>
      <c r="Z10" s="138" t="s">
        <v>524</v>
      </c>
      <c r="AA10" s="138">
        <v>2</v>
      </c>
      <c r="AB10" s="138" t="s">
        <v>524</v>
      </c>
      <c r="AC10" s="138" t="s">
        <v>524</v>
      </c>
      <c r="AD10" s="138" t="s">
        <v>524</v>
      </c>
      <c r="AE10" s="138" t="s">
        <v>524</v>
      </c>
      <c r="AF10" s="138" t="s">
        <v>524</v>
      </c>
      <c r="AG10" s="138">
        <v>2</v>
      </c>
      <c r="AH10" s="138" t="s">
        <v>524</v>
      </c>
      <c r="AI10" s="138" t="s">
        <v>524</v>
      </c>
      <c r="AJ10" s="138" t="s">
        <v>524</v>
      </c>
      <c r="AK10" s="138">
        <v>2</v>
      </c>
      <c r="AL10" s="138" t="s">
        <v>524</v>
      </c>
      <c r="AM10" s="138" t="s">
        <v>524</v>
      </c>
      <c r="AN10" s="138" t="s">
        <v>524</v>
      </c>
      <c r="AO10" s="138" t="s">
        <v>524</v>
      </c>
      <c r="AP10" s="138" t="s">
        <v>524</v>
      </c>
      <c r="AQ10" s="138">
        <v>2</v>
      </c>
      <c r="AR10" s="138" t="s">
        <v>524</v>
      </c>
      <c r="AS10" s="138" t="s">
        <v>524</v>
      </c>
      <c r="AT10" s="138" t="s">
        <v>524</v>
      </c>
      <c r="AU10" s="138">
        <v>2</v>
      </c>
      <c r="AV10" s="138" t="s">
        <v>524</v>
      </c>
      <c r="AW10" s="138" t="s">
        <v>524</v>
      </c>
      <c r="AX10" s="138" t="s">
        <v>524</v>
      </c>
      <c r="AY10" s="138" t="s">
        <v>524</v>
      </c>
      <c r="AZ10" s="138" t="s">
        <v>524</v>
      </c>
      <c r="BA10" s="138">
        <v>2</v>
      </c>
      <c r="BB10" s="138" t="s">
        <v>524</v>
      </c>
      <c r="BC10" s="138" t="s">
        <v>524</v>
      </c>
      <c r="BD10" s="138" t="s">
        <v>524</v>
      </c>
      <c r="BE10" s="138">
        <v>2</v>
      </c>
      <c r="BF10" s="138" t="s">
        <v>524</v>
      </c>
      <c r="BG10" s="138" t="s">
        <v>524</v>
      </c>
      <c r="BH10" s="138" t="s">
        <v>524</v>
      </c>
      <c r="BI10" s="138" t="s">
        <v>524</v>
      </c>
      <c r="BJ10" s="138" t="s">
        <v>524</v>
      </c>
      <c r="BK10" s="138">
        <v>2</v>
      </c>
      <c r="BL10" s="138" t="s">
        <v>524</v>
      </c>
      <c r="BM10" s="138" t="s">
        <v>524</v>
      </c>
      <c r="BN10" s="138" t="s">
        <v>524</v>
      </c>
      <c r="BO10" s="151" t="str">
        <f t="shared" si="1"/>
        <v>No previous inspection</v>
      </c>
    </row>
    <row r="11" spans="1:67" ht="12.75">
      <c r="A11" s="150" t="str">
        <f t="shared" si="0"/>
        <v>Report</v>
      </c>
      <c r="B11" s="138" t="s">
        <v>207</v>
      </c>
      <c r="C11" s="138">
        <v>130468</v>
      </c>
      <c r="D11" s="138" t="s">
        <v>22</v>
      </c>
      <c r="E11" s="138" t="s">
        <v>208</v>
      </c>
      <c r="F11" s="138" t="s">
        <v>209</v>
      </c>
      <c r="G11" s="138" t="s">
        <v>202</v>
      </c>
      <c r="H11" s="138" t="s">
        <v>210</v>
      </c>
      <c r="I11" s="140">
        <v>430285</v>
      </c>
      <c r="J11" s="141">
        <v>41898</v>
      </c>
      <c r="K11" s="141">
        <v>41901</v>
      </c>
      <c r="L11" s="138" t="s">
        <v>192</v>
      </c>
      <c r="M11" s="141">
        <v>41935</v>
      </c>
      <c r="N11" s="139">
        <v>421160</v>
      </c>
      <c r="O11" s="141">
        <v>41383</v>
      </c>
      <c r="P11" s="138">
        <v>3</v>
      </c>
      <c r="Q11" s="138">
        <v>2</v>
      </c>
      <c r="R11" s="138" t="s">
        <v>524</v>
      </c>
      <c r="S11" s="138" t="s">
        <v>524</v>
      </c>
      <c r="T11" s="138" t="s">
        <v>524</v>
      </c>
      <c r="U11" s="138">
        <v>2</v>
      </c>
      <c r="V11" s="138">
        <v>2</v>
      </c>
      <c r="W11" s="138" t="s">
        <v>524</v>
      </c>
      <c r="X11" s="138">
        <v>2</v>
      </c>
      <c r="Y11" s="138" t="s">
        <v>524</v>
      </c>
      <c r="Z11" s="138" t="s">
        <v>524</v>
      </c>
      <c r="AA11" s="138">
        <v>2</v>
      </c>
      <c r="AB11" s="138" t="s">
        <v>524</v>
      </c>
      <c r="AC11" s="138" t="s">
        <v>524</v>
      </c>
      <c r="AD11" s="138" t="s">
        <v>524</v>
      </c>
      <c r="AE11" s="138">
        <v>2</v>
      </c>
      <c r="AF11" s="138">
        <v>2</v>
      </c>
      <c r="AG11" s="138" t="s">
        <v>524</v>
      </c>
      <c r="AH11" s="138">
        <v>2</v>
      </c>
      <c r="AI11" s="138" t="s">
        <v>524</v>
      </c>
      <c r="AJ11" s="138" t="s">
        <v>524</v>
      </c>
      <c r="AK11" s="138">
        <v>2</v>
      </c>
      <c r="AL11" s="138" t="s">
        <v>524</v>
      </c>
      <c r="AM11" s="138" t="s">
        <v>524</v>
      </c>
      <c r="AN11" s="138" t="s">
        <v>524</v>
      </c>
      <c r="AO11" s="138">
        <v>2</v>
      </c>
      <c r="AP11" s="138">
        <v>2</v>
      </c>
      <c r="AQ11" s="138" t="s">
        <v>524</v>
      </c>
      <c r="AR11" s="138">
        <v>2</v>
      </c>
      <c r="AS11" s="138" t="s">
        <v>524</v>
      </c>
      <c r="AT11" s="138" t="s">
        <v>524</v>
      </c>
      <c r="AU11" s="138">
        <v>1</v>
      </c>
      <c r="AV11" s="138" t="s">
        <v>524</v>
      </c>
      <c r="AW11" s="138" t="s">
        <v>524</v>
      </c>
      <c r="AX11" s="138" t="s">
        <v>524</v>
      </c>
      <c r="AY11" s="138">
        <v>1</v>
      </c>
      <c r="AZ11" s="138">
        <v>1</v>
      </c>
      <c r="BA11" s="138" t="s">
        <v>524</v>
      </c>
      <c r="BB11" s="138">
        <v>1</v>
      </c>
      <c r="BC11" s="138" t="s">
        <v>524</v>
      </c>
      <c r="BD11" s="138" t="s">
        <v>524</v>
      </c>
      <c r="BE11" s="138">
        <v>2</v>
      </c>
      <c r="BF11" s="138" t="s">
        <v>524</v>
      </c>
      <c r="BG11" s="138" t="s">
        <v>524</v>
      </c>
      <c r="BH11" s="138" t="s">
        <v>524</v>
      </c>
      <c r="BI11" s="138">
        <v>2</v>
      </c>
      <c r="BJ11" s="138">
        <v>2</v>
      </c>
      <c r="BK11" s="138" t="s">
        <v>524</v>
      </c>
      <c r="BL11" s="138">
        <v>2</v>
      </c>
      <c r="BM11" s="138" t="s">
        <v>524</v>
      </c>
      <c r="BN11" s="138" t="s">
        <v>524</v>
      </c>
      <c r="BO11" s="151" t="str">
        <f t="shared" si="1"/>
        <v>Improved</v>
      </c>
    </row>
    <row r="12" spans="1:67" ht="12.75">
      <c r="A12" s="150" t="str">
        <f t="shared" si="0"/>
        <v>Report</v>
      </c>
      <c r="B12" s="138" t="s">
        <v>211</v>
      </c>
      <c r="C12" s="138">
        <v>59113</v>
      </c>
      <c r="D12" s="138" t="s">
        <v>19</v>
      </c>
      <c r="E12" s="138" t="s">
        <v>212</v>
      </c>
      <c r="F12" s="138" t="s">
        <v>213</v>
      </c>
      <c r="G12" s="138" t="s">
        <v>19</v>
      </c>
      <c r="H12" s="138" t="s">
        <v>214</v>
      </c>
      <c r="I12" s="140">
        <v>434062</v>
      </c>
      <c r="J12" s="141">
        <v>41898</v>
      </c>
      <c r="K12" s="141">
        <v>41901</v>
      </c>
      <c r="L12" s="138" t="s">
        <v>192</v>
      </c>
      <c r="M12" s="141">
        <v>41942</v>
      </c>
      <c r="N12" s="139" t="s">
        <v>193</v>
      </c>
      <c r="O12" s="141" t="s">
        <v>193</v>
      </c>
      <c r="P12" s="138" t="s">
        <v>193</v>
      </c>
      <c r="Q12" s="138">
        <v>3</v>
      </c>
      <c r="R12" s="138" t="s">
        <v>524</v>
      </c>
      <c r="S12" s="138" t="s">
        <v>524</v>
      </c>
      <c r="T12" s="138" t="s">
        <v>524</v>
      </c>
      <c r="U12" s="138" t="s">
        <v>524</v>
      </c>
      <c r="V12" s="138">
        <v>3</v>
      </c>
      <c r="W12" s="138">
        <v>3</v>
      </c>
      <c r="X12" s="138" t="s">
        <v>524</v>
      </c>
      <c r="Y12" s="138" t="s">
        <v>524</v>
      </c>
      <c r="Z12" s="138">
        <v>3</v>
      </c>
      <c r="AA12" s="138">
        <v>3</v>
      </c>
      <c r="AB12" s="138" t="s">
        <v>524</v>
      </c>
      <c r="AC12" s="138" t="s">
        <v>524</v>
      </c>
      <c r="AD12" s="138" t="s">
        <v>524</v>
      </c>
      <c r="AE12" s="138" t="s">
        <v>524</v>
      </c>
      <c r="AF12" s="138">
        <v>3</v>
      </c>
      <c r="AG12" s="138">
        <v>3</v>
      </c>
      <c r="AH12" s="138" t="s">
        <v>524</v>
      </c>
      <c r="AI12" s="138" t="s">
        <v>524</v>
      </c>
      <c r="AJ12" s="138">
        <v>3</v>
      </c>
      <c r="AK12" s="138">
        <v>3</v>
      </c>
      <c r="AL12" s="138" t="s">
        <v>524</v>
      </c>
      <c r="AM12" s="138" t="s">
        <v>524</v>
      </c>
      <c r="AN12" s="138" t="s">
        <v>524</v>
      </c>
      <c r="AO12" s="138" t="s">
        <v>524</v>
      </c>
      <c r="AP12" s="138">
        <v>3</v>
      </c>
      <c r="AQ12" s="138">
        <v>3</v>
      </c>
      <c r="AR12" s="138" t="s">
        <v>524</v>
      </c>
      <c r="AS12" s="138" t="s">
        <v>524</v>
      </c>
      <c r="AT12" s="138">
        <v>3</v>
      </c>
      <c r="AU12" s="138">
        <v>3</v>
      </c>
      <c r="AV12" s="138" t="s">
        <v>524</v>
      </c>
      <c r="AW12" s="138" t="s">
        <v>524</v>
      </c>
      <c r="AX12" s="138" t="s">
        <v>524</v>
      </c>
      <c r="AY12" s="138" t="s">
        <v>524</v>
      </c>
      <c r="AZ12" s="138">
        <v>3</v>
      </c>
      <c r="BA12" s="138">
        <v>3</v>
      </c>
      <c r="BB12" s="138" t="s">
        <v>524</v>
      </c>
      <c r="BC12" s="138" t="s">
        <v>524</v>
      </c>
      <c r="BD12" s="138">
        <v>3</v>
      </c>
      <c r="BE12" s="138">
        <v>3</v>
      </c>
      <c r="BF12" s="138" t="s">
        <v>524</v>
      </c>
      <c r="BG12" s="138" t="s">
        <v>524</v>
      </c>
      <c r="BH12" s="138" t="s">
        <v>524</v>
      </c>
      <c r="BI12" s="138" t="s">
        <v>524</v>
      </c>
      <c r="BJ12" s="138">
        <v>3</v>
      </c>
      <c r="BK12" s="138">
        <v>3</v>
      </c>
      <c r="BL12" s="138" t="s">
        <v>524</v>
      </c>
      <c r="BM12" s="138" t="s">
        <v>524</v>
      </c>
      <c r="BN12" s="138">
        <v>3</v>
      </c>
      <c r="BO12" s="151" t="str">
        <f t="shared" si="1"/>
        <v>No previous inspection</v>
      </c>
    </row>
    <row r="13" spans="1:67" ht="12.75">
      <c r="A13" s="150" t="str">
        <f t="shared" si="0"/>
        <v>Report</v>
      </c>
      <c r="B13" s="138" t="s">
        <v>217</v>
      </c>
      <c r="C13" s="138">
        <v>54087</v>
      </c>
      <c r="D13" s="138" t="s">
        <v>64</v>
      </c>
      <c r="E13" s="138" t="s">
        <v>189</v>
      </c>
      <c r="F13" s="138" t="s">
        <v>218</v>
      </c>
      <c r="G13" s="138" t="s">
        <v>219</v>
      </c>
      <c r="H13" s="138" t="s">
        <v>220</v>
      </c>
      <c r="I13" s="140">
        <v>446665</v>
      </c>
      <c r="J13" s="141">
        <v>41905</v>
      </c>
      <c r="K13" s="141">
        <v>41908</v>
      </c>
      <c r="L13" s="138" t="s">
        <v>192</v>
      </c>
      <c r="M13" s="141">
        <v>41941</v>
      </c>
      <c r="N13" s="139">
        <v>329358</v>
      </c>
      <c r="O13" s="141">
        <v>39780</v>
      </c>
      <c r="P13" s="138">
        <v>2</v>
      </c>
      <c r="Q13" s="138">
        <v>2</v>
      </c>
      <c r="R13" s="138" t="s">
        <v>524</v>
      </c>
      <c r="S13" s="138" t="s">
        <v>524</v>
      </c>
      <c r="T13" s="138" t="s">
        <v>524</v>
      </c>
      <c r="U13" s="138">
        <v>2</v>
      </c>
      <c r="V13" s="138">
        <v>2</v>
      </c>
      <c r="W13" s="138">
        <v>2</v>
      </c>
      <c r="X13" s="138">
        <v>2</v>
      </c>
      <c r="Y13" s="138" t="s">
        <v>524</v>
      </c>
      <c r="Z13" s="138" t="s">
        <v>524</v>
      </c>
      <c r="AA13" s="138">
        <v>2</v>
      </c>
      <c r="AB13" s="138" t="s">
        <v>524</v>
      </c>
      <c r="AC13" s="138" t="s">
        <v>524</v>
      </c>
      <c r="AD13" s="138" t="s">
        <v>524</v>
      </c>
      <c r="AE13" s="138">
        <v>2</v>
      </c>
      <c r="AF13" s="138">
        <v>2</v>
      </c>
      <c r="AG13" s="138">
        <v>2</v>
      </c>
      <c r="AH13" s="138">
        <v>2</v>
      </c>
      <c r="AI13" s="138" t="s">
        <v>524</v>
      </c>
      <c r="AJ13" s="138" t="s">
        <v>524</v>
      </c>
      <c r="AK13" s="138">
        <v>2</v>
      </c>
      <c r="AL13" s="138" t="s">
        <v>524</v>
      </c>
      <c r="AM13" s="138" t="s">
        <v>524</v>
      </c>
      <c r="AN13" s="138" t="s">
        <v>524</v>
      </c>
      <c r="AO13" s="138">
        <v>2</v>
      </c>
      <c r="AP13" s="138">
        <v>2</v>
      </c>
      <c r="AQ13" s="138">
        <v>2</v>
      </c>
      <c r="AR13" s="138">
        <v>2</v>
      </c>
      <c r="AS13" s="138" t="s">
        <v>524</v>
      </c>
      <c r="AT13" s="138" t="s">
        <v>524</v>
      </c>
      <c r="AU13" s="138">
        <v>2</v>
      </c>
      <c r="AV13" s="138" t="s">
        <v>524</v>
      </c>
      <c r="AW13" s="138" t="s">
        <v>524</v>
      </c>
      <c r="AX13" s="138" t="s">
        <v>524</v>
      </c>
      <c r="AY13" s="138">
        <v>2</v>
      </c>
      <c r="AZ13" s="138">
        <v>2</v>
      </c>
      <c r="BA13" s="138">
        <v>2</v>
      </c>
      <c r="BB13" s="138">
        <v>2</v>
      </c>
      <c r="BC13" s="138" t="s">
        <v>524</v>
      </c>
      <c r="BD13" s="138" t="s">
        <v>524</v>
      </c>
      <c r="BE13" s="138">
        <v>2</v>
      </c>
      <c r="BF13" s="138" t="s">
        <v>524</v>
      </c>
      <c r="BG13" s="138" t="s">
        <v>524</v>
      </c>
      <c r="BH13" s="138" t="s">
        <v>524</v>
      </c>
      <c r="BI13" s="138">
        <v>2</v>
      </c>
      <c r="BJ13" s="138">
        <v>2</v>
      </c>
      <c r="BK13" s="138">
        <v>2</v>
      </c>
      <c r="BL13" s="138">
        <v>2</v>
      </c>
      <c r="BM13" s="138" t="s">
        <v>524</v>
      </c>
      <c r="BN13" s="138" t="s">
        <v>524</v>
      </c>
      <c r="BO13" s="151" t="str">
        <f t="shared" si="1"/>
        <v>Same</v>
      </c>
    </row>
    <row r="14" spans="1:67" ht="12.75">
      <c r="A14" s="150" t="str">
        <f t="shared" si="0"/>
        <v>Report</v>
      </c>
      <c r="B14" s="138" t="s">
        <v>221</v>
      </c>
      <c r="C14" s="138">
        <v>130568</v>
      </c>
      <c r="D14" s="138" t="s">
        <v>22</v>
      </c>
      <c r="E14" s="138" t="s">
        <v>189</v>
      </c>
      <c r="F14" s="138" t="s">
        <v>222</v>
      </c>
      <c r="G14" s="138" t="s">
        <v>202</v>
      </c>
      <c r="H14" s="138" t="s">
        <v>203</v>
      </c>
      <c r="I14" s="140">
        <v>446538</v>
      </c>
      <c r="J14" s="141">
        <v>41905</v>
      </c>
      <c r="K14" s="141">
        <v>41908</v>
      </c>
      <c r="L14" s="138" t="s">
        <v>192</v>
      </c>
      <c r="M14" s="141">
        <v>41956</v>
      </c>
      <c r="N14" s="139">
        <v>345834</v>
      </c>
      <c r="O14" s="141">
        <v>40319</v>
      </c>
      <c r="P14" s="138">
        <v>2</v>
      </c>
      <c r="Q14" s="138">
        <v>4</v>
      </c>
      <c r="R14" s="138" t="s">
        <v>524</v>
      </c>
      <c r="S14" s="138" t="s">
        <v>524</v>
      </c>
      <c r="T14" s="138" t="s">
        <v>524</v>
      </c>
      <c r="U14" s="138">
        <v>4</v>
      </c>
      <c r="V14" s="138">
        <v>4</v>
      </c>
      <c r="W14" s="138" t="s">
        <v>524</v>
      </c>
      <c r="X14" s="138" t="s">
        <v>524</v>
      </c>
      <c r="Y14" s="138" t="s">
        <v>524</v>
      </c>
      <c r="Z14" s="138" t="s">
        <v>524</v>
      </c>
      <c r="AA14" s="138">
        <v>4</v>
      </c>
      <c r="AB14" s="138" t="s">
        <v>524</v>
      </c>
      <c r="AC14" s="138" t="s">
        <v>524</v>
      </c>
      <c r="AD14" s="138" t="s">
        <v>524</v>
      </c>
      <c r="AE14" s="138">
        <v>4</v>
      </c>
      <c r="AF14" s="138">
        <v>4</v>
      </c>
      <c r="AG14" s="138" t="s">
        <v>524</v>
      </c>
      <c r="AH14" s="138" t="s">
        <v>524</v>
      </c>
      <c r="AI14" s="138" t="s">
        <v>524</v>
      </c>
      <c r="AJ14" s="138" t="s">
        <v>524</v>
      </c>
      <c r="AK14" s="138">
        <v>3</v>
      </c>
      <c r="AL14" s="138" t="s">
        <v>524</v>
      </c>
      <c r="AM14" s="138" t="s">
        <v>524</v>
      </c>
      <c r="AN14" s="138" t="s">
        <v>524</v>
      </c>
      <c r="AO14" s="138">
        <v>3</v>
      </c>
      <c r="AP14" s="138">
        <v>3</v>
      </c>
      <c r="AQ14" s="138" t="s">
        <v>524</v>
      </c>
      <c r="AR14" s="138" t="s">
        <v>524</v>
      </c>
      <c r="AS14" s="138" t="s">
        <v>524</v>
      </c>
      <c r="AT14" s="138" t="s">
        <v>524</v>
      </c>
      <c r="AU14" s="138">
        <v>4</v>
      </c>
      <c r="AV14" s="138" t="s">
        <v>524</v>
      </c>
      <c r="AW14" s="138" t="s">
        <v>524</v>
      </c>
      <c r="AX14" s="138" t="s">
        <v>524</v>
      </c>
      <c r="AY14" s="138">
        <v>4</v>
      </c>
      <c r="AZ14" s="138">
        <v>4</v>
      </c>
      <c r="BA14" s="138" t="s">
        <v>524</v>
      </c>
      <c r="BB14" s="138" t="s">
        <v>524</v>
      </c>
      <c r="BC14" s="138" t="s">
        <v>524</v>
      </c>
      <c r="BD14" s="138" t="s">
        <v>524</v>
      </c>
      <c r="BE14" s="138">
        <v>2</v>
      </c>
      <c r="BF14" s="138" t="s">
        <v>524</v>
      </c>
      <c r="BG14" s="138" t="s">
        <v>524</v>
      </c>
      <c r="BH14" s="138" t="s">
        <v>524</v>
      </c>
      <c r="BI14" s="138">
        <v>2</v>
      </c>
      <c r="BJ14" s="138">
        <v>2</v>
      </c>
      <c r="BK14" s="138" t="s">
        <v>524</v>
      </c>
      <c r="BL14" s="138" t="s">
        <v>524</v>
      </c>
      <c r="BM14" s="138" t="s">
        <v>524</v>
      </c>
      <c r="BN14" s="138" t="s">
        <v>524</v>
      </c>
      <c r="BO14" s="151" t="str">
        <f t="shared" si="1"/>
        <v>Declined</v>
      </c>
    </row>
    <row r="15" spans="1:67" ht="12.75">
      <c r="A15" s="150" t="str">
        <f t="shared" si="0"/>
        <v>Report</v>
      </c>
      <c r="B15" s="138" t="s">
        <v>223</v>
      </c>
      <c r="C15" s="138">
        <v>130806</v>
      </c>
      <c r="D15" s="138" t="s">
        <v>61</v>
      </c>
      <c r="E15" s="138" t="s">
        <v>212</v>
      </c>
      <c r="F15" s="138" t="s">
        <v>224</v>
      </c>
      <c r="G15" s="138" t="s">
        <v>202</v>
      </c>
      <c r="H15" s="138" t="s">
        <v>225</v>
      </c>
      <c r="I15" s="140">
        <v>446539</v>
      </c>
      <c r="J15" s="141">
        <v>41905</v>
      </c>
      <c r="K15" s="141">
        <v>41908</v>
      </c>
      <c r="L15" s="138" t="s">
        <v>192</v>
      </c>
      <c r="M15" s="141">
        <v>41943</v>
      </c>
      <c r="N15" s="139">
        <v>330974</v>
      </c>
      <c r="O15" s="141">
        <v>39723</v>
      </c>
      <c r="P15" s="138">
        <v>2</v>
      </c>
      <c r="Q15" s="138">
        <v>1</v>
      </c>
      <c r="R15" s="138" t="s">
        <v>524</v>
      </c>
      <c r="S15" s="138" t="s">
        <v>524</v>
      </c>
      <c r="T15" s="138">
        <v>1</v>
      </c>
      <c r="U15" s="138">
        <v>1</v>
      </c>
      <c r="V15" s="138">
        <v>1</v>
      </c>
      <c r="W15" s="138">
        <v>2</v>
      </c>
      <c r="X15" s="138" t="s">
        <v>524</v>
      </c>
      <c r="Y15" s="138" t="s">
        <v>524</v>
      </c>
      <c r="Z15" s="138" t="s">
        <v>524</v>
      </c>
      <c r="AA15" s="138">
        <v>1</v>
      </c>
      <c r="AB15" s="138" t="s">
        <v>524</v>
      </c>
      <c r="AC15" s="138" t="s">
        <v>524</v>
      </c>
      <c r="AD15" s="138">
        <v>1</v>
      </c>
      <c r="AE15" s="138">
        <v>1</v>
      </c>
      <c r="AF15" s="138">
        <v>2</v>
      </c>
      <c r="AG15" s="138">
        <v>2</v>
      </c>
      <c r="AH15" s="138" t="s">
        <v>524</v>
      </c>
      <c r="AI15" s="138" t="s">
        <v>524</v>
      </c>
      <c r="AJ15" s="138" t="s">
        <v>524</v>
      </c>
      <c r="AK15" s="138">
        <v>1</v>
      </c>
      <c r="AL15" s="138" t="s">
        <v>524</v>
      </c>
      <c r="AM15" s="138" t="s">
        <v>524</v>
      </c>
      <c r="AN15" s="138">
        <v>1</v>
      </c>
      <c r="AO15" s="138">
        <v>1</v>
      </c>
      <c r="AP15" s="138">
        <v>1</v>
      </c>
      <c r="AQ15" s="138">
        <v>1</v>
      </c>
      <c r="AR15" s="138" t="s">
        <v>524</v>
      </c>
      <c r="AS15" s="138" t="s">
        <v>524</v>
      </c>
      <c r="AT15" s="138" t="s">
        <v>524</v>
      </c>
      <c r="AU15" s="138">
        <v>1</v>
      </c>
      <c r="AV15" s="138" t="s">
        <v>524</v>
      </c>
      <c r="AW15" s="138" t="s">
        <v>524</v>
      </c>
      <c r="AX15" s="138">
        <v>1</v>
      </c>
      <c r="AY15" s="138">
        <v>1</v>
      </c>
      <c r="AZ15" s="138">
        <v>1</v>
      </c>
      <c r="BA15" s="138">
        <v>1</v>
      </c>
      <c r="BB15" s="138" t="s">
        <v>524</v>
      </c>
      <c r="BC15" s="138" t="s">
        <v>524</v>
      </c>
      <c r="BD15" s="138" t="s">
        <v>524</v>
      </c>
      <c r="BE15" s="138">
        <v>2</v>
      </c>
      <c r="BF15" s="138" t="s">
        <v>524</v>
      </c>
      <c r="BG15" s="138" t="s">
        <v>524</v>
      </c>
      <c r="BH15" s="138">
        <v>2</v>
      </c>
      <c r="BI15" s="138">
        <v>2</v>
      </c>
      <c r="BJ15" s="138">
        <v>2</v>
      </c>
      <c r="BK15" s="138">
        <v>2</v>
      </c>
      <c r="BL15" s="138" t="s">
        <v>524</v>
      </c>
      <c r="BM15" s="138" t="s">
        <v>524</v>
      </c>
      <c r="BN15" s="138" t="s">
        <v>524</v>
      </c>
      <c r="BO15" s="151" t="str">
        <f t="shared" si="1"/>
        <v>Improved</v>
      </c>
    </row>
    <row r="16" spans="1:67" ht="12.75">
      <c r="A16" s="150" t="str">
        <f t="shared" si="0"/>
        <v>Report</v>
      </c>
      <c r="B16" s="138" t="s">
        <v>231</v>
      </c>
      <c r="C16" s="138">
        <v>50192</v>
      </c>
      <c r="D16" s="138" t="s">
        <v>19</v>
      </c>
      <c r="E16" s="138" t="s">
        <v>208</v>
      </c>
      <c r="F16" s="138" t="s">
        <v>227</v>
      </c>
      <c r="G16" s="138" t="s">
        <v>19</v>
      </c>
      <c r="H16" s="138" t="s">
        <v>191</v>
      </c>
      <c r="I16" s="140">
        <v>430258</v>
      </c>
      <c r="J16" s="141">
        <v>41904</v>
      </c>
      <c r="K16" s="141">
        <v>41908</v>
      </c>
      <c r="L16" s="138" t="s">
        <v>192</v>
      </c>
      <c r="M16" s="141">
        <v>41940</v>
      </c>
      <c r="N16" s="139">
        <v>410652</v>
      </c>
      <c r="O16" s="141">
        <v>41453</v>
      </c>
      <c r="P16" s="138">
        <v>3</v>
      </c>
      <c r="Q16" s="138">
        <v>3</v>
      </c>
      <c r="R16" s="138" t="s">
        <v>524</v>
      </c>
      <c r="S16" s="138" t="s">
        <v>524</v>
      </c>
      <c r="T16" s="138" t="s">
        <v>524</v>
      </c>
      <c r="U16" s="138" t="s">
        <v>524</v>
      </c>
      <c r="V16" s="138" t="s">
        <v>524</v>
      </c>
      <c r="W16" s="138">
        <v>3</v>
      </c>
      <c r="X16" s="138" t="s">
        <v>524</v>
      </c>
      <c r="Y16" s="138" t="s">
        <v>524</v>
      </c>
      <c r="Z16" s="138" t="s">
        <v>524</v>
      </c>
      <c r="AA16" s="138">
        <v>3</v>
      </c>
      <c r="AB16" s="138" t="s">
        <v>524</v>
      </c>
      <c r="AC16" s="138" t="s">
        <v>524</v>
      </c>
      <c r="AD16" s="138" t="s">
        <v>524</v>
      </c>
      <c r="AE16" s="138" t="s">
        <v>524</v>
      </c>
      <c r="AF16" s="138" t="s">
        <v>524</v>
      </c>
      <c r="AG16" s="138">
        <v>3</v>
      </c>
      <c r="AH16" s="138" t="s">
        <v>524</v>
      </c>
      <c r="AI16" s="138" t="s">
        <v>524</v>
      </c>
      <c r="AJ16" s="138" t="s">
        <v>524</v>
      </c>
      <c r="AK16" s="138">
        <v>3</v>
      </c>
      <c r="AL16" s="138" t="s">
        <v>524</v>
      </c>
      <c r="AM16" s="138" t="s">
        <v>524</v>
      </c>
      <c r="AN16" s="138" t="s">
        <v>524</v>
      </c>
      <c r="AO16" s="138" t="s">
        <v>524</v>
      </c>
      <c r="AP16" s="138" t="s">
        <v>524</v>
      </c>
      <c r="AQ16" s="138">
        <v>3</v>
      </c>
      <c r="AR16" s="138" t="s">
        <v>524</v>
      </c>
      <c r="AS16" s="138" t="s">
        <v>524</v>
      </c>
      <c r="AT16" s="138" t="s">
        <v>524</v>
      </c>
      <c r="AU16" s="138">
        <v>3</v>
      </c>
      <c r="AV16" s="138" t="s">
        <v>524</v>
      </c>
      <c r="AW16" s="138" t="s">
        <v>524</v>
      </c>
      <c r="AX16" s="138" t="s">
        <v>524</v>
      </c>
      <c r="AY16" s="138" t="s">
        <v>524</v>
      </c>
      <c r="AZ16" s="138" t="s">
        <v>524</v>
      </c>
      <c r="BA16" s="138">
        <v>3</v>
      </c>
      <c r="BB16" s="138" t="s">
        <v>524</v>
      </c>
      <c r="BC16" s="138" t="s">
        <v>524</v>
      </c>
      <c r="BD16" s="138" t="s">
        <v>524</v>
      </c>
      <c r="BE16" s="138">
        <v>2</v>
      </c>
      <c r="BF16" s="138" t="s">
        <v>524</v>
      </c>
      <c r="BG16" s="138" t="s">
        <v>524</v>
      </c>
      <c r="BH16" s="138" t="s">
        <v>524</v>
      </c>
      <c r="BI16" s="138" t="s">
        <v>524</v>
      </c>
      <c r="BJ16" s="138" t="s">
        <v>524</v>
      </c>
      <c r="BK16" s="138">
        <v>2</v>
      </c>
      <c r="BL16" s="138" t="s">
        <v>524</v>
      </c>
      <c r="BM16" s="138" t="s">
        <v>524</v>
      </c>
      <c r="BN16" s="138" t="s">
        <v>524</v>
      </c>
      <c r="BO16" s="151" t="str">
        <f t="shared" si="1"/>
        <v>Same</v>
      </c>
    </row>
    <row r="17" spans="1:67" ht="12.75">
      <c r="A17" s="150" t="str">
        <f t="shared" si="0"/>
        <v>Report</v>
      </c>
      <c r="B17" s="138" t="s">
        <v>229</v>
      </c>
      <c r="C17" s="138">
        <v>130532</v>
      </c>
      <c r="D17" s="138" t="s">
        <v>61</v>
      </c>
      <c r="E17" s="138" t="s">
        <v>189</v>
      </c>
      <c r="F17" s="138" t="s">
        <v>230</v>
      </c>
      <c r="G17" s="138" t="s">
        <v>202</v>
      </c>
      <c r="H17" s="138" t="s">
        <v>225</v>
      </c>
      <c r="I17" s="140">
        <v>446537</v>
      </c>
      <c r="J17" s="141">
        <v>41904</v>
      </c>
      <c r="K17" s="141">
        <v>41908</v>
      </c>
      <c r="L17" s="138" t="s">
        <v>192</v>
      </c>
      <c r="M17" s="141">
        <v>41941</v>
      </c>
      <c r="N17" s="139">
        <v>329315</v>
      </c>
      <c r="O17" s="141">
        <v>39731</v>
      </c>
      <c r="P17" s="138">
        <v>2</v>
      </c>
      <c r="Q17" s="138">
        <v>2</v>
      </c>
      <c r="R17" s="138" t="s">
        <v>524</v>
      </c>
      <c r="S17" s="138" t="s">
        <v>524</v>
      </c>
      <c r="T17" s="138" t="s">
        <v>524</v>
      </c>
      <c r="U17" s="138">
        <v>2</v>
      </c>
      <c r="V17" s="138">
        <v>2</v>
      </c>
      <c r="W17" s="138">
        <v>2</v>
      </c>
      <c r="X17" s="138">
        <v>2</v>
      </c>
      <c r="Y17" s="138" t="s">
        <v>524</v>
      </c>
      <c r="Z17" s="138" t="s">
        <v>524</v>
      </c>
      <c r="AA17" s="138">
        <v>2</v>
      </c>
      <c r="AB17" s="138" t="s">
        <v>524</v>
      </c>
      <c r="AC17" s="138" t="s">
        <v>524</v>
      </c>
      <c r="AD17" s="138" t="s">
        <v>524</v>
      </c>
      <c r="AE17" s="138">
        <v>2</v>
      </c>
      <c r="AF17" s="138">
        <v>2</v>
      </c>
      <c r="AG17" s="138">
        <v>2</v>
      </c>
      <c r="AH17" s="138">
        <v>2</v>
      </c>
      <c r="AI17" s="138" t="s">
        <v>524</v>
      </c>
      <c r="AJ17" s="138" t="s">
        <v>524</v>
      </c>
      <c r="AK17" s="138">
        <v>2</v>
      </c>
      <c r="AL17" s="138" t="s">
        <v>524</v>
      </c>
      <c r="AM17" s="138" t="s">
        <v>524</v>
      </c>
      <c r="AN17" s="138" t="s">
        <v>524</v>
      </c>
      <c r="AO17" s="138">
        <v>2</v>
      </c>
      <c r="AP17" s="138">
        <v>2</v>
      </c>
      <c r="AQ17" s="138">
        <v>2</v>
      </c>
      <c r="AR17" s="138">
        <v>2</v>
      </c>
      <c r="AS17" s="138" t="s">
        <v>524</v>
      </c>
      <c r="AT17" s="138" t="s">
        <v>524</v>
      </c>
      <c r="AU17" s="138">
        <v>2</v>
      </c>
      <c r="AV17" s="138" t="s">
        <v>524</v>
      </c>
      <c r="AW17" s="138" t="s">
        <v>524</v>
      </c>
      <c r="AX17" s="138" t="s">
        <v>524</v>
      </c>
      <c r="AY17" s="138">
        <v>2</v>
      </c>
      <c r="AZ17" s="138">
        <v>2</v>
      </c>
      <c r="BA17" s="138">
        <v>2</v>
      </c>
      <c r="BB17" s="138">
        <v>2</v>
      </c>
      <c r="BC17" s="138" t="s">
        <v>524</v>
      </c>
      <c r="BD17" s="138" t="s">
        <v>524</v>
      </c>
      <c r="BE17" s="138">
        <v>1</v>
      </c>
      <c r="BF17" s="138" t="s">
        <v>524</v>
      </c>
      <c r="BG17" s="138" t="s">
        <v>524</v>
      </c>
      <c r="BH17" s="138" t="s">
        <v>524</v>
      </c>
      <c r="BI17" s="138">
        <v>1</v>
      </c>
      <c r="BJ17" s="138">
        <v>1</v>
      </c>
      <c r="BK17" s="138">
        <v>1</v>
      </c>
      <c r="BL17" s="138">
        <v>1</v>
      </c>
      <c r="BM17" s="138" t="s">
        <v>524</v>
      </c>
      <c r="BN17" s="138" t="s">
        <v>524</v>
      </c>
      <c r="BO17" s="151" t="str">
        <f t="shared" si="1"/>
        <v>Same</v>
      </c>
    </row>
    <row r="18" spans="1:67" ht="12.75">
      <c r="A18" s="150" t="str">
        <f t="shared" si="0"/>
        <v>Report</v>
      </c>
      <c r="B18" s="138" t="s">
        <v>226</v>
      </c>
      <c r="C18" s="138">
        <v>59072</v>
      </c>
      <c r="D18" s="138" t="s">
        <v>64</v>
      </c>
      <c r="E18" s="138" t="s">
        <v>208</v>
      </c>
      <c r="F18" s="138" t="s">
        <v>227</v>
      </c>
      <c r="G18" s="138" t="s">
        <v>228</v>
      </c>
      <c r="H18" s="138" t="s">
        <v>214</v>
      </c>
      <c r="I18" s="140">
        <v>434036</v>
      </c>
      <c r="J18" s="141">
        <v>41905</v>
      </c>
      <c r="K18" s="141">
        <v>41908</v>
      </c>
      <c r="L18" s="138" t="s">
        <v>192</v>
      </c>
      <c r="M18" s="141">
        <v>41941</v>
      </c>
      <c r="N18" s="139">
        <v>385726</v>
      </c>
      <c r="O18" s="141">
        <v>40956</v>
      </c>
      <c r="P18" s="138">
        <v>3</v>
      </c>
      <c r="Q18" s="138">
        <v>4</v>
      </c>
      <c r="R18" s="138" t="s">
        <v>524</v>
      </c>
      <c r="S18" s="138" t="s">
        <v>524</v>
      </c>
      <c r="T18" s="138" t="s">
        <v>524</v>
      </c>
      <c r="U18" s="138">
        <v>4</v>
      </c>
      <c r="V18" s="138" t="s">
        <v>524</v>
      </c>
      <c r="W18" s="138" t="s">
        <v>524</v>
      </c>
      <c r="X18" s="138" t="s">
        <v>524</v>
      </c>
      <c r="Y18" s="138" t="s">
        <v>524</v>
      </c>
      <c r="Z18" s="138">
        <v>4</v>
      </c>
      <c r="AA18" s="138">
        <v>4</v>
      </c>
      <c r="AB18" s="138" t="s">
        <v>524</v>
      </c>
      <c r="AC18" s="138" t="s">
        <v>524</v>
      </c>
      <c r="AD18" s="138" t="s">
        <v>524</v>
      </c>
      <c r="AE18" s="138">
        <v>4</v>
      </c>
      <c r="AF18" s="138" t="s">
        <v>524</v>
      </c>
      <c r="AG18" s="138" t="s">
        <v>524</v>
      </c>
      <c r="AH18" s="138" t="s">
        <v>524</v>
      </c>
      <c r="AI18" s="138" t="s">
        <v>524</v>
      </c>
      <c r="AJ18" s="138">
        <v>4</v>
      </c>
      <c r="AK18" s="138">
        <v>4</v>
      </c>
      <c r="AL18" s="138" t="s">
        <v>524</v>
      </c>
      <c r="AM18" s="138" t="s">
        <v>524</v>
      </c>
      <c r="AN18" s="138" t="s">
        <v>524</v>
      </c>
      <c r="AO18" s="138">
        <v>4</v>
      </c>
      <c r="AP18" s="138" t="s">
        <v>524</v>
      </c>
      <c r="AQ18" s="138" t="s">
        <v>524</v>
      </c>
      <c r="AR18" s="138" t="s">
        <v>524</v>
      </c>
      <c r="AS18" s="138" t="s">
        <v>524</v>
      </c>
      <c r="AT18" s="138">
        <v>4</v>
      </c>
      <c r="AU18" s="138">
        <v>4</v>
      </c>
      <c r="AV18" s="138" t="s">
        <v>524</v>
      </c>
      <c r="AW18" s="138" t="s">
        <v>524</v>
      </c>
      <c r="AX18" s="138" t="s">
        <v>524</v>
      </c>
      <c r="AY18" s="138">
        <v>4</v>
      </c>
      <c r="AZ18" s="138" t="s">
        <v>524</v>
      </c>
      <c r="BA18" s="138" t="s">
        <v>524</v>
      </c>
      <c r="BB18" s="138" t="s">
        <v>524</v>
      </c>
      <c r="BC18" s="138" t="s">
        <v>524</v>
      </c>
      <c r="BD18" s="138">
        <v>4</v>
      </c>
      <c r="BE18" s="138">
        <v>4</v>
      </c>
      <c r="BF18" s="138" t="s">
        <v>524</v>
      </c>
      <c r="BG18" s="138" t="s">
        <v>524</v>
      </c>
      <c r="BH18" s="138" t="s">
        <v>524</v>
      </c>
      <c r="BI18" s="138">
        <v>4</v>
      </c>
      <c r="BJ18" s="138" t="s">
        <v>524</v>
      </c>
      <c r="BK18" s="138" t="s">
        <v>524</v>
      </c>
      <c r="BL18" s="138" t="s">
        <v>524</v>
      </c>
      <c r="BM18" s="138" t="s">
        <v>524</v>
      </c>
      <c r="BN18" s="138">
        <v>4</v>
      </c>
      <c r="BO18" s="151" t="str">
        <f t="shared" si="1"/>
        <v>Declined</v>
      </c>
    </row>
    <row r="19" spans="1:67" ht="12.75">
      <c r="A19" s="150" t="str">
        <f t="shared" si="0"/>
        <v>Report</v>
      </c>
      <c r="B19" s="138" t="s">
        <v>241</v>
      </c>
      <c r="C19" s="138">
        <v>53201</v>
      </c>
      <c r="D19" s="138" t="s">
        <v>64</v>
      </c>
      <c r="E19" s="138" t="s">
        <v>233</v>
      </c>
      <c r="F19" s="138" t="s">
        <v>242</v>
      </c>
      <c r="G19" s="138" t="s">
        <v>219</v>
      </c>
      <c r="H19" s="138" t="s">
        <v>243</v>
      </c>
      <c r="I19" s="140">
        <v>434069</v>
      </c>
      <c r="J19" s="141">
        <v>41911</v>
      </c>
      <c r="K19" s="141">
        <v>41915</v>
      </c>
      <c r="L19" s="138" t="s">
        <v>192</v>
      </c>
      <c r="M19" s="141">
        <v>41950</v>
      </c>
      <c r="N19" s="139">
        <v>387972</v>
      </c>
      <c r="O19" s="141">
        <v>41075</v>
      </c>
      <c r="P19" s="138">
        <v>3</v>
      </c>
      <c r="Q19" s="138">
        <v>2</v>
      </c>
      <c r="R19" s="138" t="s">
        <v>524</v>
      </c>
      <c r="S19" s="138" t="s">
        <v>524</v>
      </c>
      <c r="T19" s="138" t="s">
        <v>524</v>
      </c>
      <c r="U19" s="138" t="s">
        <v>524</v>
      </c>
      <c r="V19" s="138" t="s">
        <v>524</v>
      </c>
      <c r="W19" s="138">
        <v>2</v>
      </c>
      <c r="X19" s="138">
        <v>2</v>
      </c>
      <c r="Y19" s="138" t="s">
        <v>524</v>
      </c>
      <c r="Z19" s="138" t="s">
        <v>524</v>
      </c>
      <c r="AA19" s="138">
        <v>2</v>
      </c>
      <c r="AB19" s="138" t="s">
        <v>524</v>
      </c>
      <c r="AC19" s="138" t="s">
        <v>524</v>
      </c>
      <c r="AD19" s="138" t="s">
        <v>524</v>
      </c>
      <c r="AE19" s="138" t="s">
        <v>524</v>
      </c>
      <c r="AF19" s="138" t="s">
        <v>524</v>
      </c>
      <c r="AG19" s="138">
        <v>2</v>
      </c>
      <c r="AH19" s="138">
        <v>2</v>
      </c>
      <c r="AI19" s="138" t="s">
        <v>524</v>
      </c>
      <c r="AJ19" s="138" t="s">
        <v>524</v>
      </c>
      <c r="AK19" s="138">
        <v>2</v>
      </c>
      <c r="AL19" s="138" t="s">
        <v>524</v>
      </c>
      <c r="AM19" s="138" t="s">
        <v>524</v>
      </c>
      <c r="AN19" s="138" t="s">
        <v>524</v>
      </c>
      <c r="AO19" s="138" t="s">
        <v>524</v>
      </c>
      <c r="AP19" s="138" t="s">
        <v>524</v>
      </c>
      <c r="AQ19" s="138">
        <v>2</v>
      </c>
      <c r="AR19" s="138">
        <v>2</v>
      </c>
      <c r="AS19" s="138" t="s">
        <v>524</v>
      </c>
      <c r="AT19" s="138" t="s">
        <v>524</v>
      </c>
      <c r="AU19" s="138">
        <v>2</v>
      </c>
      <c r="AV19" s="138" t="s">
        <v>524</v>
      </c>
      <c r="AW19" s="138" t="s">
        <v>524</v>
      </c>
      <c r="AX19" s="138" t="s">
        <v>524</v>
      </c>
      <c r="AY19" s="138" t="s">
        <v>524</v>
      </c>
      <c r="AZ19" s="138" t="s">
        <v>524</v>
      </c>
      <c r="BA19" s="138">
        <v>2</v>
      </c>
      <c r="BB19" s="138">
        <v>2</v>
      </c>
      <c r="BC19" s="138" t="s">
        <v>524</v>
      </c>
      <c r="BD19" s="138" t="s">
        <v>524</v>
      </c>
      <c r="BE19" s="138">
        <v>2</v>
      </c>
      <c r="BF19" s="138" t="s">
        <v>524</v>
      </c>
      <c r="BG19" s="138" t="s">
        <v>524</v>
      </c>
      <c r="BH19" s="138" t="s">
        <v>524</v>
      </c>
      <c r="BI19" s="138" t="s">
        <v>524</v>
      </c>
      <c r="BJ19" s="138" t="s">
        <v>524</v>
      </c>
      <c r="BK19" s="138">
        <v>2</v>
      </c>
      <c r="BL19" s="138">
        <v>2</v>
      </c>
      <c r="BM19" s="138" t="s">
        <v>524</v>
      </c>
      <c r="BN19" s="138" t="s">
        <v>524</v>
      </c>
      <c r="BO19" s="151" t="str">
        <f t="shared" si="1"/>
        <v>Improved</v>
      </c>
    </row>
    <row r="20" spans="1:67" ht="12.75">
      <c r="A20" s="150" t="str">
        <f t="shared" si="0"/>
        <v>Report</v>
      </c>
      <c r="B20" s="138" t="s">
        <v>237</v>
      </c>
      <c r="C20" s="138">
        <v>59164</v>
      </c>
      <c r="D20" s="138" t="s">
        <v>19</v>
      </c>
      <c r="E20" s="138" t="s">
        <v>212</v>
      </c>
      <c r="F20" s="138" t="s">
        <v>238</v>
      </c>
      <c r="G20" s="138" t="s">
        <v>19</v>
      </c>
      <c r="H20" s="138" t="s">
        <v>214</v>
      </c>
      <c r="I20" s="140">
        <v>446619</v>
      </c>
      <c r="J20" s="141">
        <v>41912</v>
      </c>
      <c r="K20" s="141">
        <v>41915</v>
      </c>
      <c r="L20" s="138" t="s">
        <v>192</v>
      </c>
      <c r="M20" s="141">
        <v>41950</v>
      </c>
      <c r="N20" s="139" t="s">
        <v>193</v>
      </c>
      <c r="O20" s="141" t="s">
        <v>193</v>
      </c>
      <c r="P20" s="138" t="s">
        <v>193</v>
      </c>
      <c r="Q20" s="138">
        <v>3</v>
      </c>
      <c r="R20" s="138" t="s">
        <v>524</v>
      </c>
      <c r="S20" s="138" t="s">
        <v>524</v>
      </c>
      <c r="T20" s="138" t="s">
        <v>524</v>
      </c>
      <c r="U20" s="138" t="s">
        <v>524</v>
      </c>
      <c r="V20" s="138" t="s">
        <v>524</v>
      </c>
      <c r="W20" s="138">
        <v>3</v>
      </c>
      <c r="X20" s="138" t="s">
        <v>524</v>
      </c>
      <c r="Y20" s="138" t="s">
        <v>524</v>
      </c>
      <c r="Z20" s="138" t="s">
        <v>524</v>
      </c>
      <c r="AA20" s="138">
        <v>3</v>
      </c>
      <c r="AB20" s="138" t="s">
        <v>524</v>
      </c>
      <c r="AC20" s="138" t="s">
        <v>524</v>
      </c>
      <c r="AD20" s="138" t="s">
        <v>524</v>
      </c>
      <c r="AE20" s="138" t="s">
        <v>524</v>
      </c>
      <c r="AF20" s="138" t="s">
        <v>524</v>
      </c>
      <c r="AG20" s="138">
        <v>3</v>
      </c>
      <c r="AH20" s="138" t="s">
        <v>524</v>
      </c>
      <c r="AI20" s="138" t="s">
        <v>524</v>
      </c>
      <c r="AJ20" s="138" t="s">
        <v>524</v>
      </c>
      <c r="AK20" s="138">
        <v>3</v>
      </c>
      <c r="AL20" s="138" t="s">
        <v>524</v>
      </c>
      <c r="AM20" s="138" t="s">
        <v>524</v>
      </c>
      <c r="AN20" s="138" t="s">
        <v>524</v>
      </c>
      <c r="AO20" s="138" t="s">
        <v>524</v>
      </c>
      <c r="AP20" s="138" t="s">
        <v>524</v>
      </c>
      <c r="AQ20" s="138">
        <v>3</v>
      </c>
      <c r="AR20" s="138" t="s">
        <v>524</v>
      </c>
      <c r="AS20" s="138" t="s">
        <v>524</v>
      </c>
      <c r="AT20" s="138" t="s">
        <v>524</v>
      </c>
      <c r="AU20" s="138">
        <v>3</v>
      </c>
      <c r="AV20" s="138" t="s">
        <v>524</v>
      </c>
      <c r="AW20" s="138" t="s">
        <v>524</v>
      </c>
      <c r="AX20" s="138" t="s">
        <v>524</v>
      </c>
      <c r="AY20" s="138" t="s">
        <v>524</v>
      </c>
      <c r="AZ20" s="138" t="s">
        <v>524</v>
      </c>
      <c r="BA20" s="138">
        <v>3</v>
      </c>
      <c r="BB20" s="138" t="s">
        <v>524</v>
      </c>
      <c r="BC20" s="138" t="s">
        <v>524</v>
      </c>
      <c r="BD20" s="138" t="s">
        <v>524</v>
      </c>
      <c r="BE20" s="138">
        <v>2</v>
      </c>
      <c r="BF20" s="138" t="s">
        <v>524</v>
      </c>
      <c r="BG20" s="138" t="s">
        <v>524</v>
      </c>
      <c r="BH20" s="138" t="s">
        <v>524</v>
      </c>
      <c r="BI20" s="138" t="s">
        <v>524</v>
      </c>
      <c r="BJ20" s="138" t="s">
        <v>524</v>
      </c>
      <c r="BK20" s="138">
        <v>2</v>
      </c>
      <c r="BL20" s="138" t="s">
        <v>524</v>
      </c>
      <c r="BM20" s="138" t="s">
        <v>524</v>
      </c>
      <c r="BN20" s="138" t="s">
        <v>524</v>
      </c>
      <c r="BO20" s="151" t="str">
        <f t="shared" si="1"/>
        <v>No previous inspection</v>
      </c>
    </row>
    <row r="21" spans="1:67" ht="12.75">
      <c r="A21" s="150" t="str">
        <f t="shared" si="0"/>
        <v>Report</v>
      </c>
      <c r="B21" s="138" t="s">
        <v>245</v>
      </c>
      <c r="C21" s="138">
        <v>58168</v>
      </c>
      <c r="D21" s="138" t="s">
        <v>19</v>
      </c>
      <c r="E21" s="138" t="s">
        <v>206</v>
      </c>
      <c r="F21" s="138" t="s">
        <v>246</v>
      </c>
      <c r="G21" s="138" t="s">
        <v>19</v>
      </c>
      <c r="H21" s="138" t="s">
        <v>191</v>
      </c>
      <c r="I21" s="140">
        <v>430261</v>
      </c>
      <c r="J21" s="141">
        <v>41911</v>
      </c>
      <c r="K21" s="141">
        <v>41915</v>
      </c>
      <c r="L21" s="138" t="s">
        <v>192</v>
      </c>
      <c r="M21" s="141">
        <v>41950</v>
      </c>
      <c r="N21" s="139">
        <v>408546</v>
      </c>
      <c r="O21" s="141">
        <v>41432</v>
      </c>
      <c r="P21" s="138">
        <v>3</v>
      </c>
      <c r="Q21" s="138">
        <v>2</v>
      </c>
      <c r="R21" s="138" t="s">
        <v>524</v>
      </c>
      <c r="S21" s="138" t="s">
        <v>524</v>
      </c>
      <c r="T21" s="138" t="s">
        <v>524</v>
      </c>
      <c r="U21" s="138" t="s">
        <v>524</v>
      </c>
      <c r="V21" s="138">
        <v>2</v>
      </c>
      <c r="W21" s="138">
        <v>2</v>
      </c>
      <c r="X21" s="138" t="s">
        <v>524</v>
      </c>
      <c r="Y21" s="138" t="s">
        <v>524</v>
      </c>
      <c r="Z21" s="138">
        <v>2</v>
      </c>
      <c r="AA21" s="138">
        <v>2</v>
      </c>
      <c r="AB21" s="138" t="s">
        <v>524</v>
      </c>
      <c r="AC21" s="138" t="s">
        <v>524</v>
      </c>
      <c r="AD21" s="138" t="s">
        <v>524</v>
      </c>
      <c r="AE21" s="138" t="s">
        <v>524</v>
      </c>
      <c r="AF21" s="138">
        <v>2</v>
      </c>
      <c r="AG21" s="138">
        <v>2</v>
      </c>
      <c r="AH21" s="138" t="s">
        <v>524</v>
      </c>
      <c r="AI21" s="138" t="s">
        <v>524</v>
      </c>
      <c r="AJ21" s="138">
        <v>2</v>
      </c>
      <c r="AK21" s="138">
        <v>2</v>
      </c>
      <c r="AL21" s="138" t="s">
        <v>524</v>
      </c>
      <c r="AM21" s="138" t="s">
        <v>524</v>
      </c>
      <c r="AN21" s="138" t="s">
        <v>524</v>
      </c>
      <c r="AO21" s="138" t="s">
        <v>524</v>
      </c>
      <c r="AP21" s="138">
        <v>2</v>
      </c>
      <c r="AQ21" s="138">
        <v>2</v>
      </c>
      <c r="AR21" s="138" t="s">
        <v>524</v>
      </c>
      <c r="AS21" s="138" t="s">
        <v>524</v>
      </c>
      <c r="AT21" s="138">
        <v>2</v>
      </c>
      <c r="AU21" s="138">
        <v>2</v>
      </c>
      <c r="AV21" s="138" t="s">
        <v>524</v>
      </c>
      <c r="AW21" s="138" t="s">
        <v>524</v>
      </c>
      <c r="AX21" s="138" t="s">
        <v>524</v>
      </c>
      <c r="AY21" s="138" t="s">
        <v>524</v>
      </c>
      <c r="AZ21" s="138">
        <v>2</v>
      </c>
      <c r="BA21" s="138">
        <v>2</v>
      </c>
      <c r="BB21" s="138" t="s">
        <v>524</v>
      </c>
      <c r="BC21" s="138" t="s">
        <v>524</v>
      </c>
      <c r="BD21" s="138">
        <v>2</v>
      </c>
      <c r="BE21" s="138">
        <v>2</v>
      </c>
      <c r="BF21" s="138" t="s">
        <v>524</v>
      </c>
      <c r="BG21" s="138" t="s">
        <v>524</v>
      </c>
      <c r="BH21" s="138" t="s">
        <v>524</v>
      </c>
      <c r="BI21" s="138" t="s">
        <v>524</v>
      </c>
      <c r="BJ21" s="138">
        <v>2</v>
      </c>
      <c r="BK21" s="138">
        <v>2</v>
      </c>
      <c r="BL21" s="138" t="s">
        <v>524</v>
      </c>
      <c r="BM21" s="138" t="s">
        <v>524</v>
      </c>
      <c r="BN21" s="138">
        <v>2</v>
      </c>
      <c r="BO21" s="151" t="str">
        <f t="shared" si="1"/>
        <v>Improved</v>
      </c>
    </row>
    <row r="22" spans="1:67" ht="12.75">
      <c r="A22" s="150" t="str">
        <f t="shared" si="0"/>
        <v>Report</v>
      </c>
      <c r="B22" s="138" t="s">
        <v>235</v>
      </c>
      <c r="C22" s="138">
        <v>50304</v>
      </c>
      <c r="D22" s="138" t="s">
        <v>19</v>
      </c>
      <c r="E22" s="138" t="s">
        <v>208</v>
      </c>
      <c r="F22" s="138" t="s">
        <v>236</v>
      </c>
      <c r="G22" s="138" t="s">
        <v>19</v>
      </c>
      <c r="H22" s="138" t="s">
        <v>191</v>
      </c>
      <c r="I22" s="140">
        <v>430249</v>
      </c>
      <c r="J22" s="141">
        <v>41911</v>
      </c>
      <c r="K22" s="141">
        <v>41915</v>
      </c>
      <c r="L22" s="138" t="s">
        <v>192</v>
      </c>
      <c r="M22" s="141">
        <v>41947</v>
      </c>
      <c r="N22" s="139">
        <v>410640</v>
      </c>
      <c r="O22" s="141">
        <v>41383</v>
      </c>
      <c r="P22" s="138">
        <v>3</v>
      </c>
      <c r="Q22" s="138">
        <v>3</v>
      </c>
      <c r="R22" s="138" t="s">
        <v>524</v>
      </c>
      <c r="S22" s="138" t="s">
        <v>524</v>
      </c>
      <c r="T22" s="138" t="s">
        <v>524</v>
      </c>
      <c r="U22" s="138" t="s">
        <v>524</v>
      </c>
      <c r="V22" s="138" t="s">
        <v>524</v>
      </c>
      <c r="W22" s="138">
        <v>3</v>
      </c>
      <c r="X22" s="138" t="s">
        <v>524</v>
      </c>
      <c r="Y22" s="138" t="s">
        <v>524</v>
      </c>
      <c r="Z22" s="138" t="s">
        <v>524</v>
      </c>
      <c r="AA22" s="138">
        <v>3</v>
      </c>
      <c r="AB22" s="138" t="s">
        <v>524</v>
      </c>
      <c r="AC22" s="138" t="s">
        <v>524</v>
      </c>
      <c r="AD22" s="138" t="s">
        <v>524</v>
      </c>
      <c r="AE22" s="138" t="s">
        <v>524</v>
      </c>
      <c r="AF22" s="138" t="s">
        <v>524</v>
      </c>
      <c r="AG22" s="138">
        <v>3</v>
      </c>
      <c r="AH22" s="138" t="s">
        <v>524</v>
      </c>
      <c r="AI22" s="138" t="s">
        <v>524</v>
      </c>
      <c r="AJ22" s="138" t="s">
        <v>524</v>
      </c>
      <c r="AK22" s="138">
        <v>3</v>
      </c>
      <c r="AL22" s="138" t="s">
        <v>524</v>
      </c>
      <c r="AM22" s="138" t="s">
        <v>524</v>
      </c>
      <c r="AN22" s="138" t="s">
        <v>524</v>
      </c>
      <c r="AO22" s="138" t="s">
        <v>524</v>
      </c>
      <c r="AP22" s="138" t="s">
        <v>524</v>
      </c>
      <c r="AQ22" s="138">
        <v>3</v>
      </c>
      <c r="AR22" s="138" t="s">
        <v>524</v>
      </c>
      <c r="AS22" s="138" t="s">
        <v>524</v>
      </c>
      <c r="AT22" s="138" t="s">
        <v>524</v>
      </c>
      <c r="AU22" s="138">
        <v>3</v>
      </c>
      <c r="AV22" s="138" t="s">
        <v>524</v>
      </c>
      <c r="AW22" s="138" t="s">
        <v>524</v>
      </c>
      <c r="AX22" s="138" t="s">
        <v>524</v>
      </c>
      <c r="AY22" s="138" t="s">
        <v>524</v>
      </c>
      <c r="AZ22" s="138" t="s">
        <v>524</v>
      </c>
      <c r="BA22" s="138">
        <v>3</v>
      </c>
      <c r="BB22" s="138" t="s">
        <v>524</v>
      </c>
      <c r="BC22" s="138" t="s">
        <v>524</v>
      </c>
      <c r="BD22" s="138" t="s">
        <v>524</v>
      </c>
      <c r="BE22" s="138">
        <v>2</v>
      </c>
      <c r="BF22" s="138" t="s">
        <v>524</v>
      </c>
      <c r="BG22" s="138" t="s">
        <v>524</v>
      </c>
      <c r="BH22" s="138" t="s">
        <v>524</v>
      </c>
      <c r="BI22" s="138" t="s">
        <v>524</v>
      </c>
      <c r="BJ22" s="138" t="s">
        <v>524</v>
      </c>
      <c r="BK22" s="138">
        <v>2</v>
      </c>
      <c r="BL22" s="138" t="s">
        <v>524</v>
      </c>
      <c r="BM22" s="138" t="s">
        <v>524</v>
      </c>
      <c r="BN22" s="138" t="s">
        <v>524</v>
      </c>
      <c r="BO22" s="151" t="str">
        <f t="shared" si="1"/>
        <v>Same</v>
      </c>
    </row>
    <row r="23" spans="1:67" ht="12.75">
      <c r="A23" s="150" t="str">
        <f t="shared" si="0"/>
        <v>Report</v>
      </c>
      <c r="B23" s="138" t="s">
        <v>239</v>
      </c>
      <c r="C23" s="138">
        <v>130655</v>
      </c>
      <c r="D23" s="138" t="s">
        <v>162</v>
      </c>
      <c r="E23" s="138" t="s">
        <v>212</v>
      </c>
      <c r="F23" s="138" t="s">
        <v>240</v>
      </c>
      <c r="G23" s="138" t="s">
        <v>202</v>
      </c>
      <c r="H23" s="138" t="s">
        <v>210</v>
      </c>
      <c r="I23" s="140">
        <v>430267</v>
      </c>
      <c r="J23" s="141">
        <v>41912</v>
      </c>
      <c r="K23" s="141">
        <v>41915</v>
      </c>
      <c r="L23" s="138" t="s">
        <v>192</v>
      </c>
      <c r="M23" s="141">
        <v>41950</v>
      </c>
      <c r="N23" s="139">
        <v>410603</v>
      </c>
      <c r="O23" s="141">
        <v>41397</v>
      </c>
      <c r="P23" s="138">
        <v>3</v>
      </c>
      <c r="Q23" s="138">
        <v>2</v>
      </c>
      <c r="R23" s="138" t="s">
        <v>524</v>
      </c>
      <c r="S23" s="138" t="s">
        <v>524</v>
      </c>
      <c r="T23" s="138" t="s">
        <v>524</v>
      </c>
      <c r="U23" s="138">
        <v>2</v>
      </c>
      <c r="V23" s="138">
        <v>2</v>
      </c>
      <c r="W23" s="138">
        <v>2</v>
      </c>
      <c r="X23" s="138" t="s">
        <v>524</v>
      </c>
      <c r="Y23" s="138" t="s">
        <v>524</v>
      </c>
      <c r="Z23" s="138" t="s">
        <v>524</v>
      </c>
      <c r="AA23" s="138">
        <v>2</v>
      </c>
      <c r="AB23" s="138" t="s">
        <v>524</v>
      </c>
      <c r="AC23" s="138" t="s">
        <v>524</v>
      </c>
      <c r="AD23" s="138" t="s">
        <v>524</v>
      </c>
      <c r="AE23" s="138">
        <v>2</v>
      </c>
      <c r="AF23" s="138">
        <v>2</v>
      </c>
      <c r="AG23" s="138">
        <v>2</v>
      </c>
      <c r="AH23" s="138" t="s">
        <v>524</v>
      </c>
      <c r="AI23" s="138" t="s">
        <v>524</v>
      </c>
      <c r="AJ23" s="138" t="s">
        <v>524</v>
      </c>
      <c r="AK23" s="138">
        <v>2</v>
      </c>
      <c r="AL23" s="138" t="s">
        <v>524</v>
      </c>
      <c r="AM23" s="138" t="s">
        <v>524</v>
      </c>
      <c r="AN23" s="138" t="s">
        <v>524</v>
      </c>
      <c r="AO23" s="138">
        <v>2</v>
      </c>
      <c r="AP23" s="138">
        <v>2</v>
      </c>
      <c r="AQ23" s="138">
        <v>2</v>
      </c>
      <c r="AR23" s="138" t="s">
        <v>524</v>
      </c>
      <c r="AS23" s="138" t="s">
        <v>524</v>
      </c>
      <c r="AT23" s="138" t="s">
        <v>524</v>
      </c>
      <c r="AU23" s="138">
        <v>3</v>
      </c>
      <c r="AV23" s="138" t="s">
        <v>524</v>
      </c>
      <c r="AW23" s="138" t="s">
        <v>524</v>
      </c>
      <c r="AX23" s="138" t="s">
        <v>524</v>
      </c>
      <c r="AY23" s="138">
        <v>3</v>
      </c>
      <c r="AZ23" s="138">
        <v>3</v>
      </c>
      <c r="BA23" s="138">
        <v>2</v>
      </c>
      <c r="BB23" s="138" t="s">
        <v>524</v>
      </c>
      <c r="BC23" s="138" t="s">
        <v>524</v>
      </c>
      <c r="BD23" s="138" t="s">
        <v>524</v>
      </c>
      <c r="BE23" s="138">
        <v>2</v>
      </c>
      <c r="BF23" s="138" t="s">
        <v>524</v>
      </c>
      <c r="BG23" s="138" t="s">
        <v>524</v>
      </c>
      <c r="BH23" s="138" t="s">
        <v>524</v>
      </c>
      <c r="BI23" s="138">
        <v>2</v>
      </c>
      <c r="BJ23" s="138">
        <v>2</v>
      </c>
      <c r="BK23" s="138">
        <v>2</v>
      </c>
      <c r="BL23" s="138" t="s">
        <v>524</v>
      </c>
      <c r="BM23" s="138" t="s">
        <v>524</v>
      </c>
      <c r="BN23" s="138" t="s">
        <v>524</v>
      </c>
      <c r="BO23" s="151" t="str">
        <f t="shared" si="1"/>
        <v>Improved</v>
      </c>
    </row>
    <row r="24" spans="1:67" ht="12.75">
      <c r="A24" s="150" t="str">
        <f t="shared" si="0"/>
        <v>Report</v>
      </c>
      <c r="B24" s="138" t="s">
        <v>232</v>
      </c>
      <c r="C24" s="138">
        <v>130681</v>
      </c>
      <c r="D24" s="138" t="s">
        <v>22</v>
      </c>
      <c r="E24" s="138" t="s">
        <v>233</v>
      </c>
      <c r="F24" s="138" t="s">
        <v>234</v>
      </c>
      <c r="G24" s="138" t="s">
        <v>202</v>
      </c>
      <c r="H24" s="138" t="s">
        <v>210</v>
      </c>
      <c r="I24" s="140">
        <v>430276</v>
      </c>
      <c r="J24" s="141">
        <v>41911</v>
      </c>
      <c r="K24" s="141">
        <v>41915</v>
      </c>
      <c r="L24" s="138" t="s">
        <v>192</v>
      </c>
      <c r="M24" s="141">
        <v>41947</v>
      </c>
      <c r="N24" s="139">
        <v>409324</v>
      </c>
      <c r="O24" s="141">
        <v>41383</v>
      </c>
      <c r="P24" s="138">
        <v>3</v>
      </c>
      <c r="Q24" s="138">
        <v>3</v>
      </c>
      <c r="R24" s="138" t="s">
        <v>524</v>
      </c>
      <c r="S24" s="138" t="s">
        <v>524</v>
      </c>
      <c r="T24" s="138">
        <v>2</v>
      </c>
      <c r="U24" s="138">
        <v>3</v>
      </c>
      <c r="V24" s="138">
        <v>3</v>
      </c>
      <c r="W24" s="138">
        <v>2</v>
      </c>
      <c r="X24" s="138" t="s">
        <v>524</v>
      </c>
      <c r="Y24" s="138" t="s">
        <v>524</v>
      </c>
      <c r="Z24" s="138" t="s">
        <v>524</v>
      </c>
      <c r="AA24" s="138">
        <v>3</v>
      </c>
      <c r="AB24" s="138" t="s">
        <v>524</v>
      </c>
      <c r="AC24" s="138" t="s">
        <v>524</v>
      </c>
      <c r="AD24" s="138">
        <v>2</v>
      </c>
      <c r="AE24" s="138">
        <v>3</v>
      </c>
      <c r="AF24" s="138">
        <v>3</v>
      </c>
      <c r="AG24" s="138">
        <v>2</v>
      </c>
      <c r="AH24" s="138" t="s">
        <v>524</v>
      </c>
      <c r="AI24" s="138" t="s">
        <v>524</v>
      </c>
      <c r="AJ24" s="138" t="s">
        <v>524</v>
      </c>
      <c r="AK24" s="138">
        <v>3</v>
      </c>
      <c r="AL24" s="138" t="s">
        <v>524</v>
      </c>
      <c r="AM24" s="138" t="s">
        <v>524</v>
      </c>
      <c r="AN24" s="138">
        <v>2</v>
      </c>
      <c r="AO24" s="138">
        <v>3</v>
      </c>
      <c r="AP24" s="138">
        <v>3</v>
      </c>
      <c r="AQ24" s="138">
        <v>2</v>
      </c>
      <c r="AR24" s="138" t="s">
        <v>524</v>
      </c>
      <c r="AS24" s="138" t="s">
        <v>524</v>
      </c>
      <c r="AT24" s="138" t="s">
        <v>524</v>
      </c>
      <c r="AU24" s="138">
        <v>3</v>
      </c>
      <c r="AV24" s="138" t="s">
        <v>524</v>
      </c>
      <c r="AW24" s="138" t="s">
        <v>524</v>
      </c>
      <c r="AX24" s="138">
        <v>2</v>
      </c>
      <c r="AY24" s="138">
        <v>3</v>
      </c>
      <c r="AZ24" s="138">
        <v>3</v>
      </c>
      <c r="BA24" s="138">
        <v>2</v>
      </c>
      <c r="BB24" s="138" t="s">
        <v>524</v>
      </c>
      <c r="BC24" s="138" t="s">
        <v>524</v>
      </c>
      <c r="BD24" s="138" t="s">
        <v>524</v>
      </c>
      <c r="BE24" s="138">
        <v>3</v>
      </c>
      <c r="BF24" s="138" t="s">
        <v>524</v>
      </c>
      <c r="BG24" s="138" t="s">
        <v>524</v>
      </c>
      <c r="BH24" s="138">
        <v>3</v>
      </c>
      <c r="BI24" s="138">
        <v>3</v>
      </c>
      <c r="BJ24" s="138">
        <v>3</v>
      </c>
      <c r="BK24" s="138">
        <v>3</v>
      </c>
      <c r="BL24" s="138" t="s">
        <v>524</v>
      </c>
      <c r="BM24" s="138" t="s">
        <v>524</v>
      </c>
      <c r="BN24" s="138" t="s">
        <v>524</v>
      </c>
      <c r="BO24" s="151" t="str">
        <f t="shared" si="1"/>
        <v>Same</v>
      </c>
    </row>
    <row r="25" spans="1:67" ht="12.75">
      <c r="A25" s="150" t="str">
        <f t="shared" si="0"/>
        <v>Report</v>
      </c>
      <c r="B25" s="138" t="s">
        <v>258</v>
      </c>
      <c r="C25" s="138">
        <v>58182</v>
      </c>
      <c r="D25" s="138" t="s">
        <v>19</v>
      </c>
      <c r="E25" s="138" t="s">
        <v>200</v>
      </c>
      <c r="F25" s="138" t="s">
        <v>259</v>
      </c>
      <c r="G25" s="138" t="s">
        <v>19</v>
      </c>
      <c r="H25" s="138" t="s">
        <v>260</v>
      </c>
      <c r="I25" s="140">
        <v>446609</v>
      </c>
      <c r="J25" s="141">
        <v>41918</v>
      </c>
      <c r="K25" s="141">
        <v>41922</v>
      </c>
      <c r="L25" s="138" t="s">
        <v>192</v>
      </c>
      <c r="M25" s="141">
        <v>41960</v>
      </c>
      <c r="N25" s="139">
        <v>321537</v>
      </c>
      <c r="O25" s="141">
        <v>39765</v>
      </c>
      <c r="P25" s="138">
        <v>2</v>
      </c>
      <c r="Q25" s="138">
        <v>1</v>
      </c>
      <c r="R25" s="138" t="s">
        <v>524</v>
      </c>
      <c r="S25" s="138" t="s">
        <v>524</v>
      </c>
      <c r="T25" s="138" t="s">
        <v>524</v>
      </c>
      <c r="U25" s="138" t="s">
        <v>524</v>
      </c>
      <c r="V25" s="138" t="s">
        <v>524</v>
      </c>
      <c r="W25" s="138">
        <v>1</v>
      </c>
      <c r="X25" s="138" t="s">
        <v>524</v>
      </c>
      <c r="Y25" s="138" t="s">
        <v>524</v>
      </c>
      <c r="Z25" s="138" t="s">
        <v>524</v>
      </c>
      <c r="AA25" s="138">
        <v>1</v>
      </c>
      <c r="AB25" s="138" t="s">
        <v>524</v>
      </c>
      <c r="AC25" s="138" t="s">
        <v>524</v>
      </c>
      <c r="AD25" s="138" t="s">
        <v>524</v>
      </c>
      <c r="AE25" s="138" t="s">
        <v>524</v>
      </c>
      <c r="AF25" s="138" t="s">
        <v>524</v>
      </c>
      <c r="AG25" s="138">
        <v>1</v>
      </c>
      <c r="AH25" s="138" t="s">
        <v>524</v>
      </c>
      <c r="AI25" s="138" t="s">
        <v>524</v>
      </c>
      <c r="AJ25" s="138" t="s">
        <v>524</v>
      </c>
      <c r="AK25" s="138">
        <v>1</v>
      </c>
      <c r="AL25" s="138" t="s">
        <v>524</v>
      </c>
      <c r="AM25" s="138" t="s">
        <v>524</v>
      </c>
      <c r="AN25" s="138" t="s">
        <v>524</v>
      </c>
      <c r="AO25" s="138" t="s">
        <v>524</v>
      </c>
      <c r="AP25" s="138" t="s">
        <v>524</v>
      </c>
      <c r="AQ25" s="138">
        <v>1</v>
      </c>
      <c r="AR25" s="138" t="s">
        <v>524</v>
      </c>
      <c r="AS25" s="138" t="s">
        <v>524</v>
      </c>
      <c r="AT25" s="138" t="s">
        <v>524</v>
      </c>
      <c r="AU25" s="138">
        <v>1</v>
      </c>
      <c r="AV25" s="138" t="s">
        <v>524</v>
      </c>
      <c r="AW25" s="138" t="s">
        <v>524</v>
      </c>
      <c r="AX25" s="138" t="s">
        <v>524</v>
      </c>
      <c r="AY25" s="138" t="s">
        <v>524</v>
      </c>
      <c r="AZ25" s="138" t="s">
        <v>524</v>
      </c>
      <c r="BA25" s="138">
        <v>1</v>
      </c>
      <c r="BB25" s="138" t="s">
        <v>524</v>
      </c>
      <c r="BC25" s="138" t="s">
        <v>524</v>
      </c>
      <c r="BD25" s="138" t="s">
        <v>524</v>
      </c>
      <c r="BE25" s="138">
        <v>2</v>
      </c>
      <c r="BF25" s="138" t="s">
        <v>524</v>
      </c>
      <c r="BG25" s="138" t="s">
        <v>524</v>
      </c>
      <c r="BH25" s="138" t="s">
        <v>524</v>
      </c>
      <c r="BI25" s="138" t="s">
        <v>524</v>
      </c>
      <c r="BJ25" s="138" t="s">
        <v>524</v>
      </c>
      <c r="BK25" s="138">
        <v>2</v>
      </c>
      <c r="BL25" s="138" t="s">
        <v>524</v>
      </c>
      <c r="BM25" s="138" t="s">
        <v>524</v>
      </c>
      <c r="BN25" s="138" t="s">
        <v>524</v>
      </c>
      <c r="BO25" s="151" t="str">
        <f t="shared" si="1"/>
        <v>Improved</v>
      </c>
    </row>
    <row r="26" spans="1:67" ht="12.75">
      <c r="A26" s="150" t="str">
        <f t="shared" si="0"/>
        <v>Report</v>
      </c>
      <c r="B26" s="138" t="s">
        <v>261</v>
      </c>
      <c r="C26" s="138">
        <v>130414</v>
      </c>
      <c r="D26" s="138" t="s">
        <v>64</v>
      </c>
      <c r="E26" s="138" t="s">
        <v>200</v>
      </c>
      <c r="F26" s="138" t="s">
        <v>262</v>
      </c>
      <c r="G26" s="138" t="s">
        <v>263</v>
      </c>
      <c r="H26" s="138" t="s">
        <v>220</v>
      </c>
      <c r="I26" s="140">
        <v>446670</v>
      </c>
      <c r="J26" s="141">
        <v>41920</v>
      </c>
      <c r="K26" s="141">
        <v>41922</v>
      </c>
      <c r="L26" s="138" t="s">
        <v>192</v>
      </c>
      <c r="M26" s="141">
        <v>41967</v>
      </c>
      <c r="N26" s="139">
        <v>330817</v>
      </c>
      <c r="O26" s="141">
        <v>39850</v>
      </c>
      <c r="P26" s="138">
        <v>2</v>
      </c>
      <c r="Q26" s="138">
        <v>4</v>
      </c>
      <c r="R26" s="138" t="s">
        <v>524</v>
      </c>
      <c r="S26" s="138" t="s">
        <v>524</v>
      </c>
      <c r="T26" s="138" t="s">
        <v>524</v>
      </c>
      <c r="U26" s="138" t="s">
        <v>524</v>
      </c>
      <c r="V26" s="138" t="s">
        <v>524</v>
      </c>
      <c r="W26" s="138" t="s">
        <v>524</v>
      </c>
      <c r="X26" s="138">
        <v>4</v>
      </c>
      <c r="Y26" s="138" t="s">
        <v>524</v>
      </c>
      <c r="Z26" s="138" t="s">
        <v>524</v>
      </c>
      <c r="AA26" s="138">
        <v>4</v>
      </c>
      <c r="AB26" s="138" t="s">
        <v>524</v>
      </c>
      <c r="AC26" s="138" t="s">
        <v>524</v>
      </c>
      <c r="AD26" s="138" t="s">
        <v>524</v>
      </c>
      <c r="AE26" s="138" t="s">
        <v>524</v>
      </c>
      <c r="AF26" s="138" t="s">
        <v>524</v>
      </c>
      <c r="AG26" s="138" t="s">
        <v>524</v>
      </c>
      <c r="AH26" s="138">
        <v>4</v>
      </c>
      <c r="AI26" s="138" t="s">
        <v>524</v>
      </c>
      <c r="AJ26" s="138" t="s">
        <v>524</v>
      </c>
      <c r="AK26" s="138">
        <v>4</v>
      </c>
      <c r="AL26" s="138" t="s">
        <v>524</v>
      </c>
      <c r="AM26" s="138" t="s">
        <v>524</v>
      </c>
      <c r="AN26" s="138" t="s">
        <v>524</v>
      </c>
      <c r="AO26" s="138" t="s">
        <v>524</v>
      </c>
      <c r="AP26" s="138" t="s">
        <v>524</v>
      </c>
      <c r="AQ26" s="138" t="s">
        <v>524</v>
      </c>
      <c r="AR26" s="138">
        <v>4</v>
      </c>
      <c r="AS26" s="138" t="s">
        <v>524</v>
      </c>
      <c r="AT26" s="138" t="s">
        <v>524</v>
      </c>
      <c r="AU26" s="138">
        <v>4</v>
      </c>
      <c r="AV26" s="138" t="s">
        <v>524</v>
      </c>
      <c r="AW26" s="138" t="s">
        <v>524</v>
      </c>
      <c r="AX26" s="138" t="s">
        <v>524</v>
      </c>
      <c r="AY26" s="138" t="s">
        <v>524</v>
      </c>
      <c r="AZ26" s="138" t="s">
        <v>524</v>
      </c>
      <c r="BA26" s="138" t="s">
        <v>524</v>
      </c>
      <c r="BB26" s="138">
        <v>4</v>
      </c>
      <c r="BC26" s="138" t="s">
        <v>524</v>
      </c>
      <c r="BD26" s="138" t="s">
        <v>524</v>
      </c>
      <c r="BE26" s="138">
        <v>3</v>
      </c>
      <c r="BF26" s="138" t="s">
        <v>524</v>
      </c>
      <c r="BG26" s="138" t="s">
        <v>524</v>
      </c>
      <c r="BH26" s="138" t="s">
        <v>524</v>
      </c>
      <c r="BI26" s="138" t="s">
        <v>524</v>
      </c>
      <c r="BJ26" s="138" t="s">
        <v>524</v>
      </c>
      <c r="BK26" s="138" t="s">
        <v>524</v>
      </c>
      <c r="BL26" s="138">
        <v>3</v>
      </c>
      <c r="BM26" s="138" t="s">
        <v>524</v>
      </c>
      <c r="BN26" s="138" t="s">
        <v>524</v>
      </c>
      <c r="BO26" s="151" t="str">
        <f t="shared" si="1"/>
        <v>Declined</v>
      </c>
    </row>
    <row r="27" spans="1:67" ht="12.75">
      <c r="A27" s="150" t="str">
        <f t="shared" si="0"/>
        <v>Report</v>
      </c>
      <c r="B27" s="138" t="s">
        <v>247</v>
      </c>
      <c r="C27" s="138">
        <v>54519</v>
      </c>
      <c r="D27" s="138" t="s">
        <v>64</v>
      </c>
      <c r="E27" s="138" t="s">
        <v>233</v>
      </c>
      <c r="F27" s="138" t="s">
        <v>248</v>
      </c>
      <c r="G27" s="138" t="s">
        <v>219</v>
      </c>
      <c r="H27" s="138" t="s">
        <v>220</v>
      </c>
      <c r="I27" s="140">
        <v>446666</v>
      </c>
      <c r="J27" s="141">
        <v>41918</v>
      </c>
      <c r="K27" s="141">
        <v>41922</v>
      </c>
      <c r="L27" s="138" t="s">
        <v>192</v>
      </c>
      <c r="M27" s="141">
        <v>41955</v>
      </c>
      <c r="N27" s="139">
        <v>329818</v>
      </c>
      <c r="O27" s="141">
        <v>39759</v>
      </c>
      <c r="P27" s="138">
        <v>2</v>
      </c>
      <c r="Q27" s="138">
        <v>2</v>
      </c>
      <c r="R27" s="138" t="s">
        <v>524</v>
      </c>
      <c r="S27" s="138" t="s">
        <v>524</v>
      </c>
      <c r="T27" s="138" t="s">
        <v>524</v>
      </c>
      <c r="U27" s="138">
        <v>2</v>
      </c>
      <c r="V27" s="138">
        <v>2</v>
      </c>
      <c r="W27" s="138">
        <v>2</v>
      </c>
      <c r="X27" s="138">
        <v>2</v>
      </c>
      <c r="Y27" s="138" t="s">
        <v>524</v>
      </c>
      <c r="Z27" s="138">
        <v>2</v>
      </c>
      <c r="AA27" s="138">
        <v>2</v>
      </c>
      <c r="AB27" s="138" t="s">
        <v>524</v>
      </c>
      <c r="AC27" s="138" t="s">
        <v>524</v>
      </c>
      <c r="AD27" s="138" t="s">
        <v>524</v>
      </c>
      <c r="AE27" s="138">
        <v>2</v>
      </c>
      <c r="AF27" s="138">
        <v>2</v>
      </c>
      <c r="AG27" s="138">
        <v>2</v>
      </c>
      <c r="AH27" s="138">
        <v>2</v>
      </c>
      <c r="AI27" s="138" t="s">
        <v>524</v>
      </c>
      <c r="AJ27" s="138">
        <v>2</v>
      </c>
      <c r="AK27" s="138">
        <v>2</v>
      </c>
      <c r="AL27" s="138" t="s">
        <v>524</v>
      </c>
      <c r="AM27" s="138" t="s">
        <v>524</v>
      </c>
      <c r="AN27" s="138" t="s">
        <v>524</v>
      </c>
      <c r="AO27" s="138">
        <v>2</v>
      </c>
      <c r="AP27" s="138">
        <v>2</v>
      </c>
      <c r="AQ27" s="138">
        <v>2</v>
      </c>
      <c r="AR27" s="138">
        <v>2</v>
      </c>
      <c r="AS27" s="138" t="s">
        <v>524</v>
      </c>
      <c r="AT27" s="138">
        <v>2</v>
      </c>
      <c r="AU27" s="138">
        <v>2</v>
      </c>
      <c r="AV27" s="138" t="s">
        <v>524</v>
      </c>
      <c r="AW27" s="138" t="s">
        <v>524</v>
      </c>
      <c r="AX27" s="138" t="s">
        <v>524</v>
      </c>
      <c r="AY27" s="138">
        <v>2</v>
      </c>
      <c r="AZ27" s="138">
        <v>2</v>
      </c>
      <c r="BA27" s="138">
        <v>2</v>
      </c>
      <c r="BB27" s="138">
        <v>2</v>
      </c>
      <c r="BC27" s="138" t="s">
        <v>524</v>
      </c>
      <c r="BD27" s="138">
        <v>2</v>
      </c>
      <c r="BE27" s="138">
        <v>3</v>
      </c>
      <c r="BF27" s="138" t="s">
        <v>524</v>
      </c>
      <c r="BG27" s="138" t="s">
        <v>524</v>
      </c>
      <c r="BH27" s="138" t="s">
        <v>524</v>
      </c>
      <c r="BI27" s="138">
        <v>3</v>
      </c>
      <c r="BJ27" s="138">
        <v>3</v>
      </c>
      <c r="BK27" s="138">
        <v>3</v>
      </c>
      <c r="BL27" s="138">
        <v>3</v>
      </c>
      <c r="BM27" s="138" t="s">
        <v>524</v>
      </c>
      <c r="BN27" s="138">
        <v>3</v>
      </c>
      <c r="BO27" s="151" t="str">
        <f t="shared" si="1"/>
        <v>Same</v>
      </c>
    </row>
    <row r="28" spans="1:67" ht="12.75">
      <c r="A28" s="150" t="str">
        <f t="shared" si="0"/>
        <v>Report</v>
      </c>
      <c r="B28" s="138" t="s">
        <v>249</v>
      </c>
      <c r="C28" s="138">
        <v>130845</v>
      </c>
      <c r="D28" s="138" t="s">
        <v>61</v>
      </c>
      <c r="E28" s="138" t="s">
        <v>250</v>
      </c>
      <c r="F28" s="138" t="s">
        <v>251</v>
      </c>
      <c r="G28" s="138" t="s">
        <v>202</v>
      </c>
      <c r="H28" s="138" t="s">
        <v>210</v>
      </c>
      <c r="I28" s="140">
        <v>430283</v>
      </c>
      <c r="J28" s="141">
        <v>41919</v>
      </c>
      <c r="K28" s="141">
        <v>41922</v>
      </c>
      <c r="L28" s="138" t="s">
        <v>192</v>
      </c>
      <c r="M28" s="141">
        <v>41957</v>
      </c>
      <c r="N28" s="139">
        <v>409328</v>
      </c>
      <c r="O28" s="141">
        <v>41390</v>
      </c>
      <c r="P28" s="138">
        <v>3</v>
      </c>
      <c r="Q28" s="138">
        <v>3</v>
      </c>
      <c r="R28" s="138" t="s">
        <v>524</v>
      </c>
      <c r="S28" s="138" t="s">
        <v>524</v>
      </c>
      <c r="T28" s="138" t="s">
        <v>524</v>
      </c>
      <c r="U28" s="138">
        <v>3</v>
      </c>
      <c r="V28" s="138">
        <v>3</v>
      </c>
      <c r="W28" s="138" t="s">
        <v>524</v>
      </c>
      <c r="X28" s="138" t="s">
        <v>524</v>
      </c>
      <c r="Y28" s="138" t="s">
        <v>524</v>
      </c>
      <c r="Z28" s="138" t="s">
        <v>524</v>
      </c>
      <c r="AA28" s="138">
        <v>3</v>
      </c>
      <c r="AB28" s="138" t="s">
        <v>524</v>
      </c>
      <c r="AC28" s="138" t="s">
        <v>524</v>
      </c>
      <c r="AD28" s="138" t="s">
        <v>524</v>
      </c>
      <c r="AE28" s="138">
        <v>3</v>
      </c>
      <c r="AF28" s="138">
        <v>3</v>
      </c>
      <c r="AG28" s="138" t="s">
        <v>524</v>
      </c>
      <c r="AH28" s="138" t="s">
        <v>524</v>
      </c>
      <c r="AI28" s="138" t="s">
        <v>524</v>
      </c>
      <c r="AJ28" s="138" t="s">
        <v>524</v>
      </c>
      <c r="AK28" s="138">
        <v>3</v>
      </c>
      <c r="AL28" s="138" t="s">
        <v>524</v>
      </c>
      <c r="AM28" s="138" t="s">
        <v>524</v>
      </c>
      <c r="AN28" s="138" t="s">
        <v>524</v>
      </c>
      <c r="AO28" s="138">
        <v>3</v>
      </c>
      <c r="AP28" s="138">
        <v>3</v>
      </c>
      <c r="AQ28" s="138" t="s">
        <v>524</v>
      </c>
      <c r="AR28" s="138" t="s">
        <v>524</v>
      </c>
      <c r="AS28" s="138" t="s">
        <v>524</v>
      </c>
      <c r="AT28" s="138" t="s">
        <v>524</v>
      </c>
      <c r="AU28" s="138">
        <v>3</v>
      </c>
      <c r="AV28" s="138" t="s">
        <v>524</v>
      </c>
      <c r="AW28" s="138" t="s">
        <v>524</v>
      </c>
      <c r="AX28" s="138" t="s">
        <v>524</v>
      </c>
      <c r="AY28" s="138">
        <v>3</v>
      </c>
      <c r="AZ28" s="138">
        <v>3</v>
      </c>
      <c r="BA28" s="138" t="s">
        <v>524</v>
      </c>
      <c r="BB28" s="138" t="s">
        <v>524</v>
      </c>
      <c r="BC28" s="138" t="s">
        <v>524</v>
      </c>
      <c r="BD28" s="138" t="s">
        <v>524</v>
      </c>
      <c r="BE28" s="138">
        <v>2</v>
      </c>
      <c r="BF28" s="138" t="s">
        <v>524</v>
      </c>
      <c r="BG28" s="138" t="s">
        <v>524</v>
      </c>
      <c r="BH28" s="138" t="s">
        <v>524</v>
      </c>
      <c r="BI28" s="138">
        <v>2</v>
      </c>
      <c r="BJ28" s="138">
        <v>2</v>
      </c>
      <c r="BK28" s="138" t="s">
        <v>524</v>
      </c>
      <c r="BL28" s="138" t="s">
        <v>524</v>
      </c>
      <c r="BM28" s="138" t="s">
        <v>524</v>
      </c>
      <c r="BN28" s="138" t="s">
        <v>524</v>
      </c>
      <c r="BO28" s="151" t="str">
        <f t="shared" si="1"/>
        <v>Same</v>
      </c>
    </row>
    <row r="29" spans="1:67" ht="12.75">
      <c r="A29" s="150" t="str">
        <f t="shared" si="0"/>
        <v>Report</v>
      </c>
      <c r="B29" s="138" t="s">
        <v>254</v>
      </c>
      <c r="C29" s="138">
        <v>130813</v>
      </c>
      <c r="D29" s="138" t="s">
        <v>61</v>
      </c>
      <c r="E29" s="138" t="s">
        <v>208</v>
      </c>
      <c r="F29" s="138" t="s">
        <v>255</v>
      </c>
      <c r="G29" s="138" t="s">
        <v>202</v>
      </c>
      <c r="H29" s="138" t="s">
        <v>210</v>
      </c>
      <c r="I29" s="140">
        <v>430279</v>
      </c>
      <c r="J29" s="141">
        <v>41918</v>
      </c>
      <c r="K29" s="141">
        <v>41922</v>
      </c>
      <c r="L29" s="138" t="s">
        <v>192</v>
      </c>
      <c r="M29" s="141">
        <v>41961</v>
      </c>
      <c r="N29" s="139">
        <v>410716</v>
      </c>
      <c r="O29" s="141">
        <v>41383</v>
      </c>
      <c r="P29" s="138">
        <v>3</v>
      </c>
      <c r="Q29" s="138">
        <v>3</v>
      </c>
      <c r="R29" s="138" t="s">
        <v>524</v>
      </c>
      <c r="S29" s="138" t="s">
        <v>524</v>
      </c>
      <c r="T29" s="138" t="s">
        <v>524</v>
      </c>
      <c r="U29" s="138">
        <v>3</v>
      </c>
      <c r="V29" s="138">
        <v>3</v>
      </c>
      <c r="W29" s="138">
        <v>3</v>
      </c>
      <c r="X29" s="138" t="s">
        <v>524</v>
      </c>
      <c r="Y29" s="138" t="s">
        <v>524</v>
      </c>
      <c r="Z29" s="138" t="s">
        <v>524</v>
      </c>
      <c r="AA29" s="138">
        <v>3</v>
      </c>
      <c r="AB29" s="138" t="s">
        <v>524</v>
      </c>
      <c r="AC29" s="138" t="s">
        <v>524</v>
      </c>
      <c r="AD29" s="138" t="s">
        <v>524</v>
      </c>
      <c r="AE29" s="138">
        <v>3</v>
      </c>
      <c r="AF29" s="138">
        <v>3</v>
      </c>
      <c r="AG29" s="138">
        <v>2</v>
      </c>
      <c r="AH29" s="138" t="s">
        <v>524</v>
      </c>
      <c r="AI29" s="138" t="s">
        <v>524</v>
      </c>
      <c r="AJ29" s="138" t="s">
        <v>524</v>
      </c>
      <c r="AK29" s="138">
        <v>3</v>
      </c>
      <c r="AL29" s="138" t="s">
        <v>524</v>
      </c>
      <c r="AM29" s="138" t="s">
        <v>524</v>
      </c>
      <c r="AN29" s="138" t="s">
        <v>524</v>
      </c>
      <c r="AO29" s="138">
        <v>3</v>
      </c>
      <c r="AP29" s="138">
        <v>3</v>
      </c>
      <c r="AQ29" s="138">
        <v>3</v>
      </c>
      <c r="AR29" s="138" t="s">
        <v>524</v>
      </c>
      <c r="AS29" s="138" t="s">
        <v>524</v>
      </c>
      <c r="AT29" s="138" t="s">
        <v>524</v>
      </c>
      <c r="AU29" s="138">
        <v>3</v>
      </c>
      <c r="AV29" s="138" t="s">
        <v>524</v>
      </c>
      <c r="AW29" s="138" t="s">
        <v>524</v>
      </c>
      <c r="AX29" s="138" t="s">
        <v>524</v>
      </c>
      <c r="AY29" s="138">
        <v>3</v>
      </c>
      <c r="AZ29" s="138">
        <v>3</v>
      </c>
      <c r="BA29" s="138">
        <v>3</v>
      </c>
      <c r="BB29" s="138" t="s">
        <v>524</v>
      </c>
      <c r="BC29" s="138" t="s">
        <v>524</v>
      </c>
      <c r="BD29" s="138" t="s">
        <v>524</v>
      </c>
      <c r="BE29" s="138">
        <v>3</v>
      </c>
      <c r="BF29" s="138" t="s">
        <v>524</v>
      </c>
      <c r="BG29" s="138" t="s">
        <v>524</v>
      </c>
      <c r="BH29" s="138" t="s">
        <v>524</v>
      </c>
      <c r="BI29" s="138">
        <v>3</v>
      </c>
      <c r="BJ29" s="138">
        <v>3</v>
      </c>
      <c r="BK29" s="138">
        <v>3</v>
      </c>
      <c r="BL29" s="138" t="s">
        <v>524</v>
      </c>
      <c r="BM29" s="138" t="s">
        <v>524</v>
      </c>
      <c r="BN29" s="138" t="s">
        <v>524</v>
      </c>
      <c r="BO29" s="151" t="str">
        <f t="shared" si="1"/>
        <v>Same</v>
      </c>
    </row>
    <row r="30" spans="1:67" ht="12.75">
      <c r="A30" s="150" t="str">
        <f t="shared" si="0"/>
        <v>Report</v>
      </c>
      <c r="B30" s="138" t="s">
        <v>256</v>
      </c>
      <c r="C30" s="138">
        <v>55287</v>
      </c>
      <c r="D30" s="138" t="s">
        <v>64</v>
      </c>
      <c r="E30" s="138" t="s">
        <v>250</v>
      </c>
      <c r="F30" s="139" t="s">
        <v>257</v>
      </c>
      <c r="G30" s="138" t="s">
        <v>219</v>
      </c>
      <c r="H30" s="138" t="s">
        <v>191</v>
      </c>
      <c r="I30" s="140">
        <v>430262</v>
      </c>
      <c r="J30" s="141">
        <v>41918</v>
      </c>
      <c r="K30" s="141">
        <v>41922</v>
      </c>
      <c r="L30" s="141" t="s">
        <v>192</v>
      </c>
      <c r="M30" s="141">
        <v>41961</v>
      </c>
      <c r="N30" s="139">
        <v>410697</v>
      </c>
      <c r="O30" s="141">
        <v>41390</v>
      </c>
      <c r="P30" s="138">
        <v>3</v>
      </c>
      <c r="Q30" s="138">
        <v>3</v>
      </c>
      <c r="R30" s="138" t="s">
        <v>524</v>
      </c>
      <c r="S30" s="138" t="s">
        <v>524</v>
      </c>
      <c r="T30" s="138" t="s">
        <v>524</v>
      </c>
      <c r="U30" s="138">
        <v>3</v>
      </c>
      <c r="V30" s="138" t="s">
        <v>524</v>
      </c>
      <c r="W30" s="138">
        <v>3</v>
      </c>
      <c r="X30" s="138" t="s">
        <v>524</v>
      </c>
      <c r="Y30" s="138" t="s">
        <v>524</v>
      </c>
      <c r="Z30" s="138">
        <v>3</v>
      </c>
      <c r="AA30" s="138">
        <v>3</v>
      </c>
      <c r="AB30" s="142" t="s">
        <v>524</v>
      </c>
      <c r="AC30" s="138" t="s">
        <v>524</v>
      </c>
      <c r="AD30" s="138" t="s">
        <v>524</v>
      </c>
      <c r="AE30" s="138">
        <v>2</v>
      </c>
      <c r="AF30" s="138" t="s">
        <v>524</v>
      </c>
      <c r="AG30" s="138">
        <v>3</v>
      </c>
      <c r="AH30" s="138" t="s">
        <v>524</v>
      </c>
      <c r="AI30" s="138" t="s">
        <v>524</v>
      </c>
      <c r="AJ30" s="138">
        <v>3</v>
      </c>
      <c r="AK30" s="138">
        <v>3</v>
      </c>
      <c r="AL30" s="138" t="s">
        <v>524</v>
      </c>
      <c r="AM30" s="138" t="s">
        <v>524</v>
      </c>
      <c r="AN30" s="138" t="s">
        <v>524</v>
      </c>
      <c r="AO30" s="138">
        <v>3</v>
      </c>
      <c r="AP30" s="138" t="s">
        <v>524</v>
      </c>
      <c r="AQ30" s="138">
        <v>3</v>
      </c>
      <c r="AR30" s="138" t="s">
        <v>524</v>
      </c>
      <c r="AS30" s="138" t="s">
        <v>524</v>
      </c>
      <c r="AT30" s="138">
        <v>3</v>
      </c>
      <c r="AU30" s="138">
        <v>3</v>
      </c>
      <c r="AV30" s="138" t="s">
        <v>524</v>
      </c>
      <c r="AW30" s="138" t="s">
        <v>524</v>
      </c>
      <c r="AX30" s="138" t="s">
        <v>524</v>
      </c>
      <c r="AY30" s="138">
        <v>3</v>
      </c>
      <c r="AZ30" s="138" t="s">
        <v>524</v>
      </c>
      <c r="BA30" s="138">
        <v>3</v>
      </c>
      <c r="BB30" s="138" t="s">
        <v>524</v>
      </c>
      <c r="BC30" s="138" t="s">
        <v>524</v>
      </c>
      <c r="BD30" s="138">
        <v>3</v>
      </c>
      <c r="BE30" s="138">
        <v>3</v>
      </c>
      <c r="BF30" s="138" t="s">
        <v>524</v>
      </c>
      <c r="BG30" s="138" t="s">
        <v>524</v>
      </c>
      <c r="BH30" s="138" t="s">
        <v>524</v>
      </c>
      <c r="BI30" s="138">
        <v>3</v>
      </c>
      <c r="BJ30" s="138" t="s">
        <v>524</v>
      </c>
      <c r="BK30" s="138">
        <v>3</v>
      </c>
      <c r="BL30" s="138" t="s">
        <v>524</v>
      </c>
      <c r="BM30" s="138" t="s">
        <v>524</v>
      </c>
      <c r="BN30" s="138">
        <v>3</v>
      </c>
      <c r="BO30" s="151" t="str">
        <f t="shared" si="1"/>
        <v>Same</v>
      </c>
    </row>
    <row r="31" spans="1:67" ht="12.75">
      <c r="A31" s="150" t="str">
        <f t="shared" si="0"/>
        <v>Report</v>
      </c>
      <c r="B31" s="138" t="s">
        <v>252</v>
      </c>
      <c r="C31" s="138">
        <v>53268</v>
      </c>
      <c r="D31" s="138" t="s">
        <v>19</v>
      </c>
      <c r="E31" s="138" t="s">
        <v>208</v>
      </c>
      <c r="F31" s="139" t="s">
        <v>253</v>
      </c>
      <c r="G31" s="138" t="s">
        <v>19</v>
      </c>
      <c r="H31" s="138" t="s">
        <v>214</v>
      </c>
      <c r="I31" s="140">
        <v>446602</v>
      </c>
      <c r="J31" s="141">
        <v>41926</v>
      </c>
      <c r="K31" s="141">
        <v>41928</v>
      </c>
      <c r="L31" s="141" t="s">
        <v>192</v>
      </c>
      <c r="M31" s="141">
        <v>41955</v>
      </c>
      <c r="N31" s="139">
        <v>318303</v>
      </c>
      <c r="O31" s="141">
        <v>39465</v>
      </c>
      <c r="P31" s="138">
        <v>2</v>
      </c>
      <c r="Q31" s="138">
        <v>2</v>
      </c>
      <c r="R31" s="138" t="s">
        <v>524</v>
      </c>
      <c r="S31" s="138" t="s">
        <v>524</v>
      </c>
      <c r="T31" s="138" t="s">
        <v>524</v>
      </c>
      <c r="U31" s="138" t="s">
        <v>524</v>
      </c>
      <c r="V31" s="138" t="s">
        <v>524</v>
      </c>
      <c r="W31" s="138">
        <v>2</v>
      </c>
      <c r="X31" s="138" t="s">
        <v>524</v>
      </c>
      <c r="Y31" s="138" t="s">
        <v>524</v>
      </c>
      <c r="Z31" s="138" t="s">
        <v>524</v>
      </c>
      <c r="AA31" s="138">
        <v>2</v>
      </c>
      <c r="AB31" s="142" t="s">
        <v>524</v>
      </c>
      <c r="AC31" s="138" t="s">
        <v>524</v>
      </c>
      <c r="AD31" s="138" t="s">
        <v>524</v>
      </c>
      <c r="AE31" s="138" t="s">
        <v>524</v>
      </c>
      <c r="AF31" s="138" t="s">
        <v>524</v>
      </c>
      <c r="AG31" s="138">
        <v>2</v>
      </c>
      <c r="AH31" s="138" t="s">
        <v>524</v>
      </c>
      <c r="AI31" s="138" t="s">
        <v>524</v>
      </c>
      <c r="AJ31" s="138" t="s">
        <v>524</v>
      </c>
      <c r="AK31" s="138">
        <v>2</v>
      </c>
      <c r="AL31" s="138" t="s">
        <v>524</v>
      </c>
      <c r="AM31" s="138" t="s">
        <v>524</v>
      </c>
      <c r="AN31" s="138" t="s">
        <v>524</v>
      </c>
      <c r="AO31" s="138" t="s">
        <v>524</v>
      </c>
      <c r="AP31" s="138" t="s">
        <v>524</v>
      </c>
      <c r="AQ31" s="138">
        <v>2</v>
      </c>
      <c r="AR31" s="138" t="s">
        <v>524</v>
      </c>
      <c r="AS31" s="138" t="s">
        <v>524</v>
      </c>
      <c r="AT31" s="138" t="s">
        <v>524</v>
      </c>
      <c r="AU31" s="138">
        <v>2</v>
      </c>
      <c r="AV31" s="138" t="s">
        <v>524</v>
      </c>
      <c r="AW31" s="138" t="s">
        <v>524</v>
      </c>
      <c r="AX31" s="138" t="s">
        <v>524</v>
      </c>
      <c r="AY31" s="138" t="s">
        <v>524</v>
      </c>
      <c r="AZ31" s="138" t="s">
        <v>524</v>
      </c>
      <c r="BA31" s="138">
        <v>2</v>
      </c>
      <c r="BB31" s="138" t="s">
        <v>524</v>
      </c>
      <c r="BC31" s="138" t="s">
        <v>524</v>
      </c>
      <c r="BD31" s="138" t="s">
        <v>524</v>
      </c>
      <c r="BE31" s="138">
        <v>2</v>
      </c>
      <c r="BF31" s="138" t="s">
        <v>524</v>
      </c>
      <c r="BG31" s="138" t="s">
        <v>524</v>
      </c>
      <c r="BH31" s="138" t="s">
        <v>524</v>
      </c>
      <c r="BI31" s="138" t="s">
        <v>524</v>
      </c>
      <c r="BJ31" s="138" t="s">
        <v>524</v>
      </c>
      <c r="BK31" s="138">
        <v>2</v>
      </c>
      <c r="BL31" s="138" t="s">
        <v>524</v>
      </c>
      <c r="BM31" s="138" t="s">
        <v>524</v>
      </c>
      <c r="BN31" s="138" t="s">
        <v>524</v>
      </c>
      <c r="BO31" s="151" t="str">
        <f t="shared" si="1"/>
        <v>Same</v>
      </c>
    </row>
    <row r="32" spans="1:67" ht="12.75">
      <c r="A32" s="150" t="str">
        <f t="shared" si="0"/>
        <v>Report</v>
      </c>
      <c r="B32" s="138" t="s">
        <v>270</v>
      </c>
      <c r="C32" s="138">
        <v>54245</v>
      </c>
      <c r="D32" s="138" t="s">
        <v>64</v>
      </c>
      <c r="E32" s="138" t="s">
        <v>189</v>
      </c>
      <c r="F32" s="139" t="s">
        <v>271</v>
      </c>
      <c r="G32" s="138" t="s">
        <v>228</v>
      </c>
      <c r="H32" s="138" t="s">
        <v>214</v>
      </c>
      <c r="I32" s="140">
        <v>451617</v>
      </c>
      <c r="J32" s="141">
        <v>41927</v>
      </c>
      <c r="K32" s="141">
        <v>41929</v>
      </c>
      <c r="L32" s="141" t="s">
        <v>192</v>
      </c>
      <c r="M32" s="141">
        <v>41962</v>
      </c>
      <c r="N32" s="139">
        <v>409409</v>
      </c>
      <c r="O32" s="141">
        <v>41241</v>
      </c>
      <c r="P32" s="138">
        <v>2</v>
      </c>
      <c r="Q32" s="138">
        <v>4</v>
      </c>
      <c r="R32" s="138" t="s">
        <v>524</v>
      </c>
      <c r="S32" s="138" t="s">
        <v>524</v>
      </c>
      <c r="T32" s="138" t="s">
        <v>524</v>
      </c>
      <c r="U32" s="138">
        <v>4</v>
      </c>
      <c r="V32" s="138" t="s">
        <v>524</v>
      </c>
      <c r="W32" s="138" t="s">
        <v>524</v>
      </c>
      <c r="X32" s="138" t="s">
        <v>524</v>
      </c>
      <c r="Y32" s="138" t="s">
        <v>524</v>
      </c>
      <c r="Z32" s="138" t="s">
        <v>524</v>
      </c>
      <c r="AA32" s="138">
        <v>4</v>
      </c>
      <c r="AB32" s="142" t="s">
        <v>524</v>
      </c>
      <c r="AC32" s="138" t="s">
        <v>524</v>
      </c>
      <c r="AD32" s="138" t="s">
        <v>524</v>
      </c>
      <c r="AE32" s="138">
        <v>4</v>
      </c>
      <c r="AF32" s="138" t="s">
        <v>524</v>
      </c>
      <c r="AG32" s="138" t="s">
        <v>524</v>
      </c>
      <c r="AH32" s="138" t="s">
        <v>524</v>
      </c>
      <c r="AI32" s="138" t="s">
        <v>524</v>
      </c>
      <c r="AJ32" s="138" t="s">
        <v>524</v>
      </c>
      <c r="AK32" s="138">
        <v>4</v>
      </c>
      <c r="AL32" s="138" t="s">
        <v>524</v>
      </c>
      <c r="AM32" s="138" t="s">
        <v>524</v>
      </c>
      <c r="AN32" s="138" t="s">
        <v>524</v>
      </c>
      <c r="AO32" s="138">
        <v>4</v>
      </c>
      <c r="AP32" s="138" t="s">
        <v>524</v>
      </c>
      <c r="AQ32" s="138" t="s">
        <v>524</v>
      </c>
      <c r="AR32" s="138" t="s">
        <v>524</v>
      </c>
      <c r="AS32" s="138" t="s">
        <v>524</v>
      </c>
      <c r="AT32" s="138" t="s">
        <v>524</v>
      </c>
      <c r="AU32" s="138">
        <v>4</v>
      </c>
      <c r="AV32" s="138" t="s">
        <v>524</v>
      </c>
      <c r="AW32" s="138" t="s">
        <v>524</v>
      </c>
      <c r="AX32" s="138" t="s">
        <v>524</v>
      </c>
      <c r="AY32" s="138">
        <v>4</v>
      </c>
      <c r="AZ32" s="138" t="s">
        <v>524</v>
      </c>
      <c r="BA32" s="138" t="s">
        <v>524</v>
      </c>
      <c r="BB32" s="138" t="s">
        <v>524</v>
      </c>
      <c r="BC32" s="138" t="s">
        <v>524</v>
      </c>
      <c r="BD32" s="138" t="s">
        <v>524</v>
      </c>
      <c r="BE32" s="138">
        <v>4</v>
      </c>
      <c r="BF32" s="138" t="s">
        <v>524</v>
      </c>
      <c r="BG32" s="138" t="s">
        <v>524</v>
      </c>
      <c r="BH32" s="138" t="s">
        <v>524</v>
      </c>
      <c r="BI32" s="138">
        <v>4</v>
      </c>
      <c r="BJ32" s="138" t="s">
        <v>524</v>
      </c>
      <c r="BK32" s="138" t="s">
        <v>524</v>
      </c>
      <c r="BL32" s="138" t="s">
        <v>524</v>
      </c>
      <c r="BM32" s="138" t="s">
        <v>524</v>
      </c>
      <c r="BN32" s="138" t="s">
        <v>524</v>
      </c>
      <c r="BO32" s="151" t="str">
        <f t="shared" si="1"/>
        <v>Declined</v>
      </c>
    </row>
    <row r="33" spans="1:67" ht="12.75">
      <c r="A33" s="150" t="str">
        <f t="shared" si="0"/>
        <v>Report</v>
      </c>
      <c r="B33" s="138" t="s">
        <v>274</v>
      </c>
      <c r="C33" s="138">
        <v>130456</v>
      </c>
      <c r="D33" s="138" t="s">
        <v>61</v>
      </c>
      <c r="E33" s="138" t="s">
        <v>200</v>
      </c>
      <c r="F33" s="139" t="s">
        <v>275</v>
      </c>
      <c r="G33" s="138" t="s">
        <v>202</v>
      </c>
      <c r="H33" s="138" t="s">
        <v>210</v>
      </c>
      <c r="I33" s="140">
        <v>430281</v>
      </c>
      <c r="J33" s="141">
        <v>41925</v>
      </c>
      <c r="K33" s="141">
        <v>41929</v>
      </c>
      <c r="L33" s="141" t="s">
        <v>192</v>
      </c>
      <c r="M33" s="141">
        <v>41964</v>
      </c>
      <c r="N33" s="139">
        <v>410622</v>
      </c>
      <c r="O33" s="141">
        <v>41411</v>
      </c>
      <c r="P33" s="138">
        <v>3</v>
      </c>
      <c r="Q33" s="138">
        <v>3</v>
      </c>
      <c r="R33" s="138" t="s">
        <v>524</v>
      </c>
      <c r="S33" s="138" t="s">
        <v>524</v>
      </c>
      <c r="T33" s="138" t="s">
        <v>524</v>
      </c>
      <c r="U33" s="138">
        <v>3</v>
      </c>
      <c r="V33" s="138">
        <v>3</v>
      </c>
      <c r="W33" s="138" t="s">
        <v>524</v>
      </c>
      <c r="X33" s="138" t="s">
        <v>524</v>
      </c>
      <c r="Y33" s="138" t="s">
        <v>524</v>
      </c>
      <c r="Z33" s="138" t="s">
        <v>524</v>
      </c>
      <c r="AA33" s="138">
        <v>3</v>
      </c>
      <c r="AB33" s="142" t="s">
        <v>524</v>
      </c>
      <c r="AC33" s="138" t="s">
        <v>524</v>
      </c>
      <c r="AD33" s="138" t="s">
        <v>524</v>
      </c>
      <c r="AE33" s="138">
        <v>3</v>
      </c>
      <c r="AF33" s="138">
        <v>2</v>
      </c>
      <c r="AG33" s="138" t="s">
        <v>524</v>
      </c>
      <c r="AH33" s="138" t="s">
        <v>524</v>
      </c>
      <c r="AI33" s="138" t="s">
        <v>524</v>
      </c>
      <c r="AJ33" s="138" t="s">
        <v>524</v>
      </c>
      <c r="AK33" s="138">
        <v>3</v>
      </c>
      <c r="AL33" s="138" t="s">
        <v>524</v>
      </c>
      <c r="AM33" s="138" t="s">
        <v>524</v>
      </c>
      <c r="AN33" s="138" t="s">
        <v>524</v>
      </c>
      <c r="AO33" s="138">
        <v>3</v>
      </c>
      <c r="AP33" s="138">
        <v>3</v>
      </c>
      <c r="AQ33" s="138" t="s">
        <v>524</v>
      </c>
      <c r="AR33" s="138" t="s">
        <v>524</v>
      </c>
      <c r="AS33" s="138" t="s">
        <v>524</v>
      </c>
      <c r="AT33" s="138" t="s">
        <v>524</v>
      </c>
      <c r="AU33" s="138">
        <v>3</v>
      </c>
      <c r="AV33" s="138" t="s">
        <v>524</v>
      </c>
      <c r="AW33" s="138" t="s">
        <v>524</v>
      </c>
      <c r="AX33" s="138" t="s">
        <v>524</v>
      </c>
      <c r="AY33" s="138">
        <v>3</v>
      </c>
      <c r="AZ33" s="138">
        <v>3</v>
      </c>
      <c r="BA33" s="138" t="s">
        <v>524</v>
      </c>
      <c r="BB33" s="138" t="s">
        <v>524</v>
      </c>
      <c r="BC33" s="138" t="s">
        <v>524</v>
      </c>
      <c r="BD33" s="138" t="s">
        <v>524</v>
      </c>
      <c r="BE33" s="138">
        <v>2</v>
      </c>
      <c r="BF33" s="138" t="s">
        <v>524</v>
      </c>
      <c r="BG33" s="138" t="s">
        <v>524</v>
      </c>
      <c r="BH33" s="138" t="s">
        <v>524</v>
      </c>
      <c r="BI33" s="138">
        <v>2</v>
      </c>
      <c r="BJ33" s="138">
        <v>2</v>
      </c>
      <c r="BK33" s="138" t="s">
        <v>524</v>
      </c>
      <c r="BL33" s="138" t="s">
        <v>524</v>
      </c>
      <c r="BM33" s="138" t="s">
        <v>524</v>
      </c>
      <c r="BN33" s="138" t="s">
        <v>524</v>
      </c>
      <c r="BO33" s="151" t="str">
        <f t="shared" si="1"/>
        <v>Same</v>
      </c>
    </row>
    <row r="34" spans="1:67" ht="12.75">
      <c r="A34" s="150" t="str">
        <f t="shared" si="0"/>
        <v>Report</v>
      </c>
      <c r="B34" s="138" t="s">
        <v>294</v>
      </c>
      <c r="C34" s="138">
        <v>53127</v>
      </c>
      <c r="D34" s="138" t="s">
        <v>64</v>
      </c>
      <c r="E34" s="138" t="s">
        <v>200</v>
      </c>
      <c r="F34" s="139" t="s">
        <v>295</v>
      </c>
      <c r="G34" s="138" t="s">
        <v>219</v>
      </c>
      <c r="H34" s="138" t="s">
        <v>243</v>
      </c>
      <c r="I34" s="140">
        <v>434068</v>
      </c>
      <c r="J34" s="141">
        <v>41925</v>
      </c>
      <c r="K34" s="141">
        <v>41929</v>
      </c>
      <c r="L34" s="141" t="s">
        <v>192</v>
      </c>
      <c r="M34" s="141">
        <v>41977</v>
      </c>
      <c r="N34" s="139">
        <v>387987</v>
      </c>
      <c r="O34" s="141">
        <v>41033</v>
      </c>
      <c r="P34" s="138">
        <v>3</v>
      </c>
      <c r="Q34" s="138">
        <v>2</v>
      </c>
      <c r="R34" s="138" t="s">
        <v>524</v>
      </c>
      <c r="S34" s="138" t="s">
        <v>524</v>
      </c>
      <c r="T34" s="138" t="s">
        <v>524</v>
      </c>
      <c r="U34" s="138" t="s">
        <v>524</v>
      </c>
      <c r="V34" s="138">
        <v>2</v>
      </c>
      <c r="W34" s="138">
        <v>3</v>
      </c>
      <c r="X34" s="138">
        <v>2</v>
      </c>
      <c r="Y34" s="138" t="s">
        <v>524</v>
      </c>
      <c r="Z34" s="138">
        <v>2</v>
      </c>
      <c r="AA34" s="138">
        <v>2</v>
      </c>
      <c r="AB34" s="142" t="s">
        <v>524</v>
      </c>
      <c r="AC34" s="138" t="s">
        <v>524</v>
      </c>
      <c r="AD34" s="138" t="s">
        <v>524</v>
      </c>
      <c r="AE34" s="138" t="s">
        <v>524</v>
      </c>
      <c r="AF34" s="138">
        <v>2</v>
      </c>
      <c r="AG34" s="138">
        <v>3</v>
      </c>
      <c r="AH34" s="138">
        <v>2</v>
      </c>
      <c r="AI34" s="138" t="s">
        <v>524</v>
      </c>
      <c r="AJ34" s="138">
        <v>2</v>
      </c>
      <c r="AK34" s="138">
        <v>2</v>
      </c>
      <c r="AL34" s="138" t="s">
        <v>524</v>
      </c>
      <c r="AM34" s="138" t="s">
        <v>524</v>
      </c>
      <c r="AN34" s="138" t="s">
        <v>524</v>
      </c>
      <c r="AO34" s="138" t="s">
        <v>524</v>
      </c>
      <c r="AP34" s="138">
        <v>2</v>
      </c>
      <c r="AQ34" s="138">
        <v>3</v>
      </c>
      <c r="AR34" s="138">
        <v>2</v>
      </c>
      <c r="AS34" s="138" t="s">
        <v>524</v>
      </c>
      <c r="AT34" s="138">
        <v>2</v>
      </c>
      <c r="AU34" s="138">
        <v>2</v>
      </c>
      <c r="AV34" s="138" t="s">
        <v>524</v>
      </c>
      <c r="AW34" s="138" t="s">
        <v>524</v>
      </c>
      <c r="AX34" s="138" t="s">
        <v>524</v>
      </c>
      <c r="AY34" s="138" t="s">
        <v>524</v>
      </c>
      <c r="AZ34" s="138">
        <v>2</v>
      </c>
      <c r="BA34" s="138">
        <v>2</v>
      </c>
      <c r="BB34" s="138">
        <v>2</v>
      </c>
      <c r="BC34" s="138" t="s">
        <v>524</v>
      </c>
      <c r="BD34" s="138">
        <v>2</v>
      </c>
      <c r="BE34" s="138">
        <v>2</v>
      </c>
      <c r="BF34" s="138" t="s">
        <v>524</v>
      </c>
      <c r="BG34" s="138" t="s">
        <v>524</v>
      </c>
      <c r="BH34" s="138" t="s">
        <v>524</v>
      </c>
      <c r="BI34" s="138" t="s">
        <v>524</v>
      </c>
      <c r="BJ34" s="138">
        <v>2</v>
      </c>
      <c r="BK34" s="138">
        <v>2</v>
      </c>
      <c r="BL34" s="138">
        <v>2</v>
      </c>
      <c r="BM34" s="138" t="s">
        <v>524</v>
      </c>
      <c r="BN34" s="138">
        <v>2</v>
      </c>
      <c r="BO34" s="151" t="str">
        <f t="shared" si="1"/>
        <v>Improved</v>
      </c>
    </row>
    <row r="35" spans="1:67" ht="12.75">
      <c r="A35" s="150" t="str">
        <f aca="true" t="shared" si="2" ref="A35:A60">IF(C35&lt;&gt;"",HYPERLINK(CONCATENATE("http://reports.ofsted.gov.uk/inspection-reports/find-inspection-report/provider/ELS/",C35),"Report"),"")</f>
        <v>Report</v>
      </c>
      <c r="B35" s="138" t="s">
        <v>306</v>
      </c>
      <c r="C35" s="138">
        <v>55268</v>
      </c>
      <c r="D35" s="138" t="s">
        <v>64</v>
      </c>
      <c r="E35" s="138" t="s">
        <v>195</v>
      </c>
      <c r="F35" s="139" t="s">
        <v>281</v>
      </c>
      <c r="G35" s="138" t="s">
        <v>219</v>
      </c>
      <c r="H35" s="138" t="s">
        <v>220</v>
      </c>
      <c r="I35" s="140">
        <v>446668</v>
      </c>
      <c r="J35" s="141">
        <v>41926</v>
      </c>
      <c r="K35" s="141">
        <v>41929</v>
      </c>
      <c r="L35" s="141" t="s">
        <v>192</v>
      </c>
      <c r="M35" s="141">
        <v>41989</v>
      </c>
      <c r="N35" s="139">
        <v>354472</v>
      </c>
      <c r="O35" s="141">
        <v>40466</v>
      </c>
      <c r="P35" s="138">
        <v>2</v>
      </c>
      <c r="Q35" s="138">
        <v>4</v>
      </c>
      <c r="R35" s="138" t="s">
        <v>524</v>
      </c>
      <c r="S35" s="138" t="s">
        <v>524</v>
      </c>
      <c r="T35" s="138" t="s">
        <v>524</v>
      </c>
      <c r="U35" s="138" t="s">
        <v>524</v>
      </c>
      <c r="V35" s="138" t="s">
        <v>524</v>
      </c>
      <c r="W35" s="138">
        <v>4</v>
      </c>
      <c r="X35" s="138">
        <v>3</v>
      </c>
      <c r="Y35" s="138" t="s">
        <v>524</v>
      </c>
      <c r="Z35" s="138" t="s">
        <v>524</v>
      </c>
      <c r="AA35" s="138">
        <v>4</v>
      </c>
      <c r="AB35" s="142" t="s">
        <v>524</v>
      </c>
      <c r="AC35" s="138" t="s">
        <v>524</v>
      </c>
      <c r="AD35" s="138" t="s">
        <v>524</v>
      </c>
      <c r="AE35" s="138" t="s">
        <v>524</v>
      </c>
      <c r="AF35" s="138" t="s">
        <v>524</v>
      </c>
      <c r="AG35" s="138">
        <v>4</v>
      </c>
      <c r="AH35" s="138">
        <v>3</v>
      </c>
      <c r="AI35" s="138" t="s">
        <v>524</v>
      </c>
      <c r="AJ35" s="138" t="s">
        <v>524</v>
      </c>
      <c r="AK35" s="138">
        <v>3</v>
      </c>
      <c r="AL35" s="138" t="s">
        <v>524</v>
      </c>
      <c r="AM35" s="138" t="s">
        <v>524</v>
      </c>
      <c r="AN35" s="138" t="s">
        <v>524</v>
      </c>
      <c r="AO35" s="138" t="s">
        <v>524</v>
      </c>
      <c r="AP35" s="138" t="s">
        <v>524</v>
      </c>
      <c r="AQ35" s="138">
        <v>4</v>
      </c>
      <c r="AR35" s="138">
        <v>3</v>
      </c>
      <c r="AS35" s="138" t="s">
        <v>524</v>
      </c>
      <c r="AT35" s="138" t="s">
        <v>524</v>
      </c>
      <c r="AU35" s="138">
        <v>4</v>
      </c>
      <c r="AV35" s="138" t="s">
        <v>524</v>
      </c>
      <c r="AW35" s="138" t="s">
        <v>524</v>
      </c>
      <c r="AX35" s="138" t="s">
        <v>524</v>
      </c>
      <c r="AY35" s="138" t="s">
        <v>524</v>
      </c>
      <c r="AZ35" s="138" t="s">
        <v>524</v>
      </c>
      <c r="BA35" s="138">
        <v>4</v>
      </c>
      <c r="BB35" s="138">
        <v>3</v>
      </c>
      <c r="BC35" s="138" t="s">
        <v>524</v>
      </c>
      <c r="BD35" s="138" t="s">
        <v>524</v>
      </c>
      <c r="BE35" s="138">
        <v>3</v>
      </c>
      <c r="BF35" s="138" t="s">
        <v>524</v>
      </c>
      <c r="BG35" s="138" t="s">
        <v>524</v>
      </c>
      <c r="BH35" s="138" t="s">
        <v>524</v>
      </c>
      <c r="BI35" s="138" t="s">
        <v>524</v>
      </c>
      <c r="BJ35" s="138" t="s">
        <v>524</v>
      </c>
      <c r="BK35" s="138">
        <v>3</v>
      </c>
      <c r="BL35" s="138">
        <v>3</v>
      </c>
      <c r="BM35" s="138" t="s">
        <v>524</v>
      </c>
      <c r="BN35" s="138" t="s">
        <v>524</v>
      </c>
      <c r="BO35" s="151" t="str">
        <f aca="true" t="shared" si="3" ref="BO35:BO60">IF(P35="Null","No previous inspection",IF(Q35&gt;P35,"Declined",IF(Q35=P35,"Same",IF(Q35&lt;P35,"Improved"))))</f>
        <v>Declined</v>
      </c>
    </row>
    <row r="36" spans="1:67" ht="12.75">
      <c r="A36" s="150" t="str">
        <f t="shared" si="2"/>
        <v>Report</v>
      </c>
      <c r="B36" s="138" t="s">
        <v>266</v>
      </c>
      <c r="C36" s="138">
        <v>130797</v>
      </c>
      <c r="D36" s="138" t="s">
        <v>61</v>
      </c>
      <c r="E36" s="138" t="s">
        <v>208</v>
      </c>
      <c r="F36" s="139" t="s">
        <v>267</v>
      </c>
      <c r="G36" s="138" t="s">
        <v>202</v>
      </c>
      <c r="H36" s="138" t="s">
        <v>210</v>
      </c>
      <c r="I36" s="140">
        <v>430280</v>
      </c>
      <c r="J36" s="141">
        <v>41926</v>
      </c>
      <c r="K36" s="141">
        <v>41929</v>
      </c>
      <c r="L36" s="141" t="s">
        <v>192</v>
      </c>
      <c r="M36" s="141">
        <v>41964</v>
      </c>
      <c r="N36" s="139">
        <v>410621</v>
      </c>
      <c r="O36" s="141">
        <v>41397</v>
      </c>
      <c r="P36" s="138">
        <v>3</v>
      </c>
      <c r="Q36" s="138">
        <v>3</v>
      </c>
      <c r="R36" s="138" t="s">
        <v>524</v>
      </c>
      <c r="S36" s="138" t="s">
        <v>524</v>
      </c>
      <c r="T36" s="138" t="s">
        <v>524</v>
      </c>
      <c r="U36" s="138">
        <v>3</v>
      </c>
      <c r="V36" s="138">
        <v>3</v>
      </c>
      <c r="W36" s="138">
        <v>3</v>
      </c>
      <c r="X36" s="138" t="s">
        <v>524</v>
      </c>
      <c r="Y36" s="138" t="s">
        <v>524</v>
      </c>
      <c r="Z36" s="138" t="s">
        <v>524</v>
      </c>
      <c r="AA36" s="138">
        <v>3</v>
      </c>
      <c r="AB36" s="142" t="s">
        <v>524</v>
      </c>
      <c r="AC36" s="138" t="s">
        <v>524</v>
      </c>
      <c r="AD36" s="138" t="s">
        <v>524</v>
      </c>
      <c r="AE36" s="138">
        <v>3</v>
      </c>
      <c r="AF36" s="138">
        <v>3</v>
      </c>
      <c r="AG36" s="138">
        <v>3</v>
      </c>
      <c r="AH36" s="138" t="s">
        <v>524</v>
      </c>
      <c r="AI36" s="138" t="s">
        <v>524</v>
      </c>
      <c r="AJ36" s="138" t="s">
        <v>524</v>
      </c>
      <c r="AK36" s="138">
        <v>3</v>
      </c>
      <c r="AL36" s="138" t="s">
        <v>524</v>
      </c>
      <c r="AM36" s="138" t="s">
        <v>524</v>
      </c>
      <c r="AN36" s="138" t="s">
        <v>524</v>
      </c>
      <c r="AO36" s="138">
        <v>3</v>
      </c>
      <c r="AP36" s="138">
        <v>3</v>
      </c>
      <c r="AQ36" s="138">
        <v>3</v>
      </c>
      <c r="AR36" s="138" t="s">
        <v>524</v>
      </c>
      <c r="AS36" s="138" t="s">
        <v>524</v>
      </c>
      <c r="AT36" s="138" t="s">
        <v>524</v>
      </c>
      <c r="AU36" s="138">
        <v>3</v>
      </c>
      <c r="AV36" s="138" t="s">
        <v>524</v>
      </c>
      <c r="AW36" s="138" t="s">
        <v>524</v>
      </c>
      <c r="AX36" s="138" t="s">
        <v>524</v>
      </c>
      <c r="AY36" s="138">
        <v>3</v>
      </c>
      <c r="AZ36" s="138">
        <v>3</v>
      </c>
      <c r="BA36" s="138">
        <v>3</v>
      </c>
      <c r="BB36" s="138" t="s">
        <v>524</v>
      </c>
      <c r="BC36" s="138" t="s">
        <v>524</v>
      </c>
      <c r="BD36" s="138" t="s">
        <v>524</v>
      </c>
      <c r="BE36" s="138">
        <v>3</v>
      </c>
      <c r="BF36" s="138" t="s">
        <v>524</v>
      </c>
      <c r="BG36" s="138" t="s">
        <v>524</v>
      </c>
      <c r="BH36" s="138" t="s">
        <v>524</v>
      </c>
      <c r="BI36" s="138">
        <v>3</v>
      </c>
      <c r="BJ36" s="138">
        <v>3</v>
      </c>
      <c r="BK36" s="138">
        <v>3</v>
      </c>
      <c r="BL36" s="138" t="s">
        <v>524</v>
      </c>
      <c r="BM36" s="138" t="s">
        <v>524</v>
      </c>
      <c r="BN36" s="138" t="s">
        <v>524</v>
      </c>
      <c r="BO36" s="151" t="str">
        <f t="shared" si="3"/>
        <v>Same</v>
      </c>
    </row>
    <row r="37" spans="1:67" ht="12.75">
      <c r="A37" s="150" t="str">
        <f t="shared" si="2"/>
        <v>Report</v>
      </c>
      <c r="B37" s="138" t="s">
        <v>264</v>
      </c>
      <c r="C37" s="138">
        <v>50262</v>
      </c>
      <c r="D37" s="138" t="s">
        <v>19</v>
      </c>
      <c r="E37" s="138" t="s">
        <v>189</v>
      </c>
      <c r="F37" s="139" t="s">
        <v>265</v>
      </c>
      <c r="G37" s="138" t="s">
        <v>19</v>
      </c>
      <c r="H37" s="138" t="s">
        <v>191</v>
      </c>
      <c r="I37" s="140">
        <v>446598</v>
      </c>
      <c r="J37" s="141">
        <v>41925</v>
      </c>
      <c r="K37" s="141">
        <v>41929</v>
      </c>
      <c r="L37" s="141" t="s">
        <v>192</v>
      </c>
      <c r="M37" s="141">
        <v>41962</v>
      </c>
      <c r="N37" s="139">
        <v>410699</v>
      </c>
      <c r="O37" s="141">
        <v>41418</v>
      </c>
      <c r="P37" s="138">
        <v>3</v>
      </c>
      <c r="Q37" s="138">
        <v>2</v>
      </c>
      <c r="R37" s="138" t="s">
        <v>524</v>
      </c>
      <c r="S37" s="138" t="s">
        <v>524</v>
      </c>
      <c r="T37" s="138" t="s">
        <v>524</v>
      </c>
      <c r="U37" s="138" t="s">
        <v>524</v>
      </c>
      <c r="V37" s="138" t="s">
        <v>524</v>
      </c>
      <c r="W37" s="138">
        <v>2</v>
      </c>
      <c r="X37" s="138" t="s">
        <v>524</v>
      </c>
      <c r="Y37" s="138" t="s">
        <v>524</v>
      </c>
      <c r="Z37" s="138">
        <v>2</v>
      </c>
      <c r="AA37" s="138">
        <v>2</v>
      </c>
      <c r="AB37" s="142" t="s">
        <v>524</v>
      </c>
      <c r="AC37" s="138" t="s">
        <v>524</v>
      </c>
      <c r="AD37" s="138" t="s">
        <v>524</v>
      </c>
      <c r="AE37" s="138" t="s">
        <v>524</v>
      </c>
      <c r="AF37" s="138" t="s">
        <v>524</v>
      </c>
      <c r="AG37" s="138">
        <v>2</v>
      </c>
      <c r="AH37" s="138" t="s">
        <v>524</v>
      </c>
      <c r="AI37" s="138" t="s">
        <v>524</v>
      </c>
      <c r="AJ37" s="138">
        <v>2</v>
      </c>
      <c r="AK37" s="138">
        <v>2</v>
      </c>
      <c r="AL37" s="138" t="s">
        <v>524</v>
      </c>
      <c r="AM37" s="138" t="s">
        <v>524</v>
      </c>
      <c r="AN37" s="138" t="s">
        <v>524</v>
      </c>
      <c r="AO37" s="138" t="s">
        <v>524</v>
      </c>
      <c r="AP37" s="138" t="s">
        <v>524</v>
      </c>
      <c r="AQ37" s="138">
        <v>2</v>
      </c>
      <c r="AR37" s="138" t="s">
        <v>524</v>
      </c>
      <c r="AS37" s="138" t="s">
        <v>524</v>
      </c>
      <c r="AT37" s="138">
        <v>2</v>
      </c>
      <c r="AU37" s="138">
        <v>2</v>
      </c>
      <c r="AV37" s="138" t="s">
        <v>524</v>
      </c>
      <c r="AW37" s="138" t="s">
        <v>524</v>
      </c>
      <c r="AX37" s="138" t="s">
        <v>524</v>
      </c>
      <c r="AY37" s="138" t="s">
        <v>524</v>
      </c>
      <c r="AZ37" s="138" t="s">
        <v>524</v>
      </c>
      <c r="BA37" s="138">
        <v>2</v>
      </c>
      <c r="BB37" s="138" t="s">
        <v>524</v>
      </c>
      <c r="BC37" s="138" t="s">
        <v>524</v>
      </c>
      <c r="BD37" s="138">
        <v>2</v>
      </c>
      <c r="BE37" s="138">
        <v>2</v>
      </c>
      <c r="BF37" s="138" t="s">
        <v>524</v>
      </c>
      <c r="BG37" s="138" t="s">
        <v>524</v>
      </c>
      <c r="BH37" s="138" t="s">
        <v>524</v>
      </c>
      <c r="BI37" s="138" t="s">
        <v>524</v>
      </c>
      <c r="BJ37" s="138" t="s">
        <v>524</v>
      </c>
      <c r="BK37" s="138">
        <v>2</v>
      </c>
      <c r="BL37" s="138" t="s">
        <v>524</v>
      </c>
      <c r="BM37" s="138" t="s">
        <v>524</v>
      </c>
      <c r="BN37" s="138">
        <v>2</v>
      </c>
      <c r="BO37" s="151" t="str">
        <f t="shared" si="3"/>
        <v>Improved</v>
      </c>
    </row>
    <row r="38" spans="1:67" ht="12.75">
      <c r="A38" s="150" t="str">
        <f t="shared" si="2"/>
        <v>Report</v>
      </c>
      <c r="B38" s="138" t="s">
        <v>272</v>
      </c>
      <c r="C38" s="138">
        <v>58340</v>
      </c>
      <c r="D38" s="138" t="s">
        <v>19</v>
      </c>
      <c r="E38" s="138" t="s">
        <v>200</v>
      </c>
      <c r="F38" s="139" t="s">
        <v>273</v>
      </c>
      <c r="G38" s="138" t="s">
        <v>19</v>
      </c>
      <c r="H38" s="138" t="s">
        <v>191</v>
      </c>
      <c r="I38" s="140">
        <v>430259</v>
      </c>
      <c r="J38" s="141">
        <v>41925</v>
      </c>
      <c r="K38" s="141">
        <v>41929</v>
      </c>
      <c r="L38" s="141" t="s">
        <v>192</v>
      </c>
      <c r="M38" s="141">
        <v>41970</v>
      </c>
      <c r="N38" s="139">
        <v>410653</v>
      </c>
      <c r="O38" s="141">
        <v>41446</v>
      </c>
      <c r="P38" s="138">
        <v>3</v>
      </c>
      <c r="Q38" s="138">
        <v>3</v>
      </c>
      <c r="R38" s="138" t="s">
        <v>524</v>
      </c>
      <c r="S38" s="138" t="s">
        <v>524</v>
      </c>
      <c r="T38" s="138" t="s">
        <v>524</v>
      </c>
      <c r="U38" s="138" t="s">
        <v>524</v>
      </c>
      <c r="V38" s="138" t="s">
        <v>524</v>
      </c>
      <c r="W38" s="138">
        <v>3</v>
      </c>
      <c r="X38" s="138" t="s">
        <v>524</v>
      </c>
      <c r="Y38" s="138" t="s">
        <v>524</v>
      </c>
      <c r="Z38" s="138" t="s">
        <v>524</v>
      </c>
      <c r="AA38" s="138">
        <v>3</v>
      </c>
      <c r="AB38" s="142" t="s">
        <v>524</v>
      </c>
      <c r="AC38" s="138" t="s">
        <v>524</v>
      </c>
      <c r="AD38" s="138" t="s">
        <v>524</v>
      </c>
      <c r="AE38" s="138" t="s">
        <v>524</v>
      </c>
      <c r="AF38" s="138" t="s">
        <v>524</v>
      </c>
      <c r="AG38" s="138">
        <v>3</v>
      </c>
      <c r="AH38" s="138" t="s">
        <v>524</v>
      </c>
      <c r="AI38" s="138" t="s">
        <v>524</v>
      </c>
      <c r="AJ38" s="138" t="s">
        <v>524</v>
      </c>
      <c r="AK38" s="138">
        <v>3</v>
      </c>
      <c r="AL38" s="138" t="s">
        <v>524</v>
      </c>
      <c r="AM38" s="138" t="s">
        <v>524</v>
      </c>
      <c r="AN38" s="138" t="s">
        <v>524</v>
      </c>
      <c r="AO38" s="138" t="s">
        <v>524</v>
      </c>
      <c r="AP38" s="138" t="s">
        <v>524</v>
      </c>
      <c r="AQ38" s="138">
        <v>3</v>
      </c>
      <c r="AR38" s="138" t="s">
        <v>524</v>
      </c>
      <c r="AS38" s="138" t="s">
        <v>524</v>
      </c>
      <c r="AT38" s="138" t="s">
        <v>524</v>
      </c>
      <c r="AU38" s="138">
        <v>3</v>
      </c>
      <c r="AV38" s="138" t="s">
        <v>524</v>
      </c>
      <c r="AW38" s="138" t="s">
        <v>524</v>
      </c>
      <c r="AX38" s="138" t="s">
        <v>524</v>
      </c>
      <c r="AY38" s="138" t="s">
        <v>524</v>
      </c>
      <c r="AZ38" s="138" t="s">
        <v>524</v>
      </c>
      <c r="BA38" s="138">
        <v>3</v>
      </c>
      <c r="BB38" s="138" t="s">
        <v>524</v>
      </c>
      <c r="BC38" s="138" t="s">
        <v>524</v>
      </c>
      <c r="BD38" s="138" t="s">
        <v>524</v>
      </c>
      <c r="BE38" s="138">
        <v>3</v>
      </c>
      <c r="BF38" s="138" t="s">
        <v>524</v>
      </c>
      <c r="BG38" s="138" t="s">
        <v>524</v>
      </c>
      <c r="BH38" s="138" t="s">
        <v>524</v>
      </c>
      <c r="BI38" s="138" t="s">
        <v>524</v>
      </c>
      <c r="BJ38" s="138" t="s">
        <v>524</v>
      </c>
      <c r="BK38" s="138">
        <v>3</v>
      </c>
      <c r="BL38" s="138" t="s">
        <v>524</v>
      </c>
      <c r="BM38" s="138" t="s">
        <v>524</v>
      </c>
      <c r="BN38" s="138" t="s">
        <v>524</v>
      </c>
      <c r="BO38" s="151" t="str">
        <f t="shared" si="3"/>
        <v>Same</v>
      </c>
    </row>
    <row r="39" spans="1:67" ht="12.75">
      <c r="A39" s="150" t="str">
        <f t="shared" si="2"/>
        <v>Report</v>
      </c>
      <c r="B39" s="138" t="s">
        <v>268</v>
      </c>
      <c r="C39" s="138">
        <v>53422</v>
      </c>
      <c r="D39" s="138" t="s">
        <v>64</v>
      </c>
      <c r="E39" s="138" t="s">
        <v>189</v>
      </c>
      <c r="F39" s="139" t="s">
        <v>269</v>
      </c>
      <c r="G39" s="138" t="s">
        <v>228</v>
      </c>
      <c r="H39" s="138" t="s">
        <v>214</v>
      </c>
      <c r="I39" s="140">
        <v>452205</v>
      </c>
      <c r="J39" s="141">
        <v>41925</v>
      </c>
      <c r="K39" s="141">
        <v>41929</v>
      </c>
      <c r="L39" s="141" t="s">
        <v>192</v>
      </c>
      <c r="M39" s="141">
        <v>41962</v>
      </c>
      <c r="N39" s="139">
        <v>363209</v>
      </c>
      <c r="O39" s="141">
        <v>40872</v>
      </c>
      <c r="P39" s="138">
        <v>2</v>
      </c>
      <c r="Q39" s="138">
        <v>2</v>
      </c>
      <c r="R39" s="138" t="s">
        <v>524</v>
      </c>
      <c r="S39" s="138" t="s">
        <v>524</v>
      </c>
      <c r="T39" s="138" t="s">
        <v>524</v>
      </c>
      <c r="U39" s="138">
        <v>2</v>
      </c>
      <c r="V39" s="138" t="s">
        <v>524</v>
      </c>
      <c r="W39" s="138" t="s">
        <v>524</v>
      </c>
      <c r="X39" s="138" t="s">
        <v>524</v>
      </c>
      <c r="Y39" s="138" t="s">
        <v>524</v>
      </c>
      <c r="Z39" s="138" t="s">
        <v>524</v>
      </c>
      <c r="AA39" s="138">
        <v>2</v>
      </c>
      <c r="AB39" s="142" t="s">
        <v>524</v>
      </c>
      <c r="AC39" s="138" t="s">
        <v>524</v>
      </c>
      <c r="AD39" s="138" t="s">
        <v>524</v>
      </c>
      <c r="AE39" s="138">
        <v>2</v>
      </c>
      <c r="AF39" s="138" t="s">
        <v>524</v>
      </c>
      <c r="AG39" s="138" t="s">
        <v>524</v>
      </c>
      <c r="AH39" s="138" t="s">
        <v>524</v>
      </c>
      <c r="AI39" s="138" t="s">
        <v>524</v>
      </c>
      <c r="AJ39" s="138" t="s">
        <v>524</v>
      </c>
      <c r="AK39" s="138">
        <v>2</v>
      </c>
      <c r="AL39" s="138" t="s">
        <v>524</v>
      </c>
      <c r="AM39" s="138" t="s">
        <v>524</v>
      </c>
      <c r="AN39" s="138" t="s">
        <v>524</v>
      </c>
      <c r="AO39" s="138">
        <v>2</v>
      </c>
      <c r="AP39" s="138" t="s">
        <v>524</v>
      </c>
      <c r="AQ39" s="138" t="s">
        <v>524</v>
      </c>
      <c r="AR39" s="138" t="s">
        <v>524</v>
      </c>
      <c r="AS39" s="138" t="s">
        <v>524</v>
      </c>
      <c r="AT39" s="138" t="s">
        <v>524</v>
      </c>
      <c r="AU39" s="138">
        <v>2</v>
      </c>
      <c r="AV39" s="138" t="s">
        <v>524</v>
      </c>
      <c r="AW39" s="138" t="s">
        <v>524</v>
      </c>
      <c r="AX39" s="138" t="s">
        <v>524</v>
      </c>
      <c r="AY39" s="138">
        <v>2</v>
      </c>
      <c r="AZ39" s="138" t="s">
        <v>524</v>
      </c>
      <c r="BA39" s="138" t="s">
        <v>524</v>
      </c>
      <c r="BB39" s="138" t="s">
        <v>524</v>
      </c>
      <c r="BC39" s="138" t="s">
        <v>524</v>
      </c>
      <c r="BD39" s="138" t="s">
        <v>524</v>
      </c>
      <c r="BE39" s="138">
        <v>1</v>
      </c>
      <c r="BF39" s="138" t="s">
        <v>524</v>
      </c>
      <c r="BG39" s="138" t="s">
        <v>524</v>
      </c>
      <c r="BH39" s="138" t="s">
        <v>524</v>
      </c>
      <c r="BI39" s="138">
        <v>1</v>
      </c>
      <c r="BJ39" s="138" t="s">
        <v>524</v>
      </c>
      <c r="BK39" s="138" t="s">
        <v>524</v>
      </c>
      <c r="BL39" s="138" t="s">
        <v>524</v>
      </c>
      <c r="BM39" s="138" t="s">
        <v>524</v>
      </c>
      <c r="BN39" s="138" t="s">
        <v>524</v>
      </c>
      <c r="BO39" s="151" t="str">
        <f t="shared" si="3"/>
        <v>Same</v>
      </c>
    </row>
    <row r="40" spans="1:67" ht="12.75">
      <c r="A40" s="150" t="str">
        <f t="shared" si="2"/>
        <v>Report</v>
      </c>
      <c r="B40" s="138" t="s">
        <v>296</v>
      </c>
      <c r="C40" s="138">
        <v>131950</v>
      </c>
      <c r="D40" s="138" t="s">
        <v>21</v>
      </c>
      <c r="E40" s="138" t="s">
        <v>250</v>
      </c>
      <c r="F40" s="139" t="s">
        <v>257</v>
      </c>
      <c r="G40" s="138" t="s">
        <v>197</v>
      </c>
      <c r="H40" s="138" t="s">
        <v>198</v>
      </c>
      <c r="I40" s="140">
        <v>446687</v>
      </c>
      <c r="J40" s="141">
        <v>41933</v>
      </c>
      <c r="K40" s="141">
        <v>41934</v>
      </c>
      <c r="L40" s="141" t="s">
        <v>192</v>
      </c>
      <c r="M40" s="141">
        <v>41976</v>
      </c>
      <c r="N40" s="139">
        <v>317375</v>
      </c>
      <c r="O40" s="141">
        <v>39241</v>
      </c>
      <c r="P40" s="138">
        <v>4</v>
      </c>
      <c r="Q40" s="138">
        <v>3</v>
      </c>
      <c r="R40" s="138" t="s">
        <v>524</v>
      </c>
      <c r="S40" s="138" t="s">
        <v>524</v>
      </c>
      <c r="T40" s="138" t="s">
        <v>524</v>
      </c>
      <c r="U40" s="138">
        <v>3</v>
      </c>
      <c r="V40" s="138">
        <v>3</v>
      </c>
      <c r="W40" s="138" t="s">
        <v>524</v>
      </c>
      <c r="X40" s="138" t="s">
        <v>524</v>
      </c>
      <c r="Y40" s="138" t="s">
        <v>524</v>
      </c>
      <c r="Z40" s="138" t="s">
        <v>524</v>
      </c>
      <c r="AA40" s="138">
        <v>3</v>
      </c>
      <c r="AB40" s="142" t="s">
        <v>524</v>
      </c>
      <c r="AC40" s="138" t="s">
        <v>524</v>
      </c>
      <c r="AD40" s="138" t="s">
        <v>524</v>
      </c>
      <c r="AE40" s="138">
        <v>3</v>
      </c>
      <c r="AF40" s="138">
        <v>3</v>
      </c>
      <c r="AG40" s="138" t="s">
        <v>524</v>
      </c>
      <c r="AH40" s="138" t="s">
        <v>524</v>
      </c>
      <c r="AI40" s="138" t="s">
        <v>524</v>
      </c>
      <c r="AJ40" s="138" t="s">
        <v>524</v>
      </c>
      <c r="AK40" s="138">
        <v>3</v>
      </c>
      <c r="AL40" s="138" t="s">
        <v>524</v>
      </c>
      <c r="AM40" s="138" t="s">
        <v>524</v>
      </c>
      <c r="AN40" s="138" t="s">
        <v>524</v>
      </c>
      <c r="AO40" s="138">
        <v>3</v>
      </c>
      <c r="AP40" s="138">
        <v>3</v>
      </c>
      <c r="AQ40" s="138" t="s">
        <v>524</v>
      </c>
      <c r="AR40" s="138" t="s">
        <v>524</v>
      </c>
      <c r="AS40" s="138" t="s">
        <v>524</v>
      </c>
      <c r="AT40" s="138" t="s">
        <v>524</v>
      </c>
      <c r="AU40" s="138">
        <v>3</v>
      </c>
      <c r="AV40" s="138" t="s">
        <v>524</v>
      </c>
      <c r="AW40" s="138" t="s">
        <v>524</v>
      </c>
      <c r="AX40" s="138" t="s">
        <v>524</v>
      </c>
      <c r="AY40" s="138">
        <v>3</v>
      </c>
      <c r="AZ40" s="138">
        <v>3</v>
      </c>
      <c r="BA40" s="138" t="s">
        <v>524</v>
      </c>
      <c r="BB40" s="138" t="s">
        <v>524</v>
      </c>
      <c r="BC40" s="138" t="s">
        <v>524</v>
      </c>
      <c r="BD40" s="138" t="s">
        <v>524</v>
      </c>
      <c r="BE40" s="138">
        <v>3</v>
      </c>
      <c r="BF40" s="138" t="s">
        <v>524</v>
      </c>
      <c r="BG40" s="138" t="s">
        <v>524</v>
      </c>
      <c r="BH40" s="138" t="s">
        <v>524</v>
      </c>
      <c r="BI40" s="138">
        <v>3</v>
      </c>
      <c r="BJ40" s="138">
        <v>3</v>
      </c>
      <c r="BK40" s="138" t="s">
        <v>524</v>
      </c>
      <c r="BL40" s="138" t="s">
        <v>524</v>
      </c>
      <c r="BM40" s="138" t="s">
        <v>524</v>
      </c>
      <c r="BN40" s="138" t="s">
        <v>524</v>
      </c>
      <c r="BO40" s="151" t="str">
        <f t="shared" si="3"/>
        <v>Improved</v>
      </c>
    </row>
    <row r="41" spans="1:67" ht="12.75">
      <c r="A41" s="150" t="str">
        <f t="shared" si="2"/>
        <v>Report</v>
      </c>
      <c r="B41" s="138" t="s">
        <v>307</v>
      </c>
      <c r="C41" s="138">
        <v>51090</v>
      </c>
      <c r="D41" s="138" t="s">
        <v>19</v>
      </c>
      <c r="E41" s="138" t="s">
        <v>200</v>
      </c>
      <c r="F41" s="139" t="s">
        <v>359</v>
      </c>
      <c r="G41" s="138" t="s">
        <v>19</v>
      </c>
      <c r="H41" s="138" t="s">
        <v>191</v>
      </c>
      <c r="I41" s="140">
        <v>430251</v>
      </c>
      <c r="J41" s="141">
        <v>41932</v>
      </c>
      <c r="K41" s="141">
        <v>41935</v>
      </c>
      <c r="L41" s="141" t="s">
        <v>192</v>
      </c>
      <c r="M41" s="141">
        <v>41988</v>
      </c>
      <c r="N41" s="139">
        <v>422425</v>
      </c>
      <c r="O41" s="141">
        <v>41446</v>
      </c>
      <c r="P41" s="138">
        <v>3</v>
      </c>
      <c r="Q41" s="138">
        <v>3</v>
      </c>
      <c r="R41" s="138" t="s">
        <v>524</v>
      </c>
      <c r="S41" s="138" t="s">
        <v>524</v>
      </c>
      <c r="T41" s="138" t="s">
        <v>524</v>
      </c>
      <c r="U41" s="138">
        <v>3</v>
      </c>
      <c r="V41" s="138" t="s">
        <v>524</v>
      </c>
      <c r="W41" s="138" t="s">
        <v>524</v>
      </c>
      <c r="X41" s="138" t="s">
        <v>524</v>
      </c>
      <c r="Y41" s="138" t="s">
        <v>524</v>
      </c>
      <c r="Z41" s="138" t="s">
        <v>524</v>
      </c>
      <c r="AA41" s="138">
        <v>3</v>
      </c>
      <c r="AB41" s="142" t="s">
        <v>524</v>
      </c>
      <c r="AC41" s="138" t="s">
        <v>524</v>
      </c>
      <c r="AD41" s="138" t="s">
        <v>524</v>
      </c>
      <c r="AE41" s="138">
        <v>3</v>
      </c>
      <c r="AF41" s="138" t="s">
        <v>524</v>
      </c>
      <c r="AG41" s="138" t="s">
        <v>524</v>
      </c>
      <c r="AH41" s="138" t="s">
        <v>524</v>
      </c>
      <c r="AI41" s="138" t="s">
        <v>524</v>
      </c>
      <c r="AJ41" s="138" t="s">
        <v>524</v>
      </c>
      <c r="AK41" s="138">
        <v>2</v>
      </c>
      <c r="AL41" s="138" t="s">
        <v>524</v>
      </c>
      <c r="AM41" s="138" t="s">
        <v>524</v>
      </c>
      <c r="AN41" s="138" t="s">
        <v>524</v>
      </c>
      <c r="AO41" s="138">
        <v>2</v>
      </c>
      <c r="AP41" s="138" t="s">
        <v>524</v>
      </c>
      <c r="AQ41" s="138" t="s">
        <v>524</v>
      </c>
      <c r="AR41" s="138" t="s">
        <v>524</v>
      </c>
      <c r="AS41" s="138" t="s">
        <v>524</v>
      </c>
      <c r="AT41" s="138" t="s">
        <v>524</v>
      </c>
      <c r="AU41" s="138">
        <v>3</v>
      </c>
      <c r="AV41" s="138" t="s">
        <v>524</v>
      </c>
      <c r="AW41" s="138" t="s">
        <v>524</v>
      </c>
      <c r="AX41" s="138" t="s">
        <v>524</v>
      </c>
      <c r="AY41" s="138">
        <v>3</v>
      </c>
      <c r="AZ41" s="138" t="s">
        <v>524</v>
      </c>
      <c r="BA41" s="138" t="s">
        <v>524</v>
      </c>
      <c r="BB41" s="138" t="s">
        <v>524</v>
      </c>
      <c r="BC41" s="138" t="s">
        <v>524</v>
      </c>
      <c r="BD41" s="138" t="s">
        <v>524</v>
      </c>
      <c r="BE41" s="138">
        <v>2</v>
      </c>
      <c r="BF41" s="138" t="s">
        <v>524</v>
      </c>
      <c r="BG41" s="138" t="s">
        <v>524</v>
      </c>
      <c r="BH41" s="138" t="s">
        <v>524</v>
      </c>
      <c r="BI41" s="138">
        <v>1</v>
      </c>
      <c r="BJ41" s="138" t="s">
        <v>524</v>
      </c>
      <c r="BK41" s="138" t="s">
        <v>524</v>
      </c>
      <c r="BL41" s="138" t="s">
        <v>524</v>
      </c>
      <c r="BM41" s="138" t="s">
        <v>524</v>
      </c>
      <c r="BN41" s="138" t="s">
        <v>524</v>
      </c>
      <c r="BO41" s="151" t="str">
        <f t="shared" si="3"/>
        <v>Same</v>
      </c>
    </row>
    <row r="42" spans="1:67" ht="12.75">
      <c r="A42" s="150" t="str">
        <f t="shared" si="2"/>
        <v>Report</v>
      </c>
      <c r="B42" s="138" t="s">
        <v>278</v>
      </c>
      <c r="C42" s="138">
        <v>129383</v>
      </c>
      <c r="D42" s="138" t="s">
        <v>61</v>
      </c>
      <c r="E42" s="138" t="s">
        <v>250</v>
      </c>
      <c r="F42" s="139" t="s">
        <v>251</v>
      </c>
      <c r="G42" s="138" t="s">
        <v>202</v>
      </c>
      <c r="H42" s="138" t="s">
        <v>210</v>
      </c>
      <c r="I42" s="140">
        <v>430269</v>
      </c>
      <c r="J42" s="141">
        <v>41932</v>
      </c>
      <c r="K42" s="141">
        <v>41936</v>
      </c>
      <c r="L42" s="141" t="s">
        <v>192</v>
      </c>
      <c r="M42" s="141">
        <v>41971</v>
      </c>
      <c r="N42" s="139">
        <v>409298</v>
      </c>
      <c r="O42" s="141">
        <v>41390</v>
      </c>
      <c r="P42" s="138">
        <v>3</v>
      </c>
      <c r="Q42" s="138">
        <v>3</v>
      </c>
      <c r="R42" s="138" t="s">
        <v>524</v>
      </c>
      <c r="S42" s="138" t="s">
        <v>524</v>
      </c>
      <c r="T42" s="138" t="s">
        <v>524</v>
      </c>
      <c r="U42" s="138">
        <v>3</v>
      </c>
      <c r="V42" s="138">
        <v>3</v>
      </c>
      <c r="W42" s="138">
        <v>3</v>
      </c>
      <c r="X42" s="138" t="s">
        <v>524</v>
      </c>
      <c r="Y42" s="138" t="s">
        <v>524</v>
      </c>
      <c r="Z42" s="138" t="s">
        <v>524</v>
      </c>
      <c r="AA42" s="138">
        <v>3</v>
      </c>
      <c r="AB42" s="142" t="s">
        <v>524</v>
      </c>
      <c r="AC42" s="138" t="s">
        <v>524</v>
      </c>
      <c r="AD42" s="138" t="s">
        <v>524</v>
      </c>
      <c r="AE42" s="138">
        <v>3</v>
      </c>
      <c r="AF42" s="138">
        <v>3</v>
      </c>
      <c r="AG42" s="138">
        <v>4</v>
      </c>
      <c r="AH42" s="138" t="s">
        <v>524</v>
      </c>
      <c r="AI42" s="138" t="s">
        <v>524</v>
      </c>
      <c r="AJ42" s="138" t="s">
        <v>524</v>
      </c>
      <c r="AK42" s="138">
        <v>3</v>
      </c>
      <c r="AL42" s="138" t="s">
        <v>524</v>
      </c>
      <c r="AM42" s="138" t="s">
        <v>524</v>
      </c>
      <c r="AN42" s="138" t="s">
        <v>524</v>
      </c>
      <c r="AO42" s="138">
        <v>3</v>
      </c>
      <c r="AP42" s="138">
        <v>3</v>
      </c>
      <c r="AQ42" s="138">
        <v>3</v>
      </c>
      <c r="AR42" s="138" t="s">
        <v>524</v>
      </c>
      <c r="AS42" s="138" t="s">
        <v>524</v>
      </c>
      <c r="AT42" s="138" t="s">
        <v>524</v>
      </c>
      <c r="AU42" s="138">
        <v>3</v>
      </c>
      <c r="AV42" s="138" t="s">
        <v>524</v>
      </c>
      <c r="AW42" s="138" t="s">
        <v>524</v>
      </c>
      <c r="AX42" s="138" t="s">
        <v>524</v>
      </c>
      <c r="AY42" s="138">
        <v>3</v>
      </c>
      <c r="AZ42" s="138">
        <v>3</v>
      </c>
      <c r="BA42" s="138">
        <v>3</v>
      </c>
      <c r="BB42" s="138" t="s">
        <v>524</v>
      </c>
      <c r="BC42" s="138" t="s">
        <v>524</v>
      </c>
      <c r="BD42" s="138" t="s">
        <v>524</v>
      </c>
      <c r="BE42" s="138">
        <v>2</v>
      </c>
      <c r="BF42" s="138" t="s">
        <v>524</v>
      </c>
      <c r="BG42" s="138" t="s">
        <v>524</v>
      </c>
      <c r="BH42" s="138" t="s">
        <v>524</v>
      </c>
      <c r="BI42" s="138">
        <v>2</v>
      </c>
      <c r="BJ42" s="138">
        <v>2</v>
      </c>
      <c r="BK42" s="138">
        <v>2</v>
      </c>
      <c r="BL42" s="138" t="s">
        <v>524</v>
      </c>
      <c r="BM42" s="138" t="s">
        <v>524</v>
      </c>
      <c r="BN42" s="138" t="s">
        <v>524</v>
      </c>
      <c r="BO42" s="151" t="str">
        <f t="shared" si="3"/>
        <v>Same</v>
      </c>
    </row>
    <row r="43" spans="1:67" ht="12.75">
      <c r="A43" s="150" t="str">
        <f t="shared" si="2"/>
        <v>Report</v>
      </c>
      <c r="B43" s="138" t="s">
        <v>279</v>
      </c>
      <c r="C43" s="138">
        <v>58437</v>
      </c>
      <c r="D43" s="138" t="s">
        <v>64</v>
      </c>
      <c r="E43" s="138" t="s">
        <v>212</v>
      </c>
      <c r="F43" s="139" t="s">
        <v>244</v>
      </c>
      <c r="G43" s="138" t="s">
        <v>228</v>
      </c>
      <c r="H43" s="138" t="s">
        <v>191</v>
      </c>
      <c r="I43" s="140">
        <v>430257</v>
      </c>
      <c r="J43" s="141">
        <v>41932</v>
      </c>
      <c r="K43" s="141">
        <v>41936</v>
      </c>
      <c r="L43" s="141" t="s">
        <v>192</v>
      </c>
      <c r="M43" s="141">
        <v>41971</v>
      </c>
      <c r="N43" s="139">
        <v>410651</v>
      </c>
      <c r="O43" s="141">
        <v>41390</v>
      </c>
      <c r="P43" s="138">
        <v>3</v>
      </c>
      <c r="Q43" s="138">
        <v>2</v>
      </c>
      <c r="R43" s="138" t="s">
        <v>524</v>
      </c>
      <c r="S43" s="138" t="s">
        <v>524</v>
      </c>
      <c r="T43" s="138" t="s">
        <v>524</v>
      </c>
      <c r="U43" s="138" t="s">
        <v>524</v>
      </c>
      <c r="V43" s="138">
        <v>2</v>
      </c>
      <c r="W43" s="138">
        <v>2</v>
      </c>
      <c r="X43" s="138" t="s">
        <v>524</v>
      </c>
      <c r="Y43" s="138" t="s">
        <v>524</v>
      </c>
      <c r="Z43" s="138" t="s">
        <v>524</v>
      </c>
      <c r="AA43" s="138">
        <v>2</v>
      </c>
      <c r="AB43" s="142" t="s">
        <v>524</v>
      </c>
      <c r="AC43" s="138" t="s">
        <v>524</v>
      </c>
      <c r="AD43" s="138" t="s">
        <v>524</v>
      </c>
      <c r="AE43" s="138" t="s">
        <v>524</v>
      </c>
      <c r="AF43" s="138">
        <v>2</v>
      </c>
      <c r="AG43" s="138">
        <v>2</v>
      </c>
      <c r="AH43" s="138" t="s">
        <v>524</v>
      </c>
      <c r="AI43" s="138" t="s">
        <v>524</v>
      </c>
      <c r="AJ43" s="138" t="s">
        <v>524</v>
      </c>
      <c r="AK43" s="138">
        <v>2</v>
      </c>
      <c r="AL43" s="138" t="s">
        <v>524</v>
      </c>
      <c r="AM43" s="138" t="s">
        <v>524</v>
      </c>
      <c r="AN43" s="138" t="s">
        <v>524</v>
      </c>
      <c r="AO43" s="138" t="s">
        <v>524</v>
      </c>
      <c r="AP43" s="138">
        <v>2</v>
      </c>
      <c r="AQ43" s="138">
        <v>2</v>
      </c>
      <c r="AR43" s="138" t="s">
        <v>524</v>
      </c>
      <c r="AS43" s="138" t="s">
        <v>524</v>
      </c>
      <c r="AT43" s="138" t="s">
        <v>524</v>
      </c>
      <c r="AU43" s="138">
        <v>2</v>
      </c>
      <c r="AV43" s="138" t="s">
        <v>524</v>
      </c>
      <c r="AW43" s="138" t="s">
        <v>524</v>
      </c>
      <c r="AX43" s="138" t="s">
        <v>524</v>
      </c>
      <c r="AY43" s="138" t="s">
        <v>524</v>
      </c>
      <c r="AZ43" s="138">
        <v>2</v>
      </c>
      <c r="BA43" s="138">
        <v>2</v>
      </c>
      <c r="BB43" s="138" t="s">
        <v>524</v>
      </c>
      <c r="BC43" s="138" t="s">
        <v>524</v>
      </c>
      <c r="BD43" s="138" t="s">
        <v>524</v>
      </c>
      <c r="BE43" s="138">
        <v>2</v>
      </c>
      <c r="BF43" s="138" t="s">
        <v>524</v>
      </c>
      <c r="BG43" s="138" t="s">
        <v>524</v>
      </c>
      <c r="BH43" s="138" t="s">
        <v>524</v>
      </c>
      <c r="BI43" s="138" t="s">
        <v>524</v>
      </c>
      <c r="BJ43" s="138">
        <v>2</v>
      </c>
      <c r="BK43" s="138">
        <v>2</v>
      </c>
      <c r="BL43" s="138" t="s">
        <v>524</v>
      </c>
      <c r="BM43" s="138" t="s">
        <v>524</v>
      </c>
      <c r="BN43" s="138" t="s">
        <v>524</v>
      </c>
      <c r="BO43" s="151" t="str">
        <f t="shared" si="3"/>
        <v>Improved</v>
      </c>
    </row>
    <row r="44" spans="1:67" ht="12.75">
      <c r="A44" s="150" t="str">
        <f t="shared" si="2"/>
        <v>Report</v>
      </c>
      <c r="B44" s="138" t="s">
        <v>282</v>
      </c>
      <c r="C44" s="138">
        <v>130677</v>
      </c>
      <c r="D44" s="138" t="s">
        <v>61</v>
      </c>
      <c r="E44" s="138" t="s">
        <v>233</v>
      </c>
      <c r="F44" s="139" t="s">
        <v>234</v>
      </c>
      <c r="G44" s="138" t="s">
        <v>202</v>
      </c>
      <c r="H44" s="138" t="s">
        <v>210</v>
      </c>
      <c r="I44" s="140">
        <v>430271</v>
      </c>
      <c r="J44" s="141">
        <v>41932</v>
      </c>
      <c r="K44" s="141">
        <v>41936</v>
      </c>
      <c r="L44" s="141" t="s">
        <v>192</v>
      </c>
      <c r="M44" s="141">
        <v>41971</v>
      </c>
      <c r="N44" s="139">
        <v>410611</v>
      </c>
      <c r="O44" s="141">
        <v>41411</v>
      </c>
      <c r="P44" s="138">
        <v>3</v>
      </c>
      <c r="Q44" s="138">
        <v>3</v>
      </c>
      <c r="R44" s="138" t="s">
        <v>524</v>
      </c>
      <c r="S44" s="138" t="s">
        <v>524</v>
      </c>
      <c r="T44" s="138" t="s">
        <v>524</v>
      </c>
      <c r="U44" s="138">
        <v>3</v>
      </c>
      <c r="V44" s="138">
        <v>3</v>
      </c>
      <c r="W44" s="138" t="s">
        <v>524</v>
      </c>
      <c r="X44" s="138" t="s">
        <v>524</v>
      </c>
      <c r="Y44" s="138" t="s">
        <v>524</v>
      </c>
      <c r="Z44" s="138" t="s">
        <v>524</v>
      </c>
      <c r="AA44" s="138">
        <v>3</v>
      </c>
      <c r="AB44" s="142" t="s">
        <v>524</v>
      </c>
      <c r="AC44" s="138" t="s">
        <v>524</v>
      </c>
      <c r="AD44" s="138" t="s">
        <v>524</v>
      </c>
      <c r="AE44" s="138">
        <v>3</v>
      </c>
      <c r="AF44" s="138">
        <v>3</v>
      </c>
      <c r="AG44" s="138" t="s">
        <v>524</v>
      </c>
      <c r="AH44" s="138" t="s">
        <v>524</v>
      </c>
      <c r="AI44" s="138" t="s">
        <v>524</v>
      </c>
      <c r="AJ44" s="138" t="s">
        <v>524</v>
      </c>
      <c r="AK44" s="138">
        <v>3</v>
      </c>
      <c r="AL44" s="138" t="s">
        <v>524</v>
      </c>
      <c r="AM44" s="138" t="s">
        <v>524</v>
      </c>
      <c r="AN44" s="138" t="s">
        <v>524</v>
      </c>
      <c r="AO44" s="138">
        <v>3</v>
      </c>
      <c r="AP44" s="138">
        <v>3</v>
      </c>
      <c r="AQ44" s="138" t="s">
        <v>524</v>
      </c>
      <c r="AR44" s="138" t="s">
        <v>524</v>
      </c>
      <c r="AS44" s="138" t="s">
        <v>524</v>
      </c>
      <c r="AT44" s="138" t="s">
        <v>524</v>
      </c>
      <c r="AU44" s="138">
        <v>2</v>
      </c>
      <c r="AV44" s="138" t="s">
        <v>524</v>
      </c>
      <c r="AW44" s="138" t="s">
        <v>524</v>
      </c>
      <c r="AX44" s="138" t="s">
        <v>524</v>
      </c>
      <c r="AY44" s="138">
        <v>2</v>
      </c>
      <c r="AZ44" s="138">
        <v>2</v>
      </c>
      <c r="BA44" s="138" t="s">
        <v>524</v>
      </c>
      <c r="BB44" s="138" t="s">
        <v>524</v>
      </c>
      <c r="BC44" s="138" t="s">
        <v>524</v>
      </c>
      <c r="BD44" s="138" t="s">
        <v>524</v>
      </c>
      <c r="BE44" s="138">
        <v>2</v>
      </c>
      <c r="BF44" s="138" t="s">
        <v>524</v>
      </c>
      <c r="BG44" s="138" t="s">
        <v>524</v>
      </c>
      <c r="BH44" s="138" t="s">
        <v>524</v>
      </c>
      <c r="BI44" s="138">
        <v>2</v>
      </c>
      <c r="BJ44" s="138">
        <v>2</v>
      </c>
      <c r="BK44" s="138" t="s">
        <v>524</v>
      </c>
      <c r="BL44" s="138" t="s">
        <v>524</v>
      </c>
      <c r="BM44" s="138" t="s">
        <v>524</v>
      </c>
      <c r="BN44" s="138" t="s">
        <v>524</v>
      </c>
      <c r="BO44" s="151" t="str">
        <f t="shared" si="3"/>
        <v>Same</v>
      </c>
    </row>
    <row r="45" spans="1:67" ht="12.75">
      <c r="A45" s="150" t="str">
        <f t="shared" si="2"/>
        <v>Report</v>
      </c>
      <c r="B45" s="138" t="s">
        <v>276</v>
      </c>
      <c r="C45" s="138">
        <v>59185</v>
      </c>
      <c r="D45" s="138" t="s">
        <v>19</v>
      </c>
      <c r="E45" s="138" t="s">
        <v>206</v>
      </c>
      <c r="F45" s="139" t="s">
        <v>277</v>
      </c>
      <c r="G45" s="138" t="s">
        <v>19</v>
      </c>
      <c r="H45" s="138" t="s">
        <v>214</v>
      </c>
      <c r="I45" s="140">
        <v>451933</v>
      </c>
      <c r="J45" s="141">
        <v>41932</v>
      </c>
      <c r="K45" s="141">
        <v>41936</v>
      </c>
      <c r="L45" s="141" t="s">
        <v>192</v>
      </c>
      <c r="M45" s="141">
        <v>41962</v>
      </c>
      <c r="N45" s="139" t="s">
        <v>193</v>
      </c>
      <c r="O45" s="141" t="s">
        <v>193</v>
      </c>
      <c r="P45" s="138" t="s">
        <v>193</v>
      </c>
      <c r="Q45" s="138">
        <v>1</v>
      </c>
      <c r="R45" s="138" t="s">
        <v>524</v>
      </c>
      <c r="S45" s="138" t="s">
        <v>524</v>
      </c>
      <c r="T45" s="138" t="s">
        <v>524</v>
      </c>
      <c r="U45" s="138" t="s">
        <v>524</v>
      </c>
      <c r="V45" s="138" t="s">
        <v>524</v>
      </c>
      <c r="W45" s="138">
        <v>1</v>
      </c>
      <c r="X45" s="138" t="s">
        <v>524</v>
      </c>
      <c r="Y45" s="138" t="s">
        <v>524</v>
      </c>
      <c r="Z45" s="138" t="s">
        <v>524</v>
      </c>
      <c r="AA45" s="138">
        <v>1</v>
      </c>
      <c r="AB45" s="142" t="s">
        <v>524</v>
      </c>
      <c r="AC45" s="138" t="s">
        <v>524</v>
      </c>
      <c r="AD45" s="138" t="s">
        <v>524</v>
      </c>
      <c r="AE45" s="138" t="s">
        <v>524</v>
      </c>
      <c r="AF45" s="138" t="s">
        <v>524</v>
      </c>
      <c r="AG45" s="138">
        <v>1</v>
      </c>
      <c r="AH45" s="138" t="s">
        <v>524</v>
      </c>
      <c r="AI45" s="138" t="s">
        <v>524</v>
      </c>
      <c r="AJ45" s="138" t="s">
        <v>524</v>
      </c>
      <c r="AK45" s="138">
        <v>1</v>
      </c>
      <c r="AL45" s="138" t="s">
        <v>524</v>
      </c>
      <c r="AM45" s="138" t="s">
        <v>524</v>
      </c>
      <c r="AN45" s="138" t="s">
        <v>524</v>
      </c>
      <c r="AO45" s="138" t="s">
        <v>524</v>
      </c>
      <c r="AP45" s="138" t="s">
        <v>524</v>
      </c>
      <c r="AQ45" s="138">
        <v>1</v>
      </c>
      <c r="AR45" s="138" t="s">
        <v>524</v>
      </c>
      <c r="AS45" s="138" t="s">
        <v>524</v>
      </c>
      <c r="AT45" s="138" t="s">
        <v>524</v>
      </c>
      <c r="AU45" s="138">
        <v>1</v>
      </c>
      <c r="AV45" s="138" t="s">
        <v>524</v>
      </c>
      <c r="AW45" s="138" t="s">
        <v>524</v>
      </c>
      <c r="AX45" s="138" t="s">
        <v>524</v>
      </c>
      <c r="AY45" s="138" t="s">
        <v>524</v>
      </c>
      <c r="AZ45" s="138" t="s">
        <v>524</v>
      </c>
      <c r="BA45" s="138">
        <v>1</v>
      </c>
      <c r="BB45" s="138" t="s">
        <v>524</v>
      </c>
      <c r="BC45" s="138" t="s">
        <v>524</v>
      </c>
      <c r="BD45" s="138" t="s">
        <v>524</v>
      </c>
      <c r="BE45" s="138">
        <v>2</v>
      </c>
      <c r="BF45" s="138" t="s">
        <v>524</v>
      </c>
      <c r="BG45" s="138" t="s">
        <v>524</v>
      </c>
      <c r="BH45" s="138" t="s">
        <v>524</v>
      </c>
      <c r="BI45" s="138" t="s">
        <v>524</v>
      </c>
      <c r="BJ45" s="138" t="s">
        <v>524</v>
      </c>
      <c r="BK45" s="138">
        <v>2</v>
      </c>
      <c r="BL45" s="138" t="s">
        <v>524</v>
      </c>
      <c r="BM45" s="138" t="s">
        <v>524</v>
      </c>
      <c r="BN45" s="138" t="s">
        <v>524</v>
      </c>
      <c r="BO45" s="151" t="str">
        <f t="shared" si="3"/>
        <v>No previous inspection</v>
      </c>
    </row>
    <row r="46" spans="1:67" ht="12.75">
      <c r="A46" s="150" t="str">
        <f t="shared" si="2"/>
        <v>Report</v>
      </c>
      <c r="B46" s="138" t="s">
        <v>280</v>
      </c>
      <c r="C46" s="138">
        <v>130617</v>
      </c>
      <c r="D46" s="138" t="s">
        <v>61</v>
      </c>
      <c r="E46" s="138" t="s">
        <v>195</v>
      </c>
      <c r="F46" s="139" t="s">
        <v>281</v>
      </c>
      <c r="G46" s="138" t="s">
        <v>202</v>
      </c>
      <c r="H46" s="138" t="s">
        <v>225</v>
      </c>
      <c r="I46" s="140">
        <v>447146</v>
      </c>
      <c r="J46" s="141">
        <v>41932</v>
      </c>
      <c r="K46" s="141">
        <v>41936</v>
      </c>
      <c r="L46" s="141" t="s">
        <v>192</v>
      </c>
      <c r="M46" s="141">
        <v>41971</v>
      </c>
      <c r="N46" s="139">
        <v>354448</v>
      </c>
      <c r="O46" s="141">
        <v>40473</v>
      </c>
      <c r="P46" s="138">
        <v>2</v>
      </c>
      <c r="Q46" s="138">
        <v>3</v>
      </c>
      <c r="R46" s="138" t="s">
        <v>524</v>
      </c>
      <c r="S46" s="138" t="s">
        <v>524</v>
      </c>
      <c r="T46" s="138" t="s">
        <v>524</v>
      </c>
      <c r="U46" s="138">
        <v>3</v>
      </c>
      <c r="V46" s="138">
        <v>3</v>
      </c>
      <c r="W46" s="138">
        <v>3</v>
      </c>
      <c r="X46" s="138" t="s">
        <v>524</v>
      </c>
      <c r="Y46" s="138" t="s">
        <v>524</v>
      </c>
      <c r="Z46" s="138" t="s">
        <v>524</v>
      </c>
      <c r="AA46" s="138">
        <v>3</v>
      </c>
      <c r="AB46" s="142" t="s">
        <v>524</v>
      </c>
      <c r="AC46" s="138" t="s">
        <v>524</v>
      </c>
      <c r="AD46" s="138" t="s">
        <v>524</v>
      </c>
      <c r="AE46" s="138">
        <v>3</v>
      </c>
      <c r="AF46" s="138">
        <v>3</v>
      </c>
      <c r="AG46" s="138">
        <v>3</v>
      </c>
      <c r="AH46" s="138" t="s">
        <v>524</v>
      </c>
      <c r="AI46" s="138" t="s">
        <v>524</v>
      </c>
      <c r="AJ46" s="138" t="s">
        <v>524</v>
      </c>
      <c r="AK46" s="138">
        <v>3</v>
      </c>
      <c r="AL46" s="138" t="s">
        <v>524</v>
      </c>
      <c r="AM46" s="138" t="s">
        <v>524</v>
      </c>
      <c r="AN46" s="138" t="s">
        <v>524</v>
      </c>
      <c r="AO46" s="138">
        <v>3</v>
      </c>
      <c r="AP46" s="138">
        <v>3</v>
      </c>
      <c r="AQ46" s="138">
        <v>3</v>
      </c>
      <c r="AR46" s="138" t="s">
        <v>524</v>
      </c>
      <c r="AS46" s="138" t="s">
        <v>524</v>
      </c>
      <c r="AT46" s="138" t="s">
        <v>524</v>
      </c>
      <c r="AU46" s="138">
        <v>3</v>
      </c>
      <c r="AV46" s="138" t="s">
        <v>524</v>
      </c>
      <c r="AW46" s="138" t="s">
        <v>524</v>
      </c>
      <c r="AX46" s="138" t="s">
        <v>524</v>
      </c>
      <c r="AY46" s="138">
        <v>3</v>
      </c>
      <c r="AZ46" s="138">
        <v>3</v>
      </c>
      <c r="BA46" s="138">
        <v>3</v>
      </c>
      <c r="BB46" s="138" t="s">
        <v>524</v>
      </c>
      <c r="BC46" s="138" t="s">
        <v>524</v>
      </c>
      <c r="BD46" s="138" t="s">
        <v>524</v>
      </c>
      <c r="BE46" s="138">
        <v>2</v>
      </c>
      <c r="BF46" s="138" t="s">
        <v>524</v>
      </c>
      <c r="BG46" s="138" t="s">
        <v>524</v>
      </c>
      <c r="BH46" s="138" t="s">
        <v>524</v>
      </c>
      <c r="BI46" s="138">
        <v>2</v>
      </c>
      <c r="BJ46" s="138">
        <v>2</v>
      </c>
      <c r="BK46" s="138">
        <v>2</v>
      </c>
      <c r="BL46" s="138" t="s">
        <v>524</v>
      </c>
      <c r="BM46" s="138" t="s">
        <v>524</v>
      </c>
      <c r="BN46" s="138" t="s">
        <v>524</v>
      </c>
      <c r="BO46" s="151" t="str">
        <f t="shared" si="3"/>
        <v>Declined</v>
      </c>
    </row>
    <row r="47" spans="1:67" ht="12.75">
      <c r="A47" s="150" t="str">
        <f t="shared" si="2"/>
        <v>Report</v>
      </c>
      <c r="B47" s="138" t="s">
        <v>285</v>
      </c>
      <c r="C47" s="138">
        <v>53239</v>
      </c>
      <c r="D47" s="138" t="s">
        <v>64</v>
      </c>
      <c r="E47" s="138" t="s">
        <v>189</v>
      </c>
      <c r="F47" s="139" t="s">
        <v>286</v>
      </c>
      <c r="G47" s="138" t="s">
        <v>228</v>
      </c>
      <c r="H47" s="138" t="s">
        <v>220</v>
      </c>
      <c r="I47" s="140">
        <v>446664</v>
      </c>
      <c r="J47" s="141">
        <v>41934</v>
      </c>
      <c r="K47" s="141">
        <v>41936</v>
      </c>
      <c r="L47" s="141" t="s">
        <v>192</v>
      </c>
      <c r="M47" s="141">
        <v>41971</v>
      </c>
      <c r="N47" s="139">
        <v>363486</v>
      </c>
      <c r="O47" s="141">
        <v>40494</v>
      </c>
      <c r="P47" s="138">
        <v>2</v>
      </c>
      <c r="Q47" s="138">
        <v>3</v>
      </c>
      <c r="R47" s="138" t="s">
        <v>524</v>
      </c>
      <c r="S47" s="138" t="s">
        <v>524</v>
      </c>
      <c r="T47" s="138" t="s">
        <v>524</v>
      </c>
      <c r="U47" s="138">
        <v>3</v>
      </c>
      <c r="V47" s="138" t="s">
        <v>524</v>
      </c>
      <c r="W47" s="138" t="s">
        <v>524</v>
      </c>
      <c r="X47" s="138" t="s">
        <v>524</v>
      </c>
      <c r="Y47" s="138" t="s">
        <v>524</v>
      </c>
      <c r="Z47" s="138" t="s">
        <v>524</v>
      </c>
      <c r="AA47" s="138">
        <v>3</v>
      </c>
      <c r="AB47" s="142" t="s">
        <v>524</v>
      </c>
      <c r="AC47" s="138" t="s">
        <v>524</v>
      </c>
      <c r="AD47" s="138" t="s">
        <v>524</v>
      </c>
      <c r="AE47" s="138">
        <v>3</v>
      </c>
      <c r="AF47" s="138" t="s">
        <v>524</v>
      </c>
      <c r="AG47" s="138" t="s">
        <v>524</v>
      </c>
      <c r="AH47" s="138" t="s">
        <v>524</v>
      </c>
      <c r="AI47" s="138" t="s">
        <v>524</v>
      </c>
      <c r="AJ47" s="138" t="s">
        <v>524</v>
      </c>
      <c r="AK47" s="138">
        <v>3</v>
      </c>
      <c r="AL47" s="138" t="s">
        <v>524</v>
      </c>
      <c r="AM47" s="138" t="s">
        <v>524</v>
      </c>
      <c r="AN47" s="138" t="s">
        <v>524</v>
      </c>
      <c r="AO47" s="138">
        <v>3</v>
      </c>
      <c r="AP47" s="138" t="s">
        <v>524</v>
      </c>
      <c r="AQ47" s="138" t="s">
        <v>524</v>
      </c>
      <c r="AR47" s="138" t="s">
        <v>524</v>
      </c>
      <c r="AS47" s="138" t="s">
        <v>524</v>
      </c>
      <c r="AT47" s="138" t="s">
        <v>524</v>
      </c>
      <c r="AU47" s="138">
        <v>3</v>
      </c>
      <c r="AV47" s="138" t="s">
        <v>524</v>
      </c>
      <c r="AW47" s="138" t="s">
        <v>524</v>
      </c>
      <c r="AX47" s="138" t="s">
        <v>524</v>
      </c>
      <c r="AY47" s="138">
        <v>3</v>
      </c>
      <c r="AZ47" s="138" t="s">
        <v>524</v>
      </c>
      <c r="BA47" s="138" t="s">
        <v>524</v>
      </c>
      <c r="BB47" s="138" t="s">
        <v>524</v>
      </c>
      <c r="BC47" s="138" t="s">
        <v>524</v>
      </c>
      <c r="BD47" s="138" t="s">
        <v>524</v>
      </c>
      <c r="BE47" s="138">
        <v>3</v>
      </c>
      <c r="BF47" s="138" t="s">
        <v>524</v>
      </c>
      <c r="BG47" s="138" t="s">
        <v>524</v>
      </c>
      <c r="BH47" s="138" t="s">
        <v>524</v>
      </c>
      <c r="BI47" s="138">
        <v>3</v>
      </c>
      <c r="BJ47" s="138" t="s">
        <v>524</v>
      </c>
      <c r="BK47" s="138" t="s">
        <v>524</v>
      </c>
      <c r="BL47" s="138" t="s">
        <v>524</v>
      </c>
      <c r="BM47" s="138" t="s">
        <v>524</v>
      </c>
      <c r="BN47" s="138" t="s">
        <v>524</v>
      </c>
      <c r="BO47" s="151" t="str">
        <f t="shared" si="3"/>
        <v>Declined</v>
      </c>
    </row>
    <row r="48" spans="1:67" ht="12.75">
      <c r="A48" s="150" t="str">
        <f t="shared" si="2"/>
        <v>Report</v>
      </c>
      <c r="B48" s="138" t="s">
        <v>283</v>
      </c>
      <c r="C48" s="138">
        <v>130484</v>
      </c>
      <c r="D48" s="138" t="s">
        <v>61</v>
      </c>
      <c r="E48" s="138" t="s">
        <v>208</v>
      </c>
      <c r="F48" s="139" t="s">
        <v>284</v>
      </c>
      <c r="G48" s="138" t="s">
        <v>202</v>
      </c>
      <c r="H48" s="138" t="s">
        <v>210</v>
      </c>
      <c r="I48" s="140">
        <v>430270</v>
      </c>
      <c r="J48" s="141">
        <v>41932</v>
      </c>
      <c r="K48" s="141">
        <v>41936</v>
      </c>
      <c r="L48" s="141" t="s">
        <v>192</v>
      </c>
      <c r="M48" s="141">
        <v>41971</v>
      </c>
      <c r="N48" s="139">
        <v>397446</v>
      </c>
      <c r="O48" s="141">
        <v>41397</v>
      </c>
      <c r="P48" s="138">
        <v>3</v>
      </c>
      <c r="Q48" s="138">
        <v>2</v>
      </c>
      <c r="R48" s="138" t="s">
        <v>524</v>
      </c>
      <c r="S48" s="138" t="s">
        <v>524</v>
      </c>
      <c r="T48" s="138" t="s">
        <v>524</v>
      </c>
      <c r="U48" s="138">
        <v>2</v>
      </c>
      <c r="V48" s="138">
        <v>2</v>
      </c>
      <c r="W48" s="138">
        <v>2</v>
      </c>
      <c r="X48" s="138" t="s">
        <v>524</v>
      </c>
      <c r="Y48" s="138" t="s">
        <v>524</v>
      </c>
      <c r="Z48" s="138" t="s">
        <v>524</v>
      </c>
      <c r="AA48" s="138">
        <v>3</v>
      </c>
      <c r="AB48" s="142" t="s">
        <v>524</v>
      </c>
      <c r="AC48" s="138" t="s">
        <v>524</v>
      </c>
      <c r="AD48" s="138" t="s">
        <v>524</v>
      </c>
      <c r="AE48" s="138">
        <v>3</v>
      </c>
      <c r="AF48" s="138">
        <v>3</v>
      </c>
      <c r="AG48" s="138">
        <v>2</v>
      </c>
      <c r="AH48" s="138" t="s">
        <v>524</v>
      </c>
      <c r="AI48" s="138" t="s">
        <v>524</v>
      </c>
      <c r="AJ48" s="138" t="s">
        <v>524</v>
      </c>
      <c r="AK48" s="138">
        <v>2</v>
      </c>
      <c r="AL48" s="138" t="s">
        <v>524</v>
      </c>
      <c r="AM48" s="138" t="s">
        <v>524</v>
      </c>
      <c r="AN48" s="138" t="s">
        <v>524</v>
      </c>
      <c r="AO48" s="138">
        <v>2</v>
      </c>
      <c r="AP48" s="138">
        <v>2</v>
      </c>
      <c r="AQ48" s="138">
        <v>2</v>
      </c>
      <c r="AR48" s="138" t="s">
        <v>524</v>
      </c>
      <c r="AS48" s="138" t="s">
        <v>524</v>
      </c>
      <c r="AT48" s="138" t="s">
        <v>524</v>
      </c>
      <c r="AU48" s="138">
        <v>2</v>
      </c>
      <c r="AV48" s="138" t="s">
        <v>524</v>
      </c>
      <c r="AW48" s="138" t="s">
        <v>524</v>
      </c>
      <c r="AX48" s="138" t="s">
        <v>524</v>
      </c>
      <c r="AY48" s="138">
        <v>2</v>
      </c>
      <c r="AZ48" s="138">
        <v>2</v>
      </c>
      <c r="BA48" s="138">
        <v>2</v>
      </c>
      <c r="BB48" s="138" t="s">
        <v>524</v>
      </c>
      <c r="BC48" s="138" t="s">
        <v>524</v>
      </c>
      <c r="BD48" s="138" t="s">
        <v>524</v>
      </c>
      <c r="BE48" s="138">
        <v>2</v>
      </c>
      <c r="BF48" s="138" t="s">
        <v>524</v>
      </c>
      <c r="BG48" s="138" t="s">
        <v>524</v>
      </c>
      <c r="BH48" s="138" t="s">
        <v>524</v>
      </c>
      <c r="BI48" s="138">
        <v>2</v>
      </c>
      <c r="BJ48" s="138">
        <v>2</v>
      </c>
      <c r="BK48" s="138">
        <v>2</v>
      </c>
      <c r="BL48" s="138" t="s">
        <v>524</v>
      </c>
      <c r="BM48" s="138" t="s">
        <v>524</v>
      </c>
      <c r="BN48" s="138" t="s">
        <v>524</v>
      </c>
      <c r="BO48" s="151" t="str">
        <f t="shared" si="3"/>
        <v>Improved</v>
      </c>
    </row>
    <row r="49" spans="1:67" ht="12.75">
      <c r="A49" s="150" t="str">
        <f t="shared" si="2"/>
        <v>Report</v>
      </c>
      <c r="B49" s="138" t="s">
        <v>287</v>
      </c>
      <c r="C49" s="138">
        <v>59159</v>
      </c>
      <c r="D49" s="138" t="s">
        <v>19</v>
      </c>
      <c r="E49" s="138" t="s">
        <v>208</v>
      </c>
      <c r="F49" s="139" t="s">
        <v>209</v>
      </c>
      <c r="G49" s="138" t="s">
        <v>19</v>
      </c>
      <c r="H49" s="138" t="s">
        <v>260</v>
      </c>
      <c r="I49" s="140">
        <v>452693</v>
      </c>
      <c r="J49" s="141">
        <v>41939</v>
      </c>
      <c r="K49" s="141">
        <v>41943</v>
      </c>
      <c r="L49" s="141" t="s">
        <v>192</v>
      </c>
      <c r="M49" s="141">
        <v>41964</v>
      </c>
      <c r="N49" s="139" t="s">
        <v>193</v>
      </c>
      <c r="O49" s="141" t="s">
        <v>193</v>
      </c>
      <c r="P49" s="138" t="s">
        <v>193</v>
      </c>
      <c r="Q49" s="138">
        <v>3</v>
      </c>
      <c r="R49" s="138" t="s">
        <v>524</v>
      </c>
      <c r="S49" s="138" t="s">
        <v>524</v>
      </c>
      <c r="T49" s="138" t="s">
        <v>524</v>
      </c>
      <c r="U49" s="138" t="s">
        <v>524</v>
      </c>
      <c r="V49" s="138" t="s">
        <v>524</v>
      </c>
      <c r="W49" s="138">
        <v>3</v>
      </c>
      <c r="X49" s="138" t="s">
        <v>524</v>
      </c>
      <c r="Y49" s="138" t="s">
        <v>524</v>
      </c>
      <c r="Z49" s="138" t="s">
        <v>524</v>
      </c>
      <c r="AA49" s="138">
        <v>3</v>
      </c>
      <c r="AB49" s="142" t="s">
        <v>524</v>
      </c>
      <c r="AC49" s="138" t="s">
        <v>524</v>
      </c>
      <c r="AD49" s="138" t="s">
        <v>524</v>
      </c>
      <c r="AE49" s="138" t="s">
        <v>524</v>
      </c>
      <c r="AF49" s="138" t="s">
        <v>524</v>
      </c>
      <c r="AG49" s="138">
        <v>3</v>
      </c>
      <c r="AH49" s="138" t="s">
        <v>524</v>
      </c>
      <c r="AI49" s="138" t="s">
        <v>524</v>
      </c>
      <c r="AJ49" s="138" t="s">
        <v>524</v>
      </c>
      <c r="AK49" s="138">
        <v>3</v>
      </c>
      <c r="AL49" s="138" t="s">
        <v>524</v>
      </c>
      <c r="AM49" s="138" t="s">
        <v>524</v>
      </c>
      <c r="AN49" s="138" t="s">
        <v>524</v>
      </c>
      <c r="AO49" s="138" t="s">
        <v>524</v>
      </c>
      <c r="AP49" s="138" t="s">
        <v>524</v>
      </c>
      <c r="AQ49" s="138">
        <v>3</v>
      </c>
      <c r="AR49" s="138" t="s">
        <v>524</v>
      </c>
      <c r="AS49" s="138" t="s">
        <v>524</v>
      </c>
      <c r="AT49" s="138" t="s">
        <v>524</v>
      </c>
      <c r="AU49" s="138">
        <v>3</v>
      </c>
      <c r="AV49" s="138" t="s">
        <v>524</v>
      </c>
      <c r="AW49" s="138" t="s">
        <v>524</v>
      </c>
      <c r="AX49" s="138" t="s">
        <v>524</v>
      </c>
      <c r="AY49" s="138" t="s">
        <v>524</v>
      </c>
      <c r="AZ49" s="138" t="s">
        <v>524</v>
      </c>
      <c r="BA49" s="138">
        <v>3</v>
      </c>
      <c r="BB49" s="138" t="s">
        <v>524</v>
      </c>
      <c r="BC49" s="138" t="s">
        <v>524</v>
      </c>
      <c r="BD49" s="138" t="s">
        <v>524</v>
      </c>
      <c r="BE49" s="138">
        <v>3</v>
      </c>
      <c r="BF49" s="138" t="s">
        <v>524</v>
      </c>
      <c r="BG49" s="138" t="s">
        <v>524</v>
      </c>
      <c r="BH49" s="138" t="s">
        <v>524</v>
      </c>
      <c r="BI49" s="138" t="s">
        <v>524</v>
      </c>
      <c r="BJ49" s="138" t="s">
        <v>524</v>
      </c>
      <c r="BK49" s="138">
        <v>3</v>
      </c>
      <c r="BL49" s="138" t="s">
        <v>524</v>
      </c>
      <c r="BM49" s="138" t="s">
        <v>524</v>
      </c>
      <c r="BN49" s="138" t="s">
        <v>524</v>
      </c>
      <c r="BO49" s="151" t="str">
        <f t="shared" si="3"/>
        <v>No previous inspection</v>
      </c>
    </row>
    <row r="50" spans="1:67" ht="12.75">
      <c r="A50" s="150" t="str">
        <f t="shared" si="2"/>
        <v>Report</v>
      </c>
      <c r="B50" s="138" t="s">
        <v>308</v>
      </c>
      <c r="C50" s="138">
        <v>58515</v>
      </c>
      <c r="D50" s="138" t="s">
        <v>19</v>
      </c>
      <c r="E50" s="138" t="s">
        <v>195</v>
      </c>
      <c r="F50" s="139" t="s">
        <v>360</v>
      </c>
      <c r="G50" s="138" t="s">
        <v>19</v>
      </c>
      <c r="H50" s="138" t="s">
        <v>214</v>
      </c>
      <c r="I50" s="140">
        <v>445777</v>
      </c>
      <c r="J50" s="141">
        <v>41939</v>
      </c>
      <c r="K50" s="141">
        <v>41943</v>
      </c>
      <c r="L50" s="141" t="s">
        <v>192</v>
      </c>
      <c r="M50" s="141">
        <v>41982</v>
      </c>
      <c r="N50" s="139">
        <v>364590</v>
      </c>
      <c r="O50" s="141">
        <v>40669</v>
      </c>
      <c r="P50" s="138">
        <v>2</v>
      </c>
      <c r="Q50" s="138">
        <v>3</v>
      </c>
      <c r="R50" s="138" t="s">
        <v>524</v>
      </c>
      <c r="S50" s="138" t="s">
        <v>524</v>
      </c>
      <c r="T50" s="138">
        <v>3</v>
      </c>
      <c r="U50" s="138">
        <v>3</v>
      </c>
      <c r="V50" s="138">
        <v>3</v>
      </c>
      <c r="W50" s="138">
        <v>3</v>
      </c>
      <c r="X50" s="138" t="s">
        <v>524</v>
      </c>
      <c r="Y50" s="138" t="s">
        <v>524</v>
      </c>
      <c r="Z50" s="138" t="s">
        <v>524</v>
      </c>
      <c r="AA50" s="138">
        <v>3</v>
      </c>
      <c r="AB50" s="142" t="s">
        <v>524</v>
      </c>
      <c r="AC50" s="138" t="s">
        <v>524</v>
      </c>
      <c r="AD50" s="138">
        <v>3</v>
      </c>
      <c r="AE50" s="138">
        <v>3</v>
      </c>
      <c r="AF50" s="138">
        <v>3</v>
      </c>
      <c r="AG50" s="138">
        <v>3</v>
      </c>
      <c r="AH50" s="138" t="s">
        <v>524</v>
      </c>
      <c r="AI50" s="138" t="s">
        <v>524</v>
      </c>
      <c r="AJ50" s="138" t="s">
        <v>524</v>
      </c>
      <c r="AK50" s="138">
        <v>3</v>
      </c>
      <c r="AL50" s="138" t="s">
        <v>524</v>
      </c>
      <c r="AM50" s="138" t="s">
        <v>524</v>
      </c>
      <c r="AN50" s="138">
        <v>3</v>
      </c>
      <c r="AO50" s="138">
        <v>3</v>
      </c>
      <c r="AP50" s="138">
        <v>3</v>
      </c>
      <c r="AQ50" s="138">
        <v>3</v>
      </c>
      <c r="AR50" s="138" t="s">
        <v>524</v>
      </c>
      <c r="AS50" s="138" t="s">
        <v>524</v>
      </c>
      <c r="AT50" s="138" t="s">
        <v>524</v>
      </c>
      <c r="AU50" s="138">
        <v>3</v>
      </c>
      <c r="AV50" s="138" t="s">
        <v>524</v>
      </c>
      <c r="AW50" s="138" t="s">
        <v>524</v>
      </c>
      <c r="AX50" s="138">
        <v>3</v>
      </c>
      <c r="AY50" s="138">
        <v>3</v>
      </c>
      <c r="AZ50" s="138">
        <v>3</v>
      </c>
      <c r="BA50" s="138">
        <v>3</v>
      </c>
      <c r="BB50" s="138" t="s">
        <v>524</v>
      </c>
      <c r="BC50" s="138" t="s">
        <v>524</v>
      </c>
      <c r="BD50" s="138" t="s">
        <v>524</v>
      </c>
      <c r="BE50" s="138">
        <v>3</v>
      </c>
      <c r="BF50" s="138" t="s">
        <v>524</v>
      </c>
      <c r="BG50" s="138" t="s">
        <v>524</v>
      </c>
      <c r="BH50" s="138">
        <v>3</v>
      </c>
      <c r="BI50" s="138">
        <v>3</v>
      </c>
      <c r="BJ50" s="138">
        <v>3</v>
      </c>
      <c r="BK50" s="138">
        <v>3</v>
      </c>
      <c r="BL50" s="138" t="s">
        <v>524</v>
      </c>
      <c r="BM50" s="138" t="s">
        <v>524</v>
      </c>
      <c r="BN50" s="138" t="s">
        <v>524</v>
      </c>
      <c r="BO50" s="151" t="str">
        <f t="shared" si="3"/>
        <v>Declined</v>
      </c>
    </row>
    <row r="51" spans="1:67" ht="12.75">
      <c r="A51" s="150" t="str">
        <f t="shared" si="2"/>
        <v>Report</v>
      </c>
      <c r="B51" s="138" t="s">
        <v>297</v>
      </c>
      <c r="C51" s="138">
        <v>58370</v>
      </c>
      <c r="D51" s="138" t="s">
        <v>19</v>
      </c>
      <c r="E51" s="138" t="s">
        <v>200</v>
      </c>
      <c r="F51" s="139" t="s">
        <v>262</v>
      </c>
      <c r="G51" s="138" t="s">
        <v>19</v>
      </c>
      <c r="H51" s="138" t="s">
        <v>214</v>
      </c>
      <c r="I51" s="140">
        <v>451598</v>
      </c>
      <c r="J51" s="141">
        <v>41939</v>
      </c>
      <c r="K51" s="141">
        <v>41943</v>
      </c>
      <c r="L51" s="141" t="s">
        <v>192</v>
      </c>
      <c r="M51" s="141">
        <v>41978</v>
      </c>
      <c r="N51" s="139">
        <v>333284</v>
      </c>
      <c r="O51" s="141">
        <v>40039</v>
      </c>
      <c r="P51" s="138">
        <v>2</v>
      </c>
      <c r="Q51" s="138">
        <v>2</v>
      </c>
      <c r="R51" s="138" t="s">
        <v>524</v>
      </c>
      <c r="S51" s="138" t="s">
        <v>524</v>
      </c>
      <c r="T51" s="138" t="s">
        <v>524</v>
      </c>
      <c r="U51" s="138" t="s">
        <v>524</v>
      </c>
      <c r="V51" s="138">
        <v>2</v>
      </c>
      <c r="W51" s="138">
        <v>3</v>
      </c>
      <c r="X51" s="138" t="s">
        <v>524</v>
      </c>
      <c r="Y51" s="138" t="s">
        <v>524</v>
      </c>
      <c r="Z51" s="138" t="s">
        <v>524</v>
      </c>
      <c r="AA51" s="138">
        <v>2</v>
      </c>
      <c r="AB51" s="142" t="s">
        <v>524</v>
      </c>
      <c r="AC51" s="138" t="s">
        <v>524</v>
      </c>
      <c r="AD51" s="138" t="s">
        <v>524</v>
      </c>
      <c r="AE51" s="138" t="s">
        <v>524</v>
      </c>
      <c r="AF51" s="138">
        <v>2</v>
      </c>
      <c r="AG51" s="138">
        <v>3</v>
      </c>
      <c r="AH51" s="138" t="s">
        <v>524</v>
      </c>
      <c r="AI51" s="138" t="s">
        <v>524</v>
      </c>
      <c r="AJ51" s="138" t="s">
        <v>524</v>
      </c>
      <c r="AK51" s="138">
        <v>2</v>
      </c>
      <c r="AL51" s="138" t="s">
        <v>524</v>
      </c>
      <c r="AM51" s="138" t="s">
        <v>524</v>
      </c>
      <c r="AN51" s="138" t="s">
        <v>524</v>
      </c>
      <c r="AO51" s="138" t="s">
        <v>524</v>
      </c>
      <c r="AP51" s="138">
        <v>2</v>
      </c>
      <c r="AQ51" s="138">
        <v>3</v>
      </c>
      <c r="AR51" s="138" t="s">
        <v>524</v>
      </c>
      <c r="AS51" s="138" t="s">
        <v>524</v>
      </c>
      <c r="AT51" s="138" t="s">
        <v>524</v>
      </c>
      <c r="AU51" s="138">
        <v>2</v>
      </c>
      <c r="AV51" s="138" t="s">
        <v>524</v>
      </c>
      <c r="AW51" s="138" t="s">
        <v>524</v>
      </c>
      <c r="AX51" s="138" t="s">
        <v>524</v>
      </c>
      <c r="AY51" s="138" t="s">
        <v>524</v>
      </c>
      <c r="AZ51" s="138">
        <v>2</v>
      </c>
      <c r="BA51" s="138">
        <v>3</v>
      </c>
      <c r="BB51" s="138" t="s">
        <v>524</v>
      </c>
      <c r="BC51" s="138" t="s">
        <v>524</v>
      </c>
      <c r="BD51" s="138" t="s">
        <v>524</v>
      </c>
      <c r="BE51" s="138">
        <v>2</v>
      </c>
      <c r="BF51" s="138" t="s">
        <v>524</v>
      </c>
      <c r="BG51" s="138" t="s">
        <v>524</v>
      </c>
      <c r="BH51" s="138" t="s">
        <v>524</v>
      </c>
      <c r="BI51" s="138" t="s">
        <v>524</v>
      </c>
      <c r="BJ51" s="138">
        <v>2</v>
      </c>
      <c r="BK51" s="138">
        <v>2</v>
      </c>
      <c r="BL51" s="138" t="s">
        <v>524</v>
      </c>
      <c r="BM51" s="138" t="s">
        <v>524</v>
      </c>
      <c r="BN51" s="138" t="s">
        <v>524</v>
      </c>
      <c r="BO51" s="151" t="str">
        <f t="shared" si="3"/>
        <v>Same</v>
      </c>
    </row>
    <row r="52" spans="1:67" ht="12.75">
      <c r="A52" s="150" t="str">
        <f t="shared" si="2"/>
        <v>Report</v>
      </c>
      <c r="B52" s="138" t="s">
        <v>337</v>
      </c>
      <c r="C52" s="138">
        <v>130608</v>
      </c>
      <c r="D52" s="138" t="s">
        <v>61</v>
      </c>
      <c r="E52" s="138" t="s">
        <v>250</v>
      </c>
      <c r="F52" s="139" t="s">
        <v>361</v>
      </c>
      <c r="G52" s="138" t="s">
        <v>202</v>
      </c>
      <c r="H52" s="138" t="s">
        <v>210</v>
      </c>
      <c r="I52" s="140">
        <v>430268</v>
      </c>
      <c r="J52" s="141">
        <v>41946</v>
      </c>
      <c r="K52" s="141">
        <v>41950</v>
      </c>
      <c r="L52" s="141" t="s">
        <v>192</v>
      </c>
      <c r="M52" s="141">
        <v>41985</v>
      </c>
      <c r="N52" s="139">
        <v>409443</v>
      </c>
      <c r="O52" s="141">
        <v>41432</v>
      </c>
      <c r="P52" s="138">
        <v>3</v>
      </c>
      <c r="Q52" s="138">
        <v>3</v>
      </c>
      <c r="R52" s="138">
        <v>2</v>
      </c>
      <c r="S52" s="138" t="s">
        <v>524</v>
      </c>
      <c r="T52" s="138" t="s">
        <v>524</v>
      </c>
      <c r="U52" s="138">
        <v>3</v>
      </c>
      <c r="V52" s="138">
        <v>3</v>
      </c>
      <c r="W52" s="138">
        <v>3</v>
      </c>
      <c r="X52" s="138" t="s">
        <v>524</v>
      </c>
      <c r="Y52" s="138" t="s">
        <v>524</v>
      </c>
      <c r="Z52" s="138" t="s">
        <v>524</v>
      </c>
      <c r="AA52" s="138">
        <v>3</v>
      </c>
      <c r="AB52" s="142">
        <v>1</v>
      </c>
      <c r="AC52" s="138" t="s">
        <v>524</v>
      </c>
      <c r="AD52" s="138" t="s">
        <v>524</v>
      </c>
      <c r="AE52" s="138">
        <v>3</v>
      </c>
      <c r="AF52" s="138">
        <v>3</v>
      </c>
      <c r="AG52" s="138">
        <v>3</v>
      </c>
      <c r="AH52" s="138" t="s">
        <v>524</v>
      </c>
      <c r="AI52" s="138" t="s">
        <v>524</v>
      </c>
      <c r="AJ52" s="138" t="s">
        <v>524</v>
      </c>
      <c r="AK52" s="138">
        <v>3</v>
      </c>
      <c r="AL52" s="138">
        <v>2</v>
      </c>
      <c r="AM52" s="138" t="s">
        <v>524</v>
      </c>
      <c r="AN52" s="138" t="s">
        <v>524</v>
      </c>
      <c r="AO52" s="138">
        <v>3</v>
      </c>
      <c r="AP52" s="138">
        <v>3</v>
      </c>
      <c r="AQ52" s="138">
        <v>3</v>
      </c>
      <c r="AR52" s="138" t="s">
        <v>524</v>
      </c>
      <c r="AS52" s="138" t="s">
        <v>524</v>
      </c>
      <c r="AT52" s="138" t="s">
        <v>524</v>
      </c>
      <c r="AU52" s="138">
        <v>2</v>
      </c>
      <c r="AV52" s="138">
        <v>2</v>
      </c>
      <c r="AW52" s="138" t="s">
        <v>524</v>
      </c>
      <c r="AX52" s="138" t="s">
        <v>524</v>
      </c>
      <c r="AY52" s="138">
        <v>2</v>
      </c>
      <c r="AZ52" s="138">
        <v>2</v>
      </c>
      <c r="BA52" s="138">
        <v>2</v>
      </c>
      <c r="BB52" s="138" t="s">
        <v>524</v>
      </c>
      <c r="BC52" s="138" t="s">
        <v>524</v>
      </c>
      <c r="BD52" s="138" t="s">
        <v>524</v>
      </c>
      <c r="BE52" s="138">
        <v>2</v>
      </c>
      <c r="BF52" s="138">
        <v>2</v>
      </c>
      <c r="BG52" s="138" t="s">
        <v>524</v>
      </c>
      <c r="BH52" s="138" t="s">
        <v>524</v>
      </c>
      <c r="BI52" s="138">
        <v>2</v>
      </c>
      <c r="BJ52" s="138">
        <v>2</v>
      </c>
      <c r="BK52" s="138">
        <v>2</v>
      </c>
      <c r="BL52" s="138" t="s">
        <v>524</v>
      </c>
      <c r="BM52" s="138" t="s">
        <v>524</v>
      </c>
      <c r="BN52" s="138" t="s">
        <v>524</v>
      </c>
      <c r="BO52" s="151" t="str">
        <f t="shared" si="3"/>
        <v>Same</v>
      </c>
    </row>
    <row r="53" spans="1:67" ht="12.75">
      <c r="A53" s="150" t="str">
        <f t="shared" si="2"/>
        <v>Report</v>
      </c>
      <c r="B53" s="138" t="s">
        <v>310</v>
      </c>
      <c r="C53" s="138">
        <v>52911</v>
      </c>
      <c r="D53" s="138" t="s">
        <v>64</v>
      </c>
      <c r="E53" s="138" t="s">
        <v>195</v>
      </c>
      <c r="F53" s="139" t="s">
        <v>196</v>
      </c>
      <c r="G53" s="138" t="s">
        <v>219</v>
      </c>
      <c r="H53" s="138" t="s">
        <v>243</v>
      </c>
      <c r="I53" s="140">
        <v>446661</v>
      </c>
      <c r="J53" s="141">
        <v>41946</v>
      </c>
      <c r="K53" s="141">
        <v>41950</v>
      </c>
      <c r="L53" s="141" t="s">
        <v>192</v>
      </c>
      <c r="M53" s="141">
        <v>41983</v>
      </c>
      <c r="N53" s="139">
        <v>330961</v>
      </c>
      <c r="O53" s="141">
        <v>39850</v>
      </c>
      <c r="P53" s="138">
        <v>2</v>
      </c>
      <c r="Q53" s="138">
        <v>4</v>
      </c>
      <c r="R53" s="138" t="s">
        <v>524</v>
      </c>
      <c r="S53" s="138" t="s">
        <v>524</v>
      </c>
      <c r="T53" s="138">
        <v>4</v>
      </c>
      <c r="U53" s="138" t="s">
        <v>524</v>
      </c>
      <c r="V53" s="138">
        <v>4</v>
      </c>
      <c r="W53" s="138">
        <v>4</v>
      </c>
      <c r="X53" s="138">
        <v>4</v>
      </c>
      <c r="Y53" s="138" t="s">
        <v>524</v>
      </c>
      <c r="Z53" s="138">
        <v>4</v>
      </c>
      <c r="AA53" s="138">
        <v>3</v>
      </c>
      <c r="AB53" s="142" t="s">
        <v>524</v>
      </c>
      <c r="AC53" s="138" t="s">
        <v>524</v>
      </c>
      <c r="AD53" s="138">
        <v>3</v>
      </c>
      <c r="AE53" s="138" t="s">
        <v>524</v>
      </c>
      <c r="AF53" s="138">
        <v>3</v>
      </c>
      <c r="AG53" s="138">
        <v>3</v>
      </c>
      <c r="AH53" s="138">
        <v>3</v>
      </c>
      <c r="AI53" s="138" t="s">
        <v>524</v>
      </c>
      <c r="AJ53" s="138">
        <v>3</v>
      </c>
      <c r="AK53" s="138">
        <v>3</v>
      </c>
      <c r="AL53" s="138" t="s">
        <v>524</v>
      </c>
      <c r="AM53" s="138" t="s">
        <v>524</v>
      </c>
      <c r="AN53" s="138">
        <v>3</v>
      </c>
      <c r="AO53" s="138" t="s">
        <v>524</v>
      </c>
      <c r="AP53" s="138">
        <v>3</v>
      </c>
      <c r="AQ53" s="138">
        <v>3</v>
      </c>
      <c r="AR53" s="138">
        <v>3</v>
      </c>
      <c r="AS53" s="138" t="s">
        <v>524</v>
      </c>
      <c r="AT53" s="138">
        <v>3</v>
      </c>
      <c r="AU53" s="138">
        <v>4</v>
      </c>
      <c r="AV53" s="138" t="s">
        <v>524</v>
      </c>
      <c r="AW53" s="138" t="s">
        <v>524</v>
      </c>
      <c r="AX53" s="138">
        <v>4</v>
      </c>
      <c r="AY53" s="138" t="s">
        <v>524</v>
      </c>
      <c r="AZ53" s="138">
        <v>4</v>
      </c>
      <c r="BA53" s="138">
        <v>4</v>
      </c>
      <c r="BB53" s="138">
        <v>4</v>
      </c>
      <c r="BC53" s="138" t="s">
        <v>524</v>
      </c>
      <c r="BD53" s="138">
        <v>4</v>
      </c>
      <c r="BE53" s="138">
        <v>3</v>
      </c>
      <c r="BF53" s="138" t="s">
        <v>524</v>
      </c>
      <c r="BG53" s="138" t="s">
        <v>524</v>
      </c>
      <c r="BH53" s="138">
        <v>3</v>
      </c>
      <c r="BI53" s="138" t="s">
        <v>524</v>
      </c>
      <c r="BJ53" s="138">
        <v>3</v>
      </c>
      <c r="BK53" s="138">
        <v>3</v>
      </c>
      <c r="BL53" s="138">
        <v>3</v>
      </c>
      <c r="BM53" s="138" t="s">
        <v>524</v>
      </c>
      <c r="BN53" s="138">
        <v>3</v>
      </c>
      <c r="BO53" s="151" t="str">
        <f t="shared" si="3"/>
        <v>Declined</v>
      </c>
    </row>
    <row r="54" spans="1:67" ht="12.75">
      <c r="A54" s="150" t="str">
        <f t="shared" si="2"/>
        <v>Report</v>
      </c>
      <c r="B54" s="138" t="s">
        <v>311</v>
      </c>
      <c r="C54" s="138">
        <v>50229</v>
      </c>
      <c r="D54" s="138" t="s">
        <v>64</v>
      </c>
      <c r="E54" s="138" t="s">
        <v>189</v>
      </c>
      <c r="F54" s="139" t="s">
        <v>362</v>
      </c>
      <c r="G54" s="138" t="s">
        <v>219</v>
      </c>
      <c r="H54" s="138" t="s">
        <v>312</v>
      </c>
      <c r="I54" s="140">
        <v>446660</v>
      </c>
      <c r="J54" s="141">
        <v>41946</v>
      </c>
      <c r="K54" s="141">
        <v>41950</v>
      </c>
      <c r="L54" s="141" t="s">
        <v>192</v>
      </c>
      <c r="M54" s="141">
        <v>41983</v>
      </c>
      <c r="N54" s="139">
        <v>408465</v>
      </c>
      <c r="O54" s="141">
        <v>41418</v>
      </c>
      <c r="P54" s="138">
        <v>3</v>
      </c>
      <c r="Q54" s="138">
        <v>2</v>
      </c>
      <c r="R54" s="138" t="s">
        <v>524</v>
      </c>
      <c r="S54" s="138" t="s">
        <v>524</v>
      </c>
      <c r="T54" s="138" t="s">
        <v>524</v>
      </c>
      <c r="U54" s="138">
        <v>2</v>
      </c>
      <c r="V54" s="138">
        <v>2</v>
      </c>
      <c r="W54" s="138">
        <v>3</v>
      </c>
      <c r="X54" s="138">
        <v>2</v>
      </c>
      <c r="Y54" s="138" t="s">
        <v>524</v>
      </c>
      <c r="Z54" s="138">
        <v>2</v>
      </c>
      <c r="AA54" s="138">
        <v>2</v>
      </c>
      <c r="AB54" s="142" t="s">
        <v>524</v>
      </c>
      <c r="AC54" s="138" t="s">
        <v>524</v>
      </c>
      <c r="AD54" s="138" t="s">
        <v>524</v>
      </c>
      <c r="AE54" s="138">
        <v>2</v>
      </c>
      <c r="AF54" s="138">
        <v>2</v>
      </c>
      <c r="AG54" s="138">
        <v>3</v>
      </c>
      <c r="AH54" s="138">
        <v>2</v>
      </c>
      <c r="AI54" s="138" t="s">
        <v>524</v>
      </c>
      <c r="AJ54" s="138">
        <v>2</v>
      </c>
      <c r="AK54" s="138">
        <v>2</v>
      </c>
      <c r="AL54" s="138" t="s">
        <v>524</v>
      </c>
      <c r="AM54" s="138" t="s">
        <v>524</v>
      </c>
      <c r="AN54" s="138" t="s">
        <v>524</v>
      </c>
      <c r="AO54" s="138">
        <v>2</v>
      </c>
      <c r="AP54" s="138">
        <v>2</v>
      </c>
      <c r="AQ54" s="138">
        <v>3</v>
      </c>
      <c r="AR54" s="138">
        <v>2</v>
      </c>
      <c r="AS54" s="138" t="s">
        <v>524</v>
      </c>
      <c r="AT54" s="138">
        <v>2</v>
      </c>
      <c r="AU54" s="138">
        <v>2</v>
      </c>
      <c r="AV54" s="138" t="s">
        <v>524</v>
      </c>
      <c r="AW54" s="138" t="s">
        <v>524</v>
      </c>
      <c r="AX54" s="138" t="s">
        <v>524</v>
      </c>
      <c r="AY54" s="138">
        <v>2</v>
      </c>
      <c r="AZ54" s="138">
        <v>2</v>
      </c>
      <c r="BA54" s="138">
        <v>3</v>
      </c>
      <c r="BB54" s="138">
        <v>2</v>
      </c>
      <c r="BC54" s="138" t="s">
        <v>524</v>
      </c>
      <c r="BD54" s="138">
        <v>2</v>
      </c>
      <c r="BE54" s="138">
        <v>3</v>
      </c>
      <c r="BF54" s="138" t="s">
        <v>524</v>
      </c>
      <c r="BG54" s="138" t="s">
        <v>524</v>
      </c>
      <c r="BH54" s="138" t="s">
        <v>524</v>
      </c>
      <c r="BI54" s="138">
        <v>3</v>
      </c>
      <c r="BJ54" s="138">
        <v>3</v>
      </c>
      <c r="BK54" s="138">
        <v>3</v>
      </c>
      <c r="BL54" s="138">
        <v>3</v>
      </c>
      <c r="BM54" s="138" t="s">
        <v>524</v>
      </c>
      <c r="BN54" s="138">
        <v>3</v>
      </c>
      <c r="BO54" s="151" t="str">
        <f t="shared" si="3"/>
        <v>Improved</v>
      </c>
    </row>
    <row r="55" spans="1:67" ht="12.75">
      <c r="A55" s="150" t="str">
        <f t="shared" si="2"/>
        <v>Report</v>
      </c>
      <c r="B55" s="138" t="s">
        <v>309</v>
      </c>
      <c r="C55" s="138">
        <v>57838</v>
      </c>
      <c r="D55" s="138" t="s">
        <v>19</v>
      </c>
      <c r="E55" s="138" t="s">
        <v>250</v>
      </c>
      <c r="F55" s="139" t="s">
        <v>363</v>
      </c>
      <c r="G55" s="138" t="s">
        <v>19</v>
      </c>
      <c r="H55" s="138" t="s">
        <v>214</v>
      </c>
      <c r="I55" s="140">
        <v>452620</v>
      </c>
      <c r="J55" s="141">
        <v>41947</v>
      </c>
      <c r="K55" s="141">
        <v>41950</v>
      </c>
      <c r="L55" s="141" t="s">
        <v>192</v>
      </c>
      <c r="M55" s="141">
        <v>41985</v>
      </c>
      <c r="N55" s="139" t="s">
        <v>193</v>
      </c>
      <c r="O55" s="141" t="s">
        <v>193</v>
      </c>
      <c r="P55" s="138" t="s">
        <v>193</v>
      </c>
      <c r="Q55" s="138">
        <v>3</v>
      </c>
      <c r="R55" s="138" t="s">
        <v>524</v>
      </c>
      <c r="S55" s="138" t="s">
        <v>524</v>
      </c>
      <c r="T55" s="138" t="s">
        <v>524</v>
      </c>
      <c r="U55" s="138" t="s">
        <v>524</v>
      </c>
      <c r="V55" s="138" t="s">
        <v>524</v>
      </c>
      <c r="W55" s="138">
        <v>3</v>
      </c>
      <c r="X55" s="138" t="s">
        <v>524</v>
      </c>
      <c r="Y55" s="138" t="s">
        <v>524</v>
      </c>
      <c r="Z55" s="138" t="s">
        <v>524</v>
      </c>
      <c r="AA55" s="138">
        <v>3</v>
      </c>
      <c r="AB55" s="142" t="s">
        <v>524</v>
      </c>
      <c r="AC55" s="138" t="s">
        <v>524</v>
      </c>
      <c r="AD55" s="138" t="s">
        <v>524</v>
      </c>
      <c r="AE55" s="138" t="s">
        <v>524</v>
      </c>
      <c r="AF55" s="138" t="s">
        <v>524</v>
      </c>
      <c r="AG55" s="138">
        <v>3</v>
      </c>
      <c r="AH55" s="138" t="s">
        <v>524</v>
      </c>
      <c r="AI55" s="138" t="s">
        <v>524</v>
      </c>
      <c r="AJ55" s="138" t="s">
        <v>524</v>
      </c>
      <c r="AK55" s="138">
        <v>3</v>
      </c>
      <c r="AL55" s="138" t="s">
        <v>524</v>
      </c>
      <c r="AM55" s="138" t="s">
        <v>524</v>
      </c>
      <c r="AN55" s="138" t="s">
        <v>524</v>
      </c>
      <c r="AO55" s="138" t="s">
        <v>524</v>
      </c>
      <c r="AP55" s="138" t="s">
        <v>524</v>
      </c>
      <c r="AQ55" s="138">
        <v>3</v>
      </c>
      <c r="AR55" s="138" t="s">
        <v>524</v>
      </c>
      <c r="AS55" s="138" t="s">
        <v>524</v>
      </c>
      <c r="AT55" s="138" t="s">
        <v>524</v>
      </c>
      <c r="AU55" s="138">
        <v>3</v>
      </c>
      <c r="AV55" s="138" t="s">
        <v>524</v>
      </c>
      <c r="AW55" s="138" t="s">
        <v>524</v>
      </c>
      <c r="AX55" s="138" t="s">
        <v>524</v>
      </c>
      <c r="AY55" s="138" t="s">
        <v>524</v>
      </c>
      <c r="AZ55" s="138" t="s">
        <v>524</v>
      </c>
      <c r="BA55" s="138">
        <v>3</v>
      </c>
      <c r="BB55" s="138" t="s">
        <v>524</v>
      </c>
      <c r="BC55" s="138" t="s">
        <v>524</v>
      </c>
      <c r="BD55" s="138" t="s">
        <v>524</v>
      </c>
      <c r="BE55" s="138">
        <v>2</v>
      </c>
      <c r="BF55" s="138" t="s">
        <v>524</v>
      </c>
      <c r="BG55" s="138" t="s">
        <v>524</v>
      </c>
      <c r="BH55" s="138" t="s">
        <v>524</v>
      </c>
      <c r="BI55" s="138" t="s">
        <v>524</v>
      </c>
      <c r="BJ55" s="138" t="s">
        <v>524</v>
      </c>
      <c r="BK55" s="138">
        <v>2</v>
      </c>
      <c r="BL55" s="138" t="s">
        <v>524</v>
      </c>
      <c r="BM55" s="138" t="s">
        <v>524</v>
      </c>
      <c r="BN55" s="138" t="s">
        <v>524</v>
      </c>
      <c r="BO55" s="151" t="str">
        <f t="shared" si="3"/>
        <v>No previous inspection</v>
      </c>
    </row>
    <row r="56" spans="1:67" ht="12.75">
      <c r="A56" s="150" t="str">
        <f t="shared" si="2"/>
        <v>Report</v>
      </c>
      <c r="B56" s="138" t="s">
        <v>317</v>
      </c>
      <c r="C56" s="138">
        <v>58507</v>
      </c>
      <c r="D56" s="138" t="s">
        <v>19</v>
      </c>
      <c r="E56" s="138" t="s">
        <v>195</v>
      </c>
      <c r="F56" s="139" t="s">
        <v>364</v>
      </c>
      <c r="G56" s="138" t="s">
        <v>19</v>
      </c>
      <c r="H56" s="138" t="s">
        <v>260</v>
      </c>
      <c r="I56" s="140">
        <v>451204</v>
      </c>
      <c r="J56" s="141">
        <v>41953</v>
      </c>
      <c r="K56" s="141">
        <v>41955</v>
      </c>
      <c r="L56" s="141" t="s">
        <v>192</v>
      </c>
      <c r="M56" s="141">
        <v>41988</v>
      </c>
      <c r="N56" s="139" t="s">
        <v>193</v>
      </c>
      <c r="O56" s="141" t="s">
        <v>193</v>
      </c>
      <c r="P56" s="138" t="s">
        <v>193</v>
      </c>
      <c r="Q56" s="138">
        <v>2</v>
      </c>
      <c r="R56" s="138" t="s">
        <v>524</v>
      </c>
      <c r="S56" s="138" t="s">
        <v>524</v>
      </c>
      <c r="T56" s="138" t="s">
        <v>524</v>
      </c>
      <c r="U56" s="138" t="s">
        <v>524</v>
      </c>
      <c r="V56" s="138" t="s">
        <v>524</v>
      </c>
      <c r="W56" s="138" t="s">
        <v>524</v>
      </c>
      <c r="X56" s="138" t="s">
        <v>524</v>
      </c>
      <c r="Y56" s="138" t="s">
        <v>524</v>
      </c>
      <c r="Z56" s="138">
        <v>2</v>
      </c>
      <c r="AA56" s="138">
        <v>2</v>
      </c>
      <c r="AB56" s="142" t="s">
        <v>524</v>
      </c>
      <c r="AC56" s="138" t="s">
        <v>524</v>
      </c>
      <c r="AD56" s="138" t="s">
        <v>524</v>
      </c>
      <c r="AE56" s="138" t="s">
        <v>524</v>
      </c>
      <c r="AF56" s="138" t="s">
        <v>524</v>
      </c>
      <c r="AG56" s="138" t="s">
        <v>524</v>
      </c>
      <c r="AH56" s="138" t="s">
        <v>524</v>
      </c>
      <c r="AI56" s="138" t="s">
        <v>524</v>
      </c>
      <c r="AJ56" s="138">
        <v>2</v>
      </c>
      <c r="AK56" s="138">
        <v>2</v>
      </c>
      <c r="AL56" s="138" t="s">
        <v>524</v>
      </c>
      <c r="AM56" s="138" t="s">
        <v>524</v>
      </c>
      <c r="AN56" s="138" t="s">
        <v>524</v>
      </c>
      <c r="AO56" s="138" t="s">
        <v>524</v>
      </c>
      <c r="AP56" s="138" t="s">
        <v>524</v>
      </c>
      <c r="AQ56" s="138" t="s">
        <v>524</v>
      </c>
      <c r="AR56" s="138" t="s">
        <v>524</v>
      </c>
      <c r="AS56" s="138" t="s">
        <v>524</v>
      </c>
      <c r="AT56" s="138">
        <v>2</v>
      </c>
      <c r="AU56" s="138">
        <v>2</v>
      </c>
      <c r="AV56" s="138" t="s">
        <v>524</v>
      </c>
      <c r="AW56" s="138" t="s">
        <v>524</v>
      </c>
      <c r="AX56" s="138" t="s">
        <v>524</v>
      </c>
      <c r="AY56" s="138" t="s">
        <v>524</v>
      </c>
      <c r="AZ56" s="138" t="s">
        <v>524</v>
      </c>
      <c r="BA56" s="138" t="s">
        <v>524</v>
      </c>
      <c r="BB56" s="138" t="s">
        <v>524</v>
      </c>
      <c r="BC56" s="138" t="s">
        <v>524</v>
      </c>
      <c r="BD56" s="138">
        <v>2</v>
      </c>
      <c r="BE56" s="138">
        <v>1</v>
      </c>
      <c r="BF56" s="138" t="s">
        <v>524</v>
      </c>
      <c r="BG56" s="138" t="s">
        <v>524</v>
      </c>
      <c r="BH56" s="138" t="s">
        <v>524</v>
      </c>
      <c r="BI56" s="138" t="s">
        <v>524</v>
      </c>
      <c r="BJ56" s="138" t="s">
        <v>524</v>
      </c>
      <c r="BK56" s="138" t="s">
        <v>524</v>
      </c>
      <c r="BL56" s="138" t="s">
        <v>524</v>
      </c>
      <c r="BM56" s="138" t="s">
        <v>524</v>
      </c>
      <c r="BN56" s="138">
        <v>1</v>
      </c>
      <c r="BO56" s="151" t="str">
        <f t="shared" si="3"/>
        <v>No previous inspection</v>
      </c>
    </row>
    <row r="57" spans="1:67" ht="12.75">
      <c r="A57" s="150" t="str">
        <f t="shared" si="2"/>
        <v>Report</v>
      </c>
      <c r="B57" s="138" t="s">
        <v>340</v>
      </c>
      <c r="C57" s="138">
        <v>131869</v>
      </c>
      <c r="D57" s="138" t="s">
        <v>21</v>
      </c>
      <c r="E57" s="138" t="s">
        <v>189</v>
      </c>
      <c r="F57" s="139" t="s">
        <v>365</v>
      </c>
      <c r="G57" s="138" t="s">
        <v>197</v>
      </c>
      <c r="H57" s="138" t="s">
        <v>198</v>
      </c>
      <c r="I57" s="140">
        <v>429190</v>
      </c>
      <c r="J57" s="141">
        <v>41954</v>
      </c>
      <c r="K57" s="141">
        <v>41956</v>
      </c>
      <c r="L57" s="141" t="s">
        <v>192</v>
      </c>
      <c r="M57" s="141">
        <v>41989</v>
      </c>
      <c r="N57" s="139">
        <v>316974</v>
      </c>
      <c r="O57" s="141">
        <v>39360</v>
      </c>
      <c r="P57" s="138">
        <v>2</v>
      </c>
      <c r="Q57" s="138">
        <v>2</v>
      </c>
      <c r="R57" s="138" t="s">
        <v>524</v>
      </c>
      <c r="S57" s="138" t="s">
        <v>524</v>
      </c>
      <c r="T57" s="138" t="s">
        <v>524</v>
      </c>
      <c r="U57" s="138">
        <v>2</v>
      </c>
      <c r="V57" s="138">
        <v>2</v>
      </c>
      <c r="W57" s="138" t="s">
        <v>524</v>
      </c>
      <c r="X57" s="138" t="s">
        <v>524</v>
      </c>
      <c r="Y57" s="138" t="s">
        <v>524</v>
      </c>
      <c r="Z57" s="138" t="s">
        <v>524</v>
      </c>
      <c r="AA57" s="138">
        <v>2</v>
      </c>
      <c r="AB57" s="142" t="s">
        <v>524</v>
      </c>
      <c r="AC57" s="138" t="s">
        <v>524</v>
      </c>
      <c r="AD57" s="138" t="s">
        <v>524</v>
      </c>
      <c r="AE57" s="138">
        <v>2</v>
      </c>
      <c r="AF57" s="138">
        <v>2</v>
      </c>
      <c r="AG57" s="138" t="s">
        <v>524</v>
      </c>
      <c r="AH57" s="138" t="s">
        <v>524</v>
      </c>
      <c r="AI57" s="138" t="s">
        <v>524</v>
      </c>
      <c r="AJ57" s="138" t="s">
        <v>524</v>
      </c>
      <c r="AK57" s="138">
        <v>2</v>
      </c>
      <c r="AL57" s="138" t="s">
        <v>524</v>
      </c>
      <c r="AM57" s="138" t="s">
        <v>524</v>
      </c>
      <c r="AN57" s="138" t="s">
        <v>524</v>
      </c>
      <c r="AO57" s="138">
        <v>2</v>
      </c>
      <c r="AP57" s="138">
        <v>2</v>
      </c>
      <c r="AQ57" s="138" t="s">
        <v>524</v>
      </c>
      <c r="AR57" s="138" t="s">
        <v>524</v>
      </c>
      <c r="AS57" s="138" t="s">
        <v>524</v>
      </c>
      <c r="AT57" s="138" t="s">
        <v>524</v>
      </c>
      <c r="AU57" s="138">
        <v>2</v>
      </c>
      <c r="AV57" s="138" t="s">
        <v>524</v>
      </c>
      <c r="AW57" s="138" t="s">
        <v>524</v>
      </c>
      <c r="AX57" s="138" t="s">
        <v>524</v>
      </c>
      <c r="AY57" s="138">
        <v>2</v>
      </c>
      <c r="AZ57" s="138">
        <v>2</v>
      </c>
      <c r="BA57" s="138" t="s">
        <v>524</v>
      </c>
      <c r="BB57" s="138" t="s">
        <v>524</v>
      </c>
      <c r="BC57" s="138" t="s">
        <v>524</v>
      </c>
      <c r="BD57" s="138" t="s">
        <v>524</v>
      </c>
      <c r="BE57" s="138">
        <v>2</v>
      </c>
      <c r="BF57" s="138" t="s">
        <v>524</v>
      </c>
      <c r="BG57" s="138" t="s">
        <v>524</v>
      </c>
      <c r="BH57" s="138" t="s">
        <v>524</v>
      </c>
      <c r="BI57" s="138">
        <v>2</v>
      </c>
      <c r="BJ57" s="138">
        <v>2</v>
      </c>
      <c r="BK57" s="138" t="s">
        <v>524</v>
      </c>
      <c r="BL57" s="138" t="s">
        <v>524</v>
      </c>
      <c r="BM57" s="138" t="s">
        <v>524</v>
      </c>
      <c r="BN57" s="138" t="s">
        <v>524</v>
      </c>
      <c r="BO57" s="151" t="str">
        <f t="shared" si="3"/>
        <v>Same</v>
      </c>
    </row>
    <row r="58" spans="1:67" ht="12.75">
      <c r="A58" s="150" t="str">
        <f t="shared" si="2"/>
        <v>Report</v>
      </c>
      <c r="B58" s="138" t="s">
        <v>319</v>
      </c>
      <c r="C58" s="138">
        <v>50246</v>
      </c>
      <c r="D58" s="138" t="s">
        <v>64</v>
      </c>
      <c r="E58" s="138" t="s">
        <v>250</v>
      </c>
      <c r="F58" s="139" t="s">
        <v>384</v>
      </c>
      <c r="G58" s="138" t="s">
        <v>219</v>
      </c>
      <c r="H58" s="138" t="s">
        <v>220</v>
      </c>
      <c r="I58" s="140">
        <v>452599</v>
      </c>
      <c r="J58" s="141">
        <v>41954</v>
      </c>
      <c r="K58" s="141">
        <v>41956</v>
      </c>
      <c r="L58" s="141" t="s">
        <v>192</v>
      </c>
      <c r="M58" s="141">
        <v>41996</v>
      </c>
      <c r="N58" s="139">
        <v>354479</v>
      </c>
      <c r="O58" s="141">
        <v>40508</v>
      </c>
      <c r="P58" s="138">
        <v>2</v>
      </c>
      <c r="Q58" s="138">
        <v>3</v>
      </c>
      <c r="R58" s="138" t="s">
        <v>524</v>
      </c>
      <c r="S58" s="138" t="s">
        <v>524</v>
      </c>
      <c r="T58" s="138" t="s">
        <v>524</v>
      </c>
      <c r="U58" s="138" t="s">
        <v>524</v>
      </c>
      <c r="V58" s="138" t="s">
        <v>524</v>
      </c>
      <c r="W58" s="138" t="s">
        <v>524</v>
      </c>
      <c r="X58" s="138">
        <v>3</v>
      </c>
      <c r="Y58" s="138" t="s">
        <v>524</v>
      </c>
      <c r="Z58" s="138" t="s">
        <v>524</v>
      </c>
      <c r="AA58" s="138">
        <v>3</v>
      </c>
      <c r="AB58" s="142" t="s">
        <v>524</v>
      </c>
      <c r="AC58" s="138" t="s">
        <v>524</v>
      </c>
      <c r="AD58" s="138" t="s">
        <v>524</v>
      </c>
      <c r="AE58" s="138" t="s">
        <v>524</v>
      </c>
      <c r="AF58" s="138" t="s">
        <v>524</v>
      </c>
      <c r="AG58" s="138" t="s">
        <v>524</v>
      </c>
      <c r="AH58" s="138">
        <v>3</v>
      </c>
      <c r="AI58" s="138" t="s">
        <v>524</v>
      </c>
      <c r="AJ58" s="138" t="s">
        <v>524</v>
      </c>
      <c r="AK58" s="138">
        <v>2</v>
      </c>
      <c r="AL58" s="138" t="s">
        <v>524</v>
      </c>
      <c r="AM58" s="138" t="s">
        <v>524</v>
      </c>
      <c r="AN58" s="138" t="s">
        <v>524</v>
      </c>
      <c r="AO58" s="138" t="s">
        <v>524</v>
      </c>
      <c r="AP58" s="138" t="s">
        <v>524</v>
      </c>
      <c r="AQ58" s="138" t="s">
        <v>524</v>
      </c>
      <c r="AR58" s="138">
        <v>2</v>
      </c>
      <c r="AS58" s="138" t="s">
        <v>524</v>
      </c>
      <c r="AT58" s="138" t="s">
        <v>524</v>
      </c>
      <c r="AU58" s="138">
        <v>3</v>
      </c>
      <c r="AV58" s="138" t="s">
        <v>524</v>
      </c>
      <c r="AW58" s="138" t="s">
        <v>524</v>
      </c>
      <c r="AX58" s="138" t="s">
        <v>524</v>
      </c>
      <c r="AY58" s="138" t="s">
        <v>524</v>
      </c>
      <c r="AZ58" s="138" t="s">
        <v>524</v>
      </c>
      <c r="BA58" s="138" t="s">
        <v>524</v>
      </c>
      <c r="BB58" s="138">
        <v>3</v>
      </c>
      <c r="BC58" s="138" t="s">
        <v>524</v>
      </c>
      <c r="BD58" s="138" t="s">
        <v>524</v>
      </c>
      <c r="BE58" s="138">
        <v>3</v>
      </c>
      <c r="BF58" s="138" t="s">
        <v>524</v>
      </c>
      <c r="BG58" s="138" t="s">
        <v>524</v>
      </c>
      <c r="BH58" s="138" t="s">
        <v>524</v>
      </c>
      <c r="BI58" s="138" t="s">
        <v>524</v>
      </c>
      <c r="BJ58" s="138" t="s">
        <v>524</v>
      </c>
      <c r="BK58" s="138" t="s">
        <v>524</v>
      </c>
      <c r="BL58" s="138">
        <v>3</v>
      </c>
      <c r="BM58" s="138" t="s">
        <v>524</v>
      </c>
      <c r="BN58" s="138" t="s">
        <v>524</v>
      </c>
      <c r="BO58" s="151" t="str">
        <f t="shared" si="3"/>
        <v>Declined</v>
      </c>
    </row>
    <row r="59" spans="1:67" ht="12.75">
      <c r="A59" s="150" t="str">
        <f t="shared" si="2"/>
        <v>Report</v>
      </c>
      <c r="B59" s="138" t="s">
        <v>339</v>
      </c>
      <c r="C59" s="138">
        <v>130783</v>
      </c>
      <c r="D59" s="138" t="s">
        <v>61</v>
      </c>
      <c r="E59" s="138" t="s">
        <v>206</v>
      </c>
      <c r="F59" s="139" t="s">
        <v>369</v>
      </c>
      <c r="G59" s="138" t="s">
        <v>202</v>
      </c>
      <c r="H59" s="138" t="s">
        <v>210</v>
      </c>
      <c r="I59" s="140">
        <v>430278</v>
      </c>
      <c r="J59" s="141">
        <v>41953</v>
      </c>
      <c r="K59" s="141">
        <v>41957</v>
      </c>
      <c r="L59" s="141" t="s">
        <v>192</v>
      </c>
      <c r="M59" s="141">
        <v>41991</v>
      </c>
      <c r="N59" s="139">
        <v>410618</v>
      </c>
      <c r="O59" s="141">
        <v>41418</v>
      </c>
      <c r="P59" s="138">
        <v>3</v>
      </c>
      <c r="Q59" s="138">
        <v>3</v>
      </c>
      <c r="R59" s="138">
        <v>3</v>
      </c>
      <c r="S59" s="138" t="s">
        <v>524</v>
      </c>
      <c r="T59" s="138" t="s">
        <v>524</v>
      </c>
      <c r="U59" s="138">
        <v>3</v>
      </c>
      <c r="V59" s="138">
        <v>3</v>
      </c>
      <c r="W59" s="138">
        <v>3</v>
      </c>
      <c r="X59" s="138">
        <v>3</v>
      </c>
      <c r="Y59" s="138" t="s">
        <v>524</v>
      </c>
      <c r="Z59" s="138" t="s">
        <v>524</v>
      </c>
      <c r="AA59" s="138">
        <v>3</v>
      </c>
      <c r="AB59" s="142">
        <v>3</v>
      </c>
      <c r="AC59" s="138" t="s">
        <v>524</v>
      </c>
      <c r="AD59" s="138" t="s">
        <v>524</v>
      </c>
      <c r="AE59" s="138">
        <v>3</v>
      </c>
      <c r="AF59" s="138">
        <v>3</v>
      </c>
      <c r="AG59" s="138">
        <v>3</v>
      </c>
      <c r="AH59" s="138">
        <v>3</v>
      </c>
      <c r="AI59" s="138" t="s">
        <v>524</v>
      </c>
      <c r="AJ59" s="138" t="s">
        <v>524</v>
      </c>
      <c r="AK59" s="138">
        <v>3</v>
      </c>
      <c r="AL59" s="138">
        <v>3</v>
      </c>
      <c r="AM59" s="138" t="s">
        <v>524</v>
      </c>
      <c r="AN59" s="138" t="s">
        <v>524</v>
      </c>
      <c r="AO59" s="138">
        <v>3</v>
      </c>
      <c r="AP59" s="138">
        <v>3</v>
      </c>
      <c r="AQ59" s="138">
        <v>3</v>
      </c>
      <c r="AR59" s="138">
        <v>3</v>
      </c>
      <c r="AS59" s="138" t="s">
        <v>524</v>
      </c>
      <c r="AT59" s="138" t="s">
        <v>524</v>
      </c>
      <c r="AU59" s="138">
        <v>2</v>
      </c>
      <c r="AV59" s="138">
        <v>2</v>
      </c>
      <c r="AW59" s="138" t="s">
        <v>524</v>
      </c>
      <c r="AX59" s="138" t="s">
        <v>524</v>
      </c>
      <c r="AY59" s="138">
        <v>2</v>
      </c>
      <c r="AZ59" s="138">
        <v>2</v>
      </c>
      <c r="BA59" s="138">
        <v>2</v>
      </c>
      <c r="BB59" s="138">
        <v>2</v>
      </c>
      <c r="BC59" s="138" t="s">
        <v>524</v>
      </c>
      <c r="BD59" s="138" t="s">
        <v>524</v>
      </c>
      <c r="BE59" s="138">
        <v>2</v>
      </c>
      <c r="BF59" s="138">
        <v>2</v>
      </c>
      <c r="BG59" s="138" t="s">
        <v>524</v>
      </c>
      <c r="BH59" s="138" t="s">
        <v>524</v>
      </c>
      <c r="BI59" s="138">
        <v>2</v>
      </c>
      <c r="BJ59" s="138">
        <v>2</v>
      </c>
      <c r="BK59" s="138">
        <v>2</v>
      </c>
      <c r="BL59" s="138">
        <v>2</v>
      </c>
      <c r="BM59" s="138" t="s">
        <v>524</v>
      </c>
      <c r="BN59" s="138" t="s">
        <v>524</v>
      </c>
      <c r="BO59" s="151" t="str">
        <f t="shared" si="3"/>
        <v>Same</v>
      </c>
    </row>
    <row r="60" spans="1:67" ht="12.75">
      <c r="A60" s="150" t="str">
        <f t="shared" si="2"/>
        <v>Report</v>
      </c>
      <c r="B60" s="138" t="s">
        <v>338</v>
      </c>
      <c r="C60" s="138">
        <v>139243</v>
      </c>
      <c r="D60" s="138" t="s">
        <v>21</v>
      </c>
      <c r="E60" s="138" t="s">
        <v>200</v>
      </c>
      <c r="F60" s="139" t="s">
        <v>368</v>
      </c>
      <c r="G60" s="138" t="s">
        <v>197</v>
      </c>
      <c r="H60" s="138" t="s">
        <v>198</v>
      </c>
      <c r="I60" s="140">
        <v>446688</v>
      </c>
      <c r="J60" s="141">
        <v>41955</v>
      </c>
      <c r="K60" s="141">
        <v>41957</v>
      </c>
      <c r="L60" s="141" t="s">
        <v>192</v>
      </c>
      <c r="M60" s="141">
        <v>41992</v>
      </c>
      <c r="N60" s="139" t="s">
        <v>193</v>
      </c>
      <c r="O60" s="141" t="s">
        <v>193</v>
      </c>
      <c r="P60" s="138" t="s">
        <v>193</v>
      </c>
      <c r="Q60" s="138">
        <v>3</v>
      </c>
      <c r="R60" s="138" t="s">
        <v>524</v>
      </c>
      <c r="S60" s="138" t="s">
        <v>524</v>
      </c>
      <c r="T60" s="138" t="s">
        <v>524</v>
      </c>
      <c r="U60" s="138" t="s">
        <v>524</v>
      </c>
      <c r="V60" s="138">
        <v>3</v>
      </c>
      <c r="W60" s="138" t="s">
        <v>524</v>
      </c>
      <c r="X60" s="138" t="s">
        <v>524</v>
      </c>
      <c r="Y60" s="138" t="s">
        <v>524</v>
      </c>
      <c r="Z60" s="138" t="s">
        <v>524</v>
      </c>
      <c r="AA60" s="138">
        <v>3</v>
      </c>
      <c r="AB60" s="142" t="s">
        <v>524</v>
      </c>
      <c r="AC60" s="138" t="s">
        <v>524</v>
      </c>
      <c r="AD60" s="138" t="s">
        <v>524</v>
      </c>
      <c r="AE60" s="138" t="s">
        <v>524</v>
      </c>
      <c r="AF60" s="138">
        <v>3</v>
      </c>
      <c r="AG60" s="138" t="s">
        <v>524</v>
      </c>
      <c r="AH60" s="138" t="s">
        <v>524</v>
      </c>
      <c r="AI60" s="138" t="s">
        <v>524</v>
      </c>
      <c r="AJ60" s="138" t="s">
        <v>524</v>
      </c>
      <c r="AK60" s="138">
        <v>3</v>
      </c>
      <c r="AL60" s="138" t="s">
        <v>524</v>
      </c>
      <c r="AM60" s="138" t="s">
        <v>524</v>
      </c>
      <c r="AN60" s="138" t="s">
        <v>524</v>
      </c>
      <c r="AO60" s="138" t="s">
        <v>524</v>
      </c>
      <c r="AP60" s="138">
        <v>3</v>
      </c>
      <c r="AQ60" s="138" t="s">
        <v>524</v>
      </c>
      <c r="AR60" s="138" t="s">
        <v>524</v>
      </c>
      <c r="AS60" s="138" t="s">
        <v>524</v>
      </c>
      <c r="AT60" s="138" t="s">
        <v>524</v>
      </c>
      <c r="AU60" s="138">
        <v>3</v>
      </c>
      <c r="AV60" s="138" t="s">
        <v>524</v>
      </c>
      <c r="AW60" s="138" t="s">
        <v>524</v>
      </c>
      <c r="AX60" s="138" t="s">
        <v>524</v>
      </c>
      <c r="AY60" s="138" t="s">
        <v>524</v>
      </c>
      <c r="AZ60" s="138">
        <v>3</v>
      </c>
      <c r="BA60" s="138" t="s">
        <v>524</v>
      </c>
      <c r="BB60" s="138" t="s">
        <v>524</v>
      </c>
      <c r="BC60" s="138" t="s">
        <v>524</v>
      </c>
      <c r="BD60" s="138" t="s">
        <v>524</v>
      </c>
      <c r="BE60" s="138">
        <v>3</v>
      </c>
      <c r="BF60" s="138" t="s">
        <v>524</v>
      </c>
      <c r="BG60" s="138" t="s">
        <v>524</v>
      </c>
      <c r="BH60" s="138" t="s">
        <v>524</v>
      </c>
      <c r="BI60" s="138" t="s">
        <v>524</v>
      </c>
      <c r="BJ60" s="138">
        <v>3</v>
      </c>
      <c r="BK60" s="138" t="s">
        <v>524</v>
      </c>
      <c r="BL60" s="138" t="s">
        <v>524</v>
      </c>
      <c r="BM60" s="138" t="s">
        <v>524</v>
      </c>
      <c r="BN60" s="138" t="s">
        <v>524</v>
      </c>
      <c r="BO60" s="151" t="str">
        <f t="shared" si="3"/>
        <v>No previous inspection</v>
      </c>
    </row>
    <row r="61" spans="1:67" ht="12.75">
      <c r="A61" s="150" t="str">
        <f aca="true" t="shared" si="4" ref="A61:A90">IF(C61&lt;&gt;"",HYPERLINK(CONCATENATE("http://reports.ofsted.gov.uk/inspection-reports/find-inspection-report/provider/ELS/",C61),"Report"),"")</f>
        <v>Report</v>
      </c>
      <c r="B61" s="138" t="s">
        <v>314</v>
      </c>
      <c r="C61" s="138">
        <v>58805</v>
      </c>
      <c r="D61" s="138" t="s">
        <v>20</v>
      </c>
      <c r="E61" s="138" t="s">
        <v>250</v>
      </c>
      <c r="F61" s="139" t="s">
        <v>257</v>
      </c>
      <c r="G61" s="138" t="s">
        <v>20</v>
      </c>
      <c r="H61" s="138" t="s">
        <v>191</v>
      </c>
      <c r="I61" s="140">
        <v>430252</v>
      </c>
      <c r="J61" s="141">
        <v>41953</v>
      </c>
      <c r="K61" s="141">
        <v>41957</v>
      </c>
      <c r="L61" s="141" t="s">
        <v>192</v>
      </c>
      <c r="M61" s="141">
        <v>41992</v>
      </c>
      <c r="N61" s="139">
        <v>408528</v>
      </c>
      <c r="O61" s="141">
        <v>41432</v>
      </c>
      <c r="P61" s="138">
        <v>3</v>
      </c>
      <c r="Q61" s="138">
        <v>2</v>
      </c>
      <c r="R61" s="138" t="s">
        <v>524</v>
      </c>
      <c r="S61" s="138" t="s">
        <v>524</v>
      </c>
      <c r="T61" s="138" t="s">
        <v>524</v>
      </c>
      <c r="U61" s="138" t="s">
        <v>524</v>
      </c>
      <c r="V61" s="138" t="s">
        <v>524</v>
      </c>
      <c r="W61" s="138">
        <v>2</v>
      </c>
      <c r="X61" s="138" t="s">
        <v>524</v>
      </c>
      <c r="Y61" s="138" t="s">
        <v>524</v>
      </c>
      <c r="Z61" s="138" t="s">
        <v>524</v>
      </c>
      <c r="AA61" s="138">
        <v>3</v>
      </c>
      <c r="AB61" s="142" t="s">
        <v>524</v>
      </c>
      <c r="AC61" s="138" t="s">
        <v>524</v>
      </c>
      <c r="AD61" s="138" t="s">
        <v>524</v>
      </c>
      <c r="AE61" s="138" t="s">
        <v>524</v>
      </c>
      <c r="AF61" s="138" t="s">
        <v>524</v>
      </c>
      <c r="AG61" s="138">
        <v>3</v>
      </c>
      <c r="AH61" s="138" t="s">
        <v>524</v>
      </c>
      <c r="AI61" s="138" t="s">
        <v>524</v>
      </c>
      <c r="AJ61" s="138" t="s">
        <v>524</v>
      </c>
      <c r="AK61" s="138">
        <v>2</v>
      </c>
      <c r="AL61" s="138" t="s">
        <v>524</v>
      </c>
      <c r="AM61" s="138" t="s">
        <v>524</v>
      </c>
      <c r="AN61" s="138" t="s">
        <v>524</v>
      </c>
      <c r="AO61" s="138" t="s">
        <v>524</v>
      </c>
      <c r="AP61" s="138" t="s">
        <v>524</v>
      </c>
      <c r="AQ61" s="138">
        <v>2</v>
      </c>
      <c r="AR61" s="138" t="s">
        <v>524</v>
      </c>
      <c r="AS61" s="138" t="s">
        <v>524</v>
      </c>
      <c r="AT61" s="138" t="s">
        <v>524</v>
      </c>
      <c r="AU61" s="138">
        <v>2</v>
      </c>
      <c r="AV61" s="138" t="s">
        <v>524</v>
      </c>
      <c r="AW61" s="138" t="s">
        <v>524</v>
      </c>
      <c r="AX61" s="138" t="s">
        <v>524</v>
      </c>
      <c r="AY61" s="138" t="s">
        <v>524</v>
      </c>
      <c r="AZ61" s="138" t="s">
        <v>524</v>
      </c>
      <c r="BA61" s="138">
        <v>2</v>
      </c>
      <c r="BB61" s="138" t="s">
        <v>524</v>
      </c>
      <c r="BC61" s="138" t="s">
        <v>524</v>
      </c>
      <c r="BD61" s="138" t="s">
        <v>524</v>
      </c>
      <c r="BE61" s="138">
        <v>2</v>
      </c>
      <c r="BF61" s="138" t="s">
        <v>524</v>
      </c>
      <c r="BG61" s="138" t="s">
        <v>524</v>
      </c>
      <c r="BH61" s="138" t="s">
        <v>524</v>
      </c>
      <c r="BI61" s="138" t="s">
        <v>524</v>
      </c>
      <c r="BJ61" s="138" t="s">
        <v>524</v>
      </c>
      <c r="BK61" s="138">
        <v>2</v>
      </c>
      <c r="BL61" s="138" t="s">
        <v>524</v>
      </c>
      <c r="BM61" s="138" t="s">
        <v>524</v>
      </c>
      <c r="BN61" s="138" t="s">
        <v>524</v>
      </c>
      <c r="BO61" s="151" t="str">
        <f aca="true" t="shared" si="5" ref="BO61:BO90">IF(P61="Null","No previous inspection",IF(Q61&gt;P61,"Declined",IF(Q61=P61,"Same",IF(Q61&lt;P61,"Improved"))))</f>
        <v>Improved</v>
      </c>
    </row>
    <row r="62" spans="1:67" ht="12.75">
      <c r="A62" s="150" t="str">
        <f t="shared" si="4"/>
        <v>Report</v>
      </c>
      <c r="B62" s="138" t="s">
        <v>316</v>
      </c>
      <c r="C62" s="138">
        <v>50138</v>
      </c>
      <c r="D62" s="138" t="s">
        <v>19</v>
      </c>
      <c r="E62" s="138" t="s">
        <v>189</v>
      </c>
      <c r="F62" s="139" t="s">
        <v>286</v>
      </c>
      <c r="G62" s="138" t="s">
        <v>19</v>
      </c>
      <c r="H62" s="138" t="s">
        <v>260</v>
      </c>
      <c r="I62" s="140">
        <v>446599</v>
      </c>
      <c r="J62" s="141">
        <v>41953</v>
      </c>
      <c r="K62" s="141">
        <v>41957</v>
      </c>
      <c r="L62" s="141" t="s">
        <v>192</v>
      </c>
      <c r="M62" s="141">
        <v>41992</v>
      </c>
      <c r="N62" s="139">
        <v>408498</v>
      </c>
      <c r="O62" s="141">
        <v>41411</v>
      </c>
      <c r="P62" s="138">
        <v>2</v>
      </c>
      <c r="Q62" s="138">
        <v>3</v>
      </c>
      <c r="R62" s="138" t="s">
        <v>524</v>
      </c>
      <c r="S62" s="138" t="s">
        <v>524</v>
      </c>
      <c r="T62" s="138" t="s">
        <v>524</v>
      </c>
      <c r="U62" s="138" t="s">
        <v>524</v>
      </c>
      <c r="V62" s="138">
        <v>3</v>
      </c>
      <c r="W62" s="138">
        <v>3</v>
      </c>
      <c r="X62" s="138" t="s">
        <v>524</v>
      </c>
      <c r="Y62" s="138" t="s">
        <v>524</v>
      </c>
      <c r="Z62" s="138" t="s">
        <v>524</v>
      </c>
      <c r="AA62" s="138">
        <v>3</v>
      </c>
      <c r="AB62" s="142" t="s">
        <v>524</v>
      </c>
      <c r="AC62" s="138" t="s">
        <v>524</v>
      </c>
      <c r="AD62" s="138" t="s">
        <v>524</v>
      </c>
      <c r="AE62" s="138" t="s">
        <v>524</v>
      </c>
      <c r="AF62" s="138">
        <v>3</v>
      </c>
      <c r="AG62" s="138">
        <v>3</v>
      </c>
      <c r="AH62" s="138" t="s">
        <v>524</v>
      </c>
      <c r="AI62" s="138" t="s">
        <v>524</v>
      </c>
      <c r="AJ62" s="138" t="s">
        <v>524</v>
      </c>
      <c r="AK62" s="138">
        <v>3</v>
      </c>
      <c r="AL62" s="138" t="s">
        <v>524</v>
      </c>
      <c r="AM62" s="138" t="s">
        <v>524</v>
      </c>
      <c r="AN62" s="138" t="s">
        <v>524</v>
      </c>
      <c r="AO62" s="138" t="s">
        <v>524</v>
      </c>
      <c r="AP62" s="138">
        <v>3</v>
      </c>
      <c r="AQ62" s="138">
        <v>3</v>
      </c>
      <c r="AR62" s="138" t="s">
        <v>524</v>
      </c>
      <c r="AS62" s="138" t="s">
        <v>524</v>
      </c>
      <c r="AT62" s="138" t="s">
        <v>524</v>
      </c>
      <c r="AU62" s="138">
        <v>3</v>
      </c>
      <c r="AV62" s="138" t="s">
        <v>524</v>
      </c>
      <c r="AW62" s="138" t="s">
        <v>524</v>
      </c>
      <c r="AX62" s="138" t="s">
        <v>524</v>
      </c>
      <c r="AY62" s="138" t="s">
        <v>524</v>
      </c>
      <c r="AZ62" s="138">
        <v>3</v>
      </c>
      <c r="BA62" s="138">
        <v>3</v>
      </c>
      <c r="BB62" s="138" t="s">
        <v>524</v>
      </c>
      <c r="BC62" s="138" t="s">
        <v>524</v>
      </c>
      <c r="BD62" s="138" t="s">
        <v>524</v>
      </c>
      <c r="BE62" s="138">
        <v>2</v>
      </c>
      <c r="BF62" s="138" t="s">
        <v>524</v>
      </c>
      <c r="BG62" s="138" t="s">
        <v>524</v>
      </c>
      <c r="BH62" s="138" t="s">
        <v>524</v>
      </c>
      <c r="BI62" s="138" t="s">
        <v>524</v>
      </c>
      <c r="BJ62" s="138">
        <v>2</v>
      </c>
      <c r="BK62" s="138">
        <v>2</v>
      </c>
      <c r="BL62" s="138" t="s">
        <v>524</v>
      </c>
      <c r="BM62" s="138" t="s">
        <v>524</v>
      </c>
      <c r="BN62" s="138" t="s">
        <v>524</v>
      </c>
      <c r="BO62" s="151" t="str">
        <f t="shared" si="5"/>
        <v>Declined</v>
      </c>
    </row>
    <row r="63" spans="1:67" ht="12.75">
      <c r="A63" s="150" t="str">
        <f t="shared" si="4"/>
        <v>Report</v>
      </c>
      <c r="B63" s="138" t="s">
        <v>341</v>
      </c>
      <c r="C63" s="138">
        <v>130405</v>
      </c>
      <c r="D63" s="138" t="s">
        <v>61</v>
      </c>
      <c r="E63" s="138" t="s">
        <v>200</v>
      </c>
      <c r="F63" s="139" t="s">
        <v>370</v>
      </c>
      <c r="G63" s="138" t="s">
        <v>202</v>
      </c>
      <c r="H63" s="138" t="s">
        <v>210</v>
      </c>
      <c r="I63" s="140">
        <v>430272</v>
      </c>
      <c r="J63" s="141">
        <v>41953</v>
      </c>
      <c r="K63" s="141">
        <v>41957</v>
      </c>
      <c r="L63" s="141" t="s">
        <v>192</v>
      </c>
      <c r="M63" s="141">
        <v>41992</v>
      </c>
      <c r="N63" s="139">
        <v>410612</v>
      </c>
      <c r="O63" s="141">
        <v>41418</v>
      </c>
      <c r="P63" s="138">
        <v>3</v>
      </c>
      <c r="Q63" s="138">
        <v>4</v>
      </c>
      <c r="R63" s="138" t="s">
        <v>524</v>
      </c>
      <c r="S63" s="138" t="s">
        <v>524</v>
      </c>
      <c r="T63" s="138" t="s">
        <v>524</v>
      </c>
      <c r="U63" s="138">
        <v>4</v>
      </c>
      <c r="V63" s="138">
        <v>4</v>
      </c>
      <c r="W63" s="138" t="s">
        <v>524</v>
      </c>
      <c r="X63" s="138" t="s">
        <v>524</v>
      </c>
      <c r="Y63" s="138" t="s">
        <v>524</v>
      </c>
      <c r="Z63" s="138" t="s">
        <v>524</v>
      </c>
      <c r="AA63" s="138">
        <v>4</v>
      </c>
      <c r="AB63" s="142" t="s">
        <v>524</v>
      </c>
      <c r="AC63" s="138" t="s">
        <v>524</v>
      </c>
      <c r="AD63" s="138" t="s">
        <v>524</v>
      </c>
      <c r="AE63" s="138">
        <v>4</v>
      </c>
      <c r="AF63" s="138">
        <v>4</v>
      </c>
      <c r="AG63" s="138" t="s">
        <v>524</v>
      </c>
      <c r="AH63" s="138" t="s">
        <v>524</v>
      </c>
      <c r="AI63" s="138" t="s">
        <v>524</v>
      </c>
      <c r="AJ63" s="138" t="s">
        <v>524</v>
      </c>
      <c r="AK63" s="138">
        <v>4</v>
      </c>
      <c r="AL63" s="138" t="s">
        <v>524</v>
      </c>
      <c r="AM63" s="138" t="s">
        <v>524</v>
      </c>
      <c r="AN63" s="138" t="s">
        <v>524</v>
      </c>
      <c r="AO63" s="138">
        <v>4</v>
      </c>
      <c r="AP63" s="138">
        <v>4</v>
      </c>
      <c r="AQ63" s="138" t="s">
        <v>524</v>
      </c>
      <c r="AR63" s="138" t="s">
        <v>524</v>
      </c>
      <c r="AS63" s="138" t="s">
        <v>524</v>
      </c>
      <c r="AT63" s="138" t="s">
        <v>524</v>
      </c>
      <c r="AU63" s="138">
        <v>4</v>
      </c>
      <c r="AV63" s="138" t="s">
        <v>524</v>
      </c>
      <c r="AW63" s="138" t="s">
        <v>524</v>
      </c>
      <c r="AX63" s="138" t="s">
        <v>524</v>
      </c>
      <c r="AY63" s="138">
        <v>4</v>
      </c>
      <c r="AZ63" s="138">
        <v>4</v>
      </c>
      <c r="BA63" s="138" t="s">
        <v>524</v>
      </c>
      <c r="BB63" s="138" t="s">
        <v>524</v>
      </c>
      <c r="BC63" s="138" t="s">
        <v>524</v>
      </c>
      <c r="BD63" s="138" t="s">
        <v>524</v>
      </c>
      <c r="BE63" s="138">
        <v>2</v>
      </c>
      <c r="BF63" s="138" t="s">
        <v>524</v>
      </c>
      <c r="BG63" s="138" t="s">
        <v>524</v>
      </c>
      <c r="BH63" s="138" t="s">
        <v>524</v>
      </c>
      <c r="BI63" s="138">
        <v>2</v>
      </c>
      <c r="BJ63" s="138">
        <v>2</v>
      </c>
      <c r="BK63" s="138" t="s">
        <v>524</v>
      </c>
      <c r="BL63" s="138" t="s">
        <v>524</v>
      </c>
      <c r="BM63" s="138" t="s">
        <v>524</v>
      </c>
      <c r="BN63" s="138" t="s">
        <v>524</v>
      </c>
      <c r="BO63" s="151" t="str">
        <f t="shared" si="5"/>
        <v>Declined</v>
      </c>
    </row>
    <row r="64" spans="1:67" ht="12.75">
      <c r="A64" s="150" t="str">
        <f t="shared" si="4"/>
        <v>Report</v>
      </c>
      <c r="B64" s="138" t="s">
        <v>318</v>
      </c>
      <c r="C64" s="138">
        <v>54504</v>
      </c>
      <c r="D64" s="138" t="s">
        <v>19</v>
      </c>
      <c r="E64" s="138" t="s">
        <v>189</v>
      </c>
      <c r="F64" s="139" t="s">
        <v>286</v>
      </c>
      <c r="G64" s="138" t="s">
        <v>19</v>
      </c>
      <c r="H64" s="138" t="s">
        <v>191</v>
      </c>
      <c r="I64" s="140">
        <v>430256</v>
      </c>
      <c r="J64" s="141">
        <v>41954</v>
      </c>
      <c r="K64" s="141">
        <v>41957</v>
      </c>
      <c r="L64" s="141" t="s">
        <v>192</v>
      </c>
      <c r="M64" s="141">
        <v>41990</v>
      </c>
      <c r="N64" s="139">
        <v>410692</v>
      </c>
      <c r="O64" s="141">
        <v>41411</v>
      </c>
      <c r="P64" s="138">
        <v>3</v>
      </c>
      <c r="Q64" s="138">
        <v>2</v>
      </c>
      <c r="R64" s="138" t="s">
        <v>524</v>
      </c>
      <c r="S64" s="138" t="s">
        <v>524</v>
      </c>
      <c r="T64" s="138" t="s">
        <v>524</v>
      </c>
      <c r="U64" s="138">
        <v>2</v>
      </c>
      <c r="V64" s="138" t="s">
        <v>524</v>
      </c>
      <c r="W64" s="138" t="s">
        <v>524</v>
      </c>
      <c r="X64" s="138" t="s">
        <v>524</v>
      </c>
      <c r="Y64" s="138" t="s">
        <v>524</v>
      </c>
      <c r="Z64" s="138" t="s">
        <v>524</v>
      </c>
      <c r="AA64" s="138">
        <v>2</v>
      </c>
      <c r="AB64" s="142" t="s">
        <v>524</v>
      </c>
      <c r="AC64" s="138" t="s">
        <v>524</v>
      </c>
      <c r="AD64" s="138" t="s">
        <v>524</v>
      </c>
      <c r="AE64" s="138">
        <v>2</v>
      </c>
      <c r="AF64" s="138" t="s">
        <v>524</v>
      </c>
      <c r="AG64" s="138" t="s">
        <v>524</v>
      </c>
      <c r="AH64" s="138" t="s">
        <v>524</v>
      </c>
      <c r="AI64" s="138" t="s">
        <v>524</v>
      </c>
      <c r="AJ64" s="138" t="s">
        <v>524</v>
      </c>
      <c r="AK64" s="138">
        <v>2</v>
      </c>
      <c r="AL64" s="138" t="s">
        <v>524</v>
      </c>
      <c r="AM64" s="138" t="s">
        <v>524</v>
      </c>
      <c r="AN64" s="138" t="s">
        <v>524</v>
      </c>
      <c r="AO64" s="138">
        <v>2</v>
      </c>
      <c r="AP64" s="138" t="s">
        <v>524</v>
      </c>
      <c r="AQ64" s="138" t="s">
        <v>524</v>
      </c>
      <c r="AR64" s="138" t="s">
        <v>524</v>
      </c>
      <c r="AS64" s="138" t="s">
        <v>524</v>
      </c>
      <c r="AT64" s="138" t="s">
        <v>524</v>
      </c>
      <c r="AU64" s="138">
        <v>3</v>
      </c>
      <c r="AV64" s="138" t="s">
        <v>524</v>
      </c>
      <c r="AW64" s="138" t="s">
        <v>524</v>
      </c>
      <c r="AX64" s="138" t="s">
        <v>524</v>
      </c>
      <c r="AY64" s="138">
        <v>3</v>
      </c>
      <c r="AZ64" s="138" t="s">
        <v>524</v>
      </c>
      <c r="BA64" s="138" t="s">
        <v>524</v>
      </c>
      <c r="BB64" s="138" t="s">
        <v>524</v>
      </c>
      <c r="BC64" s="138" t="s">
        <v>524</v>
      </c>
      <c r="BD64" s="138" t="s">
        <v>524</v>
      </c>
      <c r="BE64" s="138">
        <v>2</v>
      </c>
      <c r="BF64" s="138" t="s">
        <v>524</v>
      </c>
      <c r="BG64" s="138" t="s">
        <v>524</v>
      </c>
      <c r="BH64" s="138" t="s">
        <v>524</v>
      </c>
      <c r="BI64" s="138">
        <v>2</v>
      </c>
      <c r="BJ64" s="138" t="s">
        <v>524</v>
      </c>
      <c r="BK64" s="138" t="s">
        <v>524</v>
      </c>
      <c r="BL64" s="138" t="s">
        <v>524</v>
      </c>
      <c r="BM64" s="138" t="s">
        <v>524</v>
      </c>
      <c r="BN64" s="138" t="s">
        <v>524</v>
      </c>
      <c r="BO64" s="151" t="str">
        <f t="shared" si="5"/>
        <v>Improved</v>
      </c>
    </row>
    <row r="65" spans="1:67" ht="12.75">
      <c r="A65" s="150" t="str">
        <f t="shared" si="4"/>
        <v>Report</v>
      </c>
      <c r="B65" s="138" t="s">
        <v>313</v>
      </c>
      <c r="C65" s="138">
        <v>51766</v>
      </c>
      <c r="D65" s="138" t="s">
        <v>64</v>
      </c>
      <c r="E65" s="138" t="s">
        <v>233</v>
      </c>
      <c r="F65" s="139" t="s">
        <v>234</v>
      </c>
      <c r="G65" s="138" t="s">
        <v>219</v>
      </c>
      <c r="H65" s="138" t="s">
        <v>220</v>
      </c>
      <c r="I65" s="140">
        <v>423415</v>
      </c>
      <c r="J65" s="141">
        <v>41953</v>
      </c>
      <c r="K65" s="141">
        <v>41957</v>
      </c>
      <c r="L65" s="141" t="s">
        <v>192</v>
      </c>
      <c r="M65" s="141">
        <v>41992</v>
      </c>
      <c r="N65" s="139">
        <v>331440</v>
      </c>
      <c r="O65" s="141">
        <v>39969</v>
      </c>
      <c r="P65" s="138">
        <v>1</v>
      </c>
      <c r="Q65" s="138">
        <v>3</v>
      </c>
      <c r="R65" s="138" t="s">
        <v>524</v>
      </c>
      <c r="S65" s="138" t="s">
        <v>524</v>
      </c>
      <c r="T65" s="138" t="s">
        <v>524</v>
      </c>
      <c r="U65" s="138" t="s">
        <v>524</v>
      </c>
      <c r="V65" s="138">
        <v>3</v>
      </c>
      <c r="W65" s="138">
        <v>3</v>
      </c>
      <c r="X65" s="138">
        <v>3</v>
      </c>
      <c r="Y65" s="138" t="s">
        <v>524</v>
      </c>
      <c r="Z65" s="138" t="s">
        <v>524</v>
      </c>
      <c r="AA65" s="138">
        <v>3</v>
      </c>
      <c r="AB65" s="142" t="s">
        <v>524</v>
      </c>
      <c r="AC65" s="138" t="s">
        <v>524</v>
      </c>
      <c r="AD65" s="138" t="s">
        <v>524</v>
      </c>
      <c r="AE65" s="138" t="s">
        <v>524</v>
      </c>
      <c r="AF65" s="138">
        <v>3</v>
      </c>
      <c r="AG65" s="138">
        <v>3</v>
      </c>
      <c r="AH65" s="138">
        <v>3</v>
      </c>
      <c r="AI65" s="138" t="s">
        <v>524</v>
      </c>
      <c r="AJ65" s="138" t="s">
        <v>524</v>
      </c>
      <c r="AK65" s="138">
        <v>3</v>
      </c>
      <c r="AL65" s="138" t="s">
        <v>524</v>
      </c>
      <c r="AM65" s="138" t="s">
        <v>524</v>
      </c>
      <c r="AN65" s="138" t="s">
        <v>524</v>
      </c>
      <c r="AO65" s="138" t="s">
        <v>524</v>
      </c>
      <c r="AP65" s="138">
        <v>3</v>
      </c>
      <c r="AQ65" s="138">
        <v>2</v>
      </c>
      <c r="AR65" s="138">
        <v>2</v>
      </c>
      <c r="AS65" s="138" t="s">
        <v>524</v>
      </c>
      <c r="AT65" s="138" t="s">
        <v>524</v>
      </c>
      <c r="AU65" s="138">
        <v>3</v>
      </c>
      <c r="AV65" s="138" t="s">
        <v>524</v>
      </c>
      <c r="AW65" s="138" t="s">
        <v>524</v>
      </c>
      <c r="AX65" s="138" t="s">
        <v>524</v>
      </c>
      <c r="AY65" s="138" t="s">
        <v>524</v>
      </c>
      <c r="AZ65" s="138">
        <v>3</v>
      </c>
      <c r="BA65" s="138">
        <v>3</v>
      </c>
      <c r="BB65" s="138">
        <v>3</v>
      </c>
      <c r="BC65" s="138" t="s">
        <v>524</v>
      </c>
      <c r="BD65" s="138" t="s">
        <v>524</v>
      </c>
      <c r="BE65" s="138">
        <v>2</v>
      </c>
      <c r="BF65" s="138" t="s">
        <v>524</v>
      </c>
      <c r="BG65" s="138" t="s">
        <v>524</v>
      </c>
      <c r="BH65" s="138" t="s">
        <v>524</v>
      </c>
      <c r="BI65" s="138" t="s">
        <v>524</v>
      </c>
      <c r="BJ65" s="138">
        <v>2</v>
      </c>
      <c r="BK65" s="138">
        <v>2</v>
      </c>
      <c r="BL65" s="138">
        <v>2</v>
      </c>
      <c r="BM65" s="138" t="s">
        <v>524</v>
      </c>
      <c r="BN65" s="138" t="s">
        <v>524</v>
      </c>
      <c r="BO65" s="151" t="str">
        <f t="shared" si="5"/>
        <v>Declined</v>
      </c>
    </row>
    <row r="66" spans="1:67" ht="12.75">
      <c r="A66" s="150" t="str">
        <f t="shared" si="4"/>
        <v>Report</v>
      </c>
      <c r="B66" s="138" t="s">
        <v>342</v>
      </c>
      <c r="C66" s="138">
        <v>133840</v>
      </c>
      <c r="D66" s="138" t="s">
        <v>161</v>
      </c>
      <c r="E66" s="138" t="s">
        <v>189</v>
      </c>
      <c r="F66" s="139" t="s">
        <v>366</v>
      </c>
      <c r="G66" s="138" t="s">
        <v>367</v>
      </c>
      <c r="H66" s="138" t="s">
        <v>343</v>
      </c>
      <c r="I66" s="140">
        <v>444690</v>
      </c>
      <c r="J66" s="141">
        <v>41954</v>
      </c>
      <c r="K66" s="141">
        <v>41957</v>
      </c>
      <c r="L66" s="141" t="s">
        <v>192</v>
      </c>
      <c r="M66" s="141">
        <v>41990</v>
      </c>
      <c r="N66" s="139" t="s">
        <v>193</v>
      </c>
      <c r="O66" s="141" t="s">
        <v>193</v>
      </c>
      <c r="P66" s="138" t="s">
        <v>193</v>
      </c>
      <c r="Q66" s="138">
        <v>1</v>
      </c>
      <c r="R66" s="138" t="s">
        <v>524</v>
      </c>
      <c r="S66" s="138" t="s">
        <v>524</v>
      </c>
      <c r="T66" s="138" t="s">
        <v>524</v>
      </c>
      <c r="U66" s="138">
        <v>1</v>
      </c>
      <c r="V66" s="138">
        <v>1</v>
      </c>
      <c r="W66" s="138" t="s">
        <v>524</v>
      </c>
      <c r="X66" s="138" t="s">
        <v>524</v>
      </c>
      <c r="Y66" s="138" t="s">
        <v>524</v>
      </c>
      <c r="Z66" s="138" t="s">
        <v>524</v>
      </c>
      <c r="AA66" s="138">
        <v>1</v>
      </c>
      <c r="AB66" s="142" t="s">
        <v>524</v>
      </c>
      <c r="AC66" s="138" t="s">
        <v>524</v>
      </c>
      <c r="AD66" s="138" t="s">
        <v>524</v>
      </c>
      <c r="AE66" s="138">
        <v>1</v>
      </c>
      <c r="AF66" s="138">
        <v>1</v>
      </c>
      <c r="AG66" s="138" t="s">
        <v>524</v>
      </c>
      <c r="AH66" s="138" t="s">
        <v>524</v>
      </c>
      <c r="AI66" s="138" t="s">
        <v>524</v>
      </c>
      <c r="AJ66" s="138" t="s">
        <v>524</v>
      </c>
      <c r="AK66" s="138">
        <v>1</v>
      </c>
      <c r="AL66" s="138" t="s">
        <v>524</v>
      </c>
      <c r="AM66" s="138" t="s">
        <v>524</v>
      </c>
      <c r="AN66" s="138" t="s">
        <v>524</v>
      </c>
      <c r="AO66" s="138">
        <v>1</v>
      </c>
      <c r="AP66" s="138">
        <v>1</v>
      </c>
      <c r="AQ66" s="138" t="s">
        <v>524</v>
      </c>
      <c r="AR66" s="138" t="s">
        <v>524</v>
      </c>
      <c r="AS66" s="138" t="s">
        <v>524</v>
      </c>
      <c r="AT66" s="138" t="s">
        <v>524</v>
      </c>
      <c r="AU66" s="138">
        <v>1</v>
      </c>
      <c r="AV66" s="138" t="s">
        <v>524</v>
      </c>
      <c r="AW66" s="138" t="s">
        <v>524</v>
      </c>
      <c r="AX66" s="138" t="s">
        <v>524</v>
      </c>
      <c r="AY66" s="138">
        <v>1</v>
      </c>
      <c r="AZ66" s="138">
        <v>1</v>
      </c>
      <c r="BA66" s="138" t="s">
        <v>524</v>
      </c>
      <c r="BB66" s="138" t="s">
        <v>524</v>
      </c>
      <c r="BC66" s="138" t="s">
        <v>524</v>
      </c>
      <c r="BD66" s="138" t="s">
        <v>524</v>
      </c>
      <c r="BE66" s="138">
        <v>2</v>
      </c>
      <c r="BF66" s="138" t="s">
        <v>524</v>
      </c>
      <c r="BG66" s="138" t="s">
        <v>524</v>
      </c>
      <c r="BH66" s="138" t="s">
        <v>524</v>
      </c>
      <c r="BI66" s="138">
        <v>2</v>
      </c>
      <c r="BJ66" s="138">
        <v>2</v>
      </c>
      <c r="BK66" s="138" t="s">
        <v>524</v>
      </c>
      <c r="BL66" s="138" t="s">
        <v>524</v>
      </c>
      <c r="BM66" s="138" t="s">
        <v>524</v>
      </c>
      <c r="BN66" s="138" t="s">
        <v>524</v>
      </c>
      <c r="BO66" s="151" t="str">
        <f t="shared" si="5"/>
        <v>No previous inspection</v>
      </c>
    </row>
    <row r="67" spans="1:67" ht="12.75">
      <c r="A67" s="150" t="str">
        <f t="shared" si="4"/>
        <v>Report</v>
      </c>
      <c r="B67" s="138" t="s">
        <v>315</v>
      </c>
      <c r="C67" s="138">
        <v>53124</v>
      </c>
      <c r="D67" s="138" t="s">
        <v>64</v>
      </c>
      <c r="E67" s="138" t="s">
        <v>200</v>
      </c>
      <c r="F67" s="139" t="s">
        <v>368</v>
      </c>
      <c r="G67" s="138" t="s">
        <v>219</v>
      </c>
      <c r="H67" s="138" t="s">
        <v>312</v>
      </c>
      <c r="I67" s="140">
        <v>430294</v>
      </c>
      <c r="J67" s="141">
        <v>41953</v>
      </c>
      <c r="K67" s="141">
        <v>41957</v>
      </c>
      <c r="L67" s="141" t="s">
        <v>192</v>
      </c>
      <c r="M67" s="141">
        <v>41992</v>
      </c>
      <c r="N67" s="139">
        <v>410633</v>
      </c>
      <c r="O67" s="141">
        <v>41411</v>
      </c>
      <c r="P67" s="138">
        <v>3</v>
      </c>
      <c r="Q67" s="138">
        <v>3</v>
      </c>
      <c r="R67" s="138" t="s">
        <v>524</v>
      </c>
      <c r="S67" s="138" t="s">
        <v>524</v>
      </c>
      <c r="T67" s="138" t="s">
        <v>524</v>
      </c>
      <c r="U67" s="138" t="s">
        <v>524</v>
      </c>
      <c r="V67" s="138" t="s">
        <v>524</v>
      </c>
      <c r="W67" s="138" t="s">
        <v>524</v>
      </c>
      <c r="X67" s="138">
        <v>3</v>
      </c>
      <c r="Y67" s="138" t="s">
        <v>524</v>
      </c>
      <c r="Z67" s="138" t="s">
        <v>524</v>
      </c>
      <c r="AA67" s="138">
        <v>3</v>
      </c>
      <c r="AB67" s="142" t="s">
        <v>524</v>
      </c>
      <c r="AC67" s="138" t="s">
        <v>524</v>
      </c>
      <c r="AD67" s="138" t="s">
        <v>524</v>
      </c>
      <c r="AE67" s="138" t="s">
        <v>524</v>
      </c>
      <c r="AF67" s="138" t="s">
        <v>524</v>
      </c>
      <c r="AG67" s="138" t="s">
        <v>524</v>
      </c>
      <c r="AH67" s="138">
        <v>3</v>
      </c>
      <c r="AI67" s="138" t="s">
        <v>524</v>
      </c>
      <c r="AJ67" s="138" t="s">
        <v>524</v>
      </c>
      <c r="AK67" s="138">
        <v>3</v>
      </c>
      <c r="AL67" s="138" t="s">
        <v>524</v>
      </c>
      <c r="AM67" s="138" t="s">
        <v>524</v>
      </c>
      <c r="AN67" s="138" t="s">
        <v>524</v>
      </c>
      <c r="AO67" s="138" t="s">
        <v>524</v>
      </c>
      <c r="AP67" s="138" t="s">
        <v>524</v>
      </c>
      <c r="AQ67" s="138" t="s">
        <v>524</v>
      </c>
      <c r="AR67" s="138">
        <v>3</v>
      </c>
      <c r="AS67" s="138" t="s">
        <v>524</v>
      </c>
      <c r="AT67" s="138" t="s">
        <v>524</v>
      </c>
      <c r="AU67" s="138">
        <v>3</v>
      </c>
      <c r="AV67" s="138" t="s">
        <v>524</v>
      </c>
      <c r="AW67" s="138" t="s">
        <v>524</v>
      </c>
      <c r="AX67" s="138" t="s">
        <v>524</v>
      </c>
      <c r="AY67" s="138" t="s">
        <v>524</v>
      </c>
      <c r="AZ67" s="138" t="s">
        <v>524</v>
      </c>
      <c r="BA67" s="138" t="s">
        <v>524</v>
      </c>
      <c r="BB67" s="138">
        <v>3</v>
      </c>
      <c r="BC67" s="138" t="s">
        <v>524</v>
      </c>
      <c r="BD67" s="138" t="s">
        <v>524</v>
      </c>
      <c r="BE67" s="138">
        <v>3</v>
      </c>
      <c r="BF67" s="138" t="s">
        <v>524</v>
      </c>
      <c r="BG67" s="138" t="s">
        <v>524</v>
      </c>
      <c r="BH67" s="138" t="s">
        <v>524</v>
      </c>
      <c r="BI67" s="138" t="s">
        <v>524</v>
      </c>
      <c r="BJ67" s="138" t="s">
        <v>524</v>
      </c>
      <c r="BK67" s="138" t="s">
        <v>524</v>
      </c>
      <c r="BL67" s="138">
        <v>3</v>
      </c>
      <c r="BM67" s="138" t="s">
        <v>524</v>
      </c>
      <c r="BN67" s="138" t="s">
        <v>524</v>
      </c>
      <c r="BO67" s="151" t="str">
        <f t="shared" si="5"/>
        <v>Same</v>
      </c>
    </row>
    <row r="68" spans="1:67" ht="12.75">
      <c r="A68" s="150" t="str">
        <f t="shared" si="4"/>
        <v>Report</v>
      </c>
      <c r="B68" s="138" t="s">
        <v>320</v>
      </c>
      <c r="C68" s="138">
        <v>51961</v>
      </c>
      <c r="D68" s="138" t="s">
        <v>19</v>
      </c>
      <c r="E68" s="138" t="s">
        <v>212</v>
      </c>
      <c r="F68" s="139" t="s">
        <v>385</v>
      </c>
      <c r="G68" s="138" t="s">
        <v>19</v>
      </c>
      <c r="H68" s="138" t="s">
        <v>214</v>
      </c>
      <c r="I68" s="140">
        <v>445774</v>
      </c>
      <c r="J68" s="141">
        <v>41960</v>
      </c>
      <c r="K68" s="141">
        <v>41963</v>
      </c>
      <c r="L68" s="141" t="s">
        <v>192</v>
      </c>
      <c r="M68" s="141">
        <v>41998</v>
      </c>
      <c r="N68" s="139">
        <v>376246</v>
      </c>
      <c r="O68" s="141">
        <v>40872</v>
      </c>
      <c r="P68" s="138">
        <v>2</v>
      </c>
      <c r="Q68" s="138">
        <v>2</v>
      </c>
      <c r="R68" s="138" t="s">
        <v>524</v>
      </c>
      <c r="S68" s="138" t="s">
        <v>524</v>
      </c>
      <c r="T68" s="138" t="s">
        <v>524</v>
      </c>
      <c r="U68" s="138" t="s">
        <v>524</v>
      </c>
      <c r="V68" s="138" t="s">
        <v>524</v>
      </c>
      <c r="W68" s="138">
        <v>2</v>
      </c>
      <c r="X68" s="138" t="s">
        <v>524</v>
      </c>
      <c r="Y68" s="138" t="s">
        <v>524</v>
      </c>
      <c r="Z68" s="138" t="s">
        <v>524</v>
      </c>
      <c r="AA68" s="138">
        <v>2</v>
      </c>
      <c r="AB68" s="142" t="s">
        <v>524</v>
      </c>
      <c r="AC68" s="138" t="s">
        <v>524</v>
      </c>
      <c r="AD68" s="138" t="s">
        <v>524</v>
      </c>
      <c r="AE68" s="138" t="s">
        <v>524</v>
      </c>
      <c r="AF68" s="138" t="s">
        <v>524</v>
      </c>
      <c r="AG68" s="138">
        <v>2</v>
      </c>
      <c r="AH68" s="138" t="s">
        <v>524</v>
      </c>
      <c r="AI68" s="138" t="s">
        <v>524</v>
      </c>
      <c r="AJ68" s="138" t="s">
        <v>524</v>
      </c>
      <c r="AK68" s="138">
        <v>2</v>
      </c>
      <c r="AL68" s="138" t="s">
        <v>524</v>
      </c>
      <c r="AM68" s="138" t="s">
        <v>524</v>
      </c>
      <c r="AN68" s="138" t="s">
        <v>524</v>
      </c>
      <c r="AO68" s="138" t="s">
        <v>524</v>
      </c>
      <c r="AP68" s="138" t="s">
        <v>524</v>
      </c>
      <c r="AQ68" s="138">
        <v>2</v>
      </c>
      <c r="AR68" s="138" t="s">
        <v>524</v>
      </c>
      <c r="AS68" s="138" t="s">
        <v>524</v>
      </c>
      <c r="AT68" s="138" t="s">
        <v>524</v>
      </c>
      <c r="AU68" s="138">
        <v>2</v>
      </c>
      <c r="AV68" s="138" t="s">
        <v>524</v>
      </c>
      <c r="AW68" s="138" t="s">
        <v>524</v>
      </c>
      <c r="AX68" s="138" t="s">
        <v>524</v>
      </c>
      <c r="AY68" s="138" t="s">
        <v>524</v>
      </c>
      <c r="AZ68" s="138" t="s">
        <v>524</v>
      </c>
      <c r="BA68" s="138">
        <v>2</v>
      </c>
      <c r="BB68" s="138" t="s">
        <v>524</v>
      </c>
      <c r="BC68" s="138" t="s">
        <v>524</v>
      </c>
      <c r="BD68" s="138" t="s">
        <v>524</v>
      </c>
      <c r="BE68" s="138">
        <v>3</v>
      </c>
      <c r="BF68" s="138" t="s">
        <v>524</v>
      </c>
      <c r="BG68" s="138" t="s">
        <v>524</v>
      </c>
      <c r="BH68" s="138" t="s">
        <v>524</v>
      </c>
      <c r="BI68" s="138" t="s">
        <v>524</v>
      </c>
      <c r="BJ68" s="138" t="s">
        <v>524</v>
      </c>
      <c r="BK68" s="138">
        <v>3</v>
      </c>
      <c r="BL68" s="138" t="s">
        <v>524</v>
      </c>
      <c r="BM68" s="138" t="s">
        <v>524</v>
      </c>
      <c r="BN68" s="138" t="s">
        <v>524</v>
      </c>
      <c r="BO68" s="151" t="str">
        <f t="shared" si="5"/>
        <v>Same</v>
      </c>
    </row>
    <row r="69" spans="1:67" ht="12.75">
      <c r="A69" s="150" t="str">
        <f t="shared" si="4"/>
        <v>Report</v>
      </c>
      <c r="B69" s="138" t="s">
        <v>321</v>
      </c>
      <c r="C69" s="138">
        <v>58614</v>
      </c>
      <c r="D69" s="138" t="s">
        <v>19</v>
      </c>
      <c r="E69" s="138" t="s">
        <v>206</v>
      </c>
      <c r="F69" s="139" t="s">
        <v>383</v>
      </c>
      <c r="G69" s="138" t="s">
        <v>19</v>
      </c>
      <c r="H69" s="138" t="s">
        <v>191</v>
      </c>
      <c r="I69" s="140">
        <v>429794</v>
      </c>
      <c r="J69" s="141">
        <v>41960</v>
      </c>
      <c r="K69" s="141">
        <v>41964</v>
      </c>
      <c r="L69" s="141" t="s">
        <v>192</v>
      </c>
      <c r="M69" s="141">
        <v>41996</v>
      </c>
      <c r="N69" s="139">
        <v>410650</v>
      </c>
      <c r="O69" s="141">
        <v>41474</v>
      </c>
      <c r="P69" s="138">
        <v>3</v>
      </c>
      <c r="Q69" s="138">
        <v>2</v>
      </c>
      <c r="R69" s="138" t="s">
        <v>524</v>
      </c>
      <c r="S69" s="138" t="s">
        <v>524</v>
      </c>
      <c r="T69" s="138" t="s">
        <v>524</v>
      </c>
      <c r="U69" s="138" t="s">
        <v>524</v>
      </c>
      <c r="V69" s="138" t="s">
        <v>524</v>
      </c>
      <c r="W69" s="138">
        <v>2</v>
      </c>
      <c r="X69" s="138" t="s">
        <v>524</v>
      </c>
      <c r="Y69" s="138" t="s">
        <v>524</v>
      </c>
      <c r="Z69" s="138" t="s">
        <v>524</v>
      </c>
      <c r="AA69" s="138">
        <v>2</v>
      </c>
      <c r="AB69" s="142" t="s">
        <v>524</v>
      </c>
      <c r="AC69" s="138" t="s">
        <v>524</v>
      </c>
      <c r="AD69" s="138" t="s">
        <v>524</v>
      </c>
      <c r="AE69" s="138" t="s">
        <v>524</v>
      </c>
      <c r="AF69" s="138" t="s">
        <v>524</v>
      </c>
      <c r="AG69" s="138">
        <v>2</v>
      </c>
      <c r="AH69" s="138" t="s">
        <v>524</v>
      </c>
      <c r="AI69" s="138" t="s">
        <v>524</v>
      </c>
      <c r="AJ69" s="138" t="s">
        <v>524</v>
      </c>
      <c r="AK69" s="138">
        <v>2</v>
      </c>
      <c r="AL69" s="138" t="s">
        <v>524</v>
      </c>
      <c r="AM69" s="138" t="s">
        <v>524</v>
      </c>
      <c r="AN69" s="138" t="s">
        <v>524</v>
      </c>
      <c r="AO69" s="138" t="s">
        <v>524</v>
      </c>
      <c r="AP69" s="138" t="s">
        <v>524</v>
      </c>
      <c r="AQ69" s="138">
        <v>2</v>
      </c>
      <c r="AR69" s="138" t="s">
        <v>524</v>
      </c>
      <c r="AS69" s="138" t="s">
        <v>524</v>
      </c>
      <c r="AT69" s="138" t="s">
        <v>524</v>
      </c>
      <c r="AU69" s="138">
        <v>1</v>
      </c>
      <c r="AV69" s="138" t="s">
        <v>524</v>
      </c>
      <c r="AW69" s="138" t="s">
        <v>524</v>
      </c>
      <c r="AX69" s="138" t="s">
        <v>524</v>
      </c>
      <c r="AY69" s="138" t="s">
        <v>524</v>
      </c>
      <c r="AZ69" s="138" t="s">
        <v>524</v>
      </c>
      <c r="BA69" s="138">
        <v>1</v>
      </c>
      <c r="BB69" s="138" t="s">
        <v>524</v>
      </c>
      <c r="BC69" s="138" t="s">
        <v>524</v>
      </c>
      <c r="BD69" s="138" t="s">
        <v>524</v>
      </c>
      <c r="BE69" s="138">
        <v>1</v>
      </c>
      <c r="BF69" s="138" t="s">
        <v>524</v>
      </c>
      <c r="BG69" s="138" t="s">
        <v>524</v>
      </c>
      <c r="BH69" s="138" t="s">
        <v>524</v>
      </c>
      <c r="BI69" s="138" t="s">
        <v>524</v>
      </c>
      <c r="BJ69" s="138" t="s">
        <v>524</v>
      </c>
      <c r="BK69" s="138">
        <v>1</v>
      </c>
      <c r="BL69" s="138" t="s">
        <v>524</v>
      </c>
      <c r="BM69" s="138" t="s">
        <v>524</v>
      </c>
      <c r="BN69" s="138" t="s">
        <v>524</v>
      </c>
      <c r="BO69" s="151" t="str">
        <f t="shared" si="5"/>
        <v>Improved</v>
      </c>
    </row>
    <row r="70" spans="1:67" ht="12.75">
      <c r="A70" s="150" t="str">
        <f t="shared" si="4"/>
        <v>Report</v>
      </c>
      <c r="B70" s="138" t="s">
        <v>394</v>
      </c>
      <c r="C70" s="138">
        <v>51349</v>
      </c>
      <c r="D70" s="138" t="s">
        <v>64</v>
      </c>
      <c r="E70" s="138" t="s">
        <v>212</v>
      </c>
      <c r="F70" s="139" t="s">
        <v>213</v>
      </c>
      <c r="G70" s="138" t="s">
        <v>219</v>
      </c>
      <c r="H70" s="138" t="s">
        <v>312</v>
      </c>
      <c r="I70" s="140">
        <v>430293</v>
      </c>
      <c r="J70" s="141">
        <v>41960</v>
      </c>
      <c r="K70" s="141">
        <v>41964</v>
      </c>
      <c r="L70" s="141" t="s">
        <v>192</v>
      </c>
      <c r="M70" s="141">
        <v>42018</v>
      </c>
      <c r="N70" s="139">
        <v>410630</v>
      </c>
      <c r="O70" s="141">
        <v>41432</v>
      </c>
      <c r="P70" s="138">
        <v>3</v>
      </c>
      <c r="Q70" s="138">
        <v>2</v>
      </c>
      <c r="R70" s="138" t="s">
        <v>524</v>
      </c>
      <c r="S70" s="138" t="s">
        <v>524</v>
      </c>
      <c r="T70" s="138" t="s">
        <v>524</v>
      </c>
      <c r="U70" s="138" t="s">
        <v>524</v>
      </c>
      <c r="V70" s="138">
        <v>2</v>
      </c>
      <c r="W70" s="138" t="s">
        <v>524</v>
      </c>
      <c r="X70" s="138">
        <v>2</v>
      </c>
      <c r="Y70" s="138" t="s">
        <v>524</v>
      </c>
      <c r="Z70" s="138" t="s">
        <v>524</v>
      </c>
      <c r="AA70" s="138">
        <v>2</v>
      </c>
      <c r="AB70" s="142" t="s">
        <v>524</v>
      </c>
      <c r="AC70" s="138" t="s">
        <v>524</v>
      </c>
      <c r="AD70" s="138" t="s">
        <v>524</v>
      </c>
      <c r="AE70" s="138" t="s">
        <v>524</v>
      </c>
      <c r="AF70" s="138">
        <v>2</v>
      </c>
      <c r="AG70" s="138" t="s">
        <v>524</v>
      </c>
      <c r="AH70" s="138">
        <v>2</v>
      </c>
      <c r="AI70" s="138" t="s">
        <v>524</v>
      </c>
      <c r="AJ70" s="138" t="s">
        <v>524</v>
      </c>
      <c r="AK70" s="138">
        <v>2</v>
      </c>
      <c r="AL70" s="138" t="s">
        <v>524</v>
      </c>
      <c r="AM70" s="138" t="s">
        <v>524</v>
      </c>
      <c r="AN70" s="138" t="s">
        <v>524</v>
      </c>
      <c r="AO70" s="138" t="s">
        <v>524</v>
      </c>
      <c r="AP70" s="138">
        <v>2</v>
      </c>
      <c r="AQ70" s="138" t="s">
        <v>524</v>
      </c>
      <c r="AR70" s="138">
        <v>2</v>
      </c>
      <c r="AS70" s="138" t="s">
        <v>524</v>
      </c>
      <c r="AT70" s="138" t="s">
        <v>524</v>
      </c>
      <c r="AU70" s="138">
        <v>2</v>
      </c>
      <c r="AV70" s="138" t="s">
        <v>524</v>
      </c>
      <c r="AW70" s="138" t="s">
        <v>524</v>
      </c>
      <c r="AX70" s="138" t="s">
        <v>524</v>
      </c>
      <c r="AY70" s="138" t="s">
        <v>524</v>
      </c>
      <c r="AZ70" s="138">
        <v>2</v>
      </c>
      <c r="BA70" s="138" t="s">
        <v>524</v>
      </c>
      <c r="BB70" s="138">
        <v>2</v>
      </c>
      <c r="BC70" s="138" t="s">
        <v>524</v>
      </c>
      <c r="BD70" s="138" t="s">
        <v>524</v>
      </c>
      <c r="BE70" s="138">
        <v>3</v>
      </c>
      <c r="BF70" s="138" t="s">
        <v>524</v>
      </c>
      <c r="BG70" s="138" t="s">
        <v>524</v>
      </c>
      <c r="BH70" s="138" t="s">
        <v>524</v>
      </c>
      <c r="BI70" s="138" t="s">
        <v>524</v>
      </c>
      <c r="BJ70" s="138">
        <v>3</v>
      </c>
      <c r="BK70" s="138" t="s">
        <v>524</v>
      </c>
      <c r="BL70" s="138">
        <v>3</v>
      </c>
      <c r="BM70" s="138" t="s">
        <v>524</v>
      </c>
      <c r="BN70" s="138" t="s">
        <v>524</v>
      </c>
      <c r="BO70" s="151" t="str">
        <f t="shared" si="5"/>
        <v>Improved</v>
      </c>
    </row>
    <row r="71" spans="1:67" ht="12.75">
      <c r="A71" s="150" t="str">
        <f t="shared" si="4"/>
        <v>Report</v>
      </c>
      <c r="B71" s="138" t="s">
        <v>345</v>
      </c>
      <c r="C71" s="138">
        <v>130612</v>
      </c>
      <c r="D71" s="138" t="s">
        <v>61</v>
      </c>
      <c r="E71" s="138" t="s">
        <v>233</v>
      </c>
      <c r="F71" s="139" t="s">
        <v>371</v>
      </c>
      <c r="G71" s="138" t="s">
        <v>202</v>
      </c>
      <c r="H71" s="138" t="s">
        <v>210</v>
      </c>
      <c r="I71" s="140">
        <v>430273</v>
      </c>
      <c r="J71" s="141">
        <v>41960</v>
      </c>
      <c r="K71" s="141">
        <v>41964</v>
      </c>
      <c r="L71" s="141" t="s">
        <v>192</v>
      </c>
      <c r="M71" s="141">
        <v>41990</v>
      </c>
      <c r="N71" s="139">
        <v>409318</v>
      </c>
      <c r="O71" s="141">
        <v>41432</v>
      </c>
      <c r="P71" s="138">
        <v>3</v>
      </c>
      <c r="Q71" s="138">
        <v>3</v>
      </c>
      <c r="R71" s="138" t="s">
        <v>524</v>
      </c>
      <c r="S71" s="138" t="s">
        <v>524</v>
      </c>
      <c r="T71" s="138" t="s">
        <v>524</v>
      </c>
      <c r="U71" s="138">
        <v>3</v>
      </c>
      <c r="V71" s="138">
        <v>3</v>
      </c>
      <c r="W71" s="138">
        <v>3</v>
      </c>
      <c r="X71" s="138" t="s">
        <v>524</v>
      </c>
      <c r="Y71" s="138" t="s">
        <v>524</v>
      </c>
      <c r="Z71" s="138" t="s">
        <v>524</v>
      </c>
      <c r="AA71" s="138">
        <v>3</v>
      </c>
      <c r="AB71" s="142" t="s">
        <v>524</v>
      </c>
      <c r="AC71" s="138" t="s">
        <v>524</v>
      </c>
      <c r="AD71" s="138" t="s">
        <v>524</v>
      </c>
      <c r="AE71" s="138">
        <v>3</v>
      </c>
      <c r="AF71" s="138">
        <v>2</v>
      </c>
      <c r="AG71" s="138">
        <v>3</v>
      </c>
      <c r="AH71" s="138" t="s">
        <v>524</v>
      </c>
      <c r="AI71" s="138" t="s">
        <v>524</v>
      </c>
      <c r="AJ71" s="138" t="s">
        <v>524</v>
      </c>
      <c r="AK71" s="138">
        <v>3</v>
      </c>
      <c r="AL71" s="138" t="s">
        <v>524</v>
      </c>
      <c r="AM71" s="138" t="s">
        <v>524</v>
      </c>
      <c r="AN71" s="138" t="s">
        <v>524</v>
      </c>
      <c r="AO71" s="138">
        <v>3</v>
      </c>
      <c r="AP71" s="138">
        <v>3</v>
      </c>
      <c r="AQ71" s="138">
        <v>3</v>
      </c>
      <c r="AR71" s="138" t="s">
        <v>524</v>
      </c>
      <c r="AS71" s="138" t="s">
        <v>524</v>
      </c>
      <c r="AT71" s="138" t="s">
        <v>524</v>
      </c>
      <c r="AU71" s="138">
        <v>3</v>
      </c>
      <c r="AV71" s="138" t="s">
        <v>524</v>
      </c>
      <c r="AW71" s="138" t="s">
        <v>524</v>
      </c>
      <c r="AX71" s="138" t="s">
        <v>524</v>
      </c>
      <c r="AY71" s="138">
        <v>3</v>
      </c>
      <c r="AZ71" s="138">
        <v>3</v>
      </c>
      <c r="BA71" s="138">
        <v>3</v>
      </c>
      <c r="BB71" s="138" t="s">
        <v>524</v>
      </c>
      <c r="BC71" s="138" t="s">
        <v>524</v>
      </c>
      <c r="BD71" s="138" t="s">
        <v>524</v>
      </c>
      <c r="BE71" s="138">
        <v>2</v>
      </c>
      <c r="BF71" s="138" t="s">
        <v>524</v>
      </c>
      <c r="BG71" s="138" t="s">
        <v>524</v>
      </c>
      <c r="BH71" s="138" t="s">
        <v>524</v>
      </c>
      <c r="BI71" s="138">
        <v>2</v>
      </c>
      <c r="BJ71" s="138">
        <v>2</v>
      </c>
      <c r="BK71" s="138">
        <v>2</v>
      </c>
      <c r="BL71" s="138" t="s">
        <v>524</v>
      </c>
      <c r="BM71" s="138" t="s">
        <v>524</v>
      </c>
      <c r="BN71" s="138" t="s">
        <v>524</v>
      </c>
      <c r="BO71" s="151" t="str">
        <f t="shared" si="5"/>
        <v>Same</v>
      </c>
    </row>
    <row r="72" spans="1:67" ht="12.75">
      <c r="A72" s="150" t="str">
        <f t="shared" si="4"/>
        <v>Report</v>
      </c>
      <c r="B72" s="138" t="s">
        <v>344</v>
      </c>
      <c r="C72" s="138">
        <v>130599</v>
      </c>
      <c r="D72" s="138" t="s">
        <v>61</v>
      </c>
      <c r="E72" s="138" t="s">
        <v>233</v>
      </c>
      <c r="F72" s="139" t="s">
        <v>242</v>
      </c>
      <c r="G72" s="138" t="s">
        <v>202</v>
      </c>
      <c r="H72" s="138" t="s">
        <v>225</v>
      </c>
      <c r="I72" s="140">
        <v>447145</v>
      </c>
      <c r="J72" s="141">
        <v>41960</v>
      </c>
      <c r="K72" s="141">
        <v>41964</v>
      </c>
      <c r="L72" s="141" t="s">
        <v>192</v>
      </c>
      <c r="M72" s="141">
        <v>42012</v>
      </c>
      <c r="N72" s="139">
        <v>388000</v>
      </c>
      <c r="O72" s="141">
        <v>41026</v>
      </c>
      <c r="P72" s="138">
        <v>3</v>
      </c>
      <c r="Q72" s="138">
        <v>4</v>
      </c>
      <c r="R72" s="138" t="s">
        <v>524</v>
      </c>
      <c r="S72" s="138" t="s">
        <v>524</v>
      </c>
      <c r="T72" s="138" t="s">
        <v>524</v>
      </c>
      <c r="U72" s="138">
        <v>4</v>
      </c>
      <c r="V72" s="138">
        <v>4</v>
      </c>
      <c r="W72" s="138" t="s">
        <v>524</v>
      </c>
      <c r="X72" s="138" t="s">
        <v>524</v>
      </c>
      <c r="Y72" s="138" t="s">
        <v>524</v>
      </c>
      <c r="Z72" s="138" t="s">
        <v>524</v>
      </c>
      <c r="AA72" s="138">
        <v>4</v>
      </c>
      <c r="AB72" s="142" t="s">
        <v>524</v>
      </c>
      <c r="AC72" s="138" t="s">
        <v>524</v>
      </c>
      <c r="AD72" s="138" t="s">
        <v>524</v>
      </c>
      <c r="AE72" s="138">
        <v>4</v>
      </c>
      <c r="AF72" s="138">
        <v>4</v>
      </c>
      <c r="AG72" s="138" t="s">
        <v>524</v>
      </c>
      <c r="AH72" s="138" t="s">
        <v>524</v>
      </c>
      <c r="AI72" s="138" t="s">
        <v>524</v>
      </c>
      <c r="AJ72" s="138" t="s">
        <v>524</v>
      </c>
      <c r="AK72" s="138">
        <v>4</v>
      </c>
      <c r="AL72" s="138" t="s">
        <v>524</v>
      </c>
      <c r="AM72" s="138" t="s">
        <v>524</v>
      </c>
      <c r="AN72" s="138" t="s">
        <v>524</v>
      </c>
      <c r="AO72" s="138">
        <v>4</v>
      </c>
      <c r="AP72" s="138">
        <v>4</v>
      </c>
      <c r="AQ72" s="138" t="s">
        <v>524</v>
      </c>
      <c r="AR72" s="138" t="s">
        <v>524</v>
      </c>
      <c r="AS72" s="138" t="s">
        <v>524</v>
      </c>
      <c r="AT72" s="138" t="s">
        <v>524</v>
      </c>
      <c r="AU72" s="138">
        <v>4</v>
      </c>
      <c r="AV72" s="138" t="s">
        <v>524</v>
      </c>
      <c r="AW72" s="138" t="s">
        <v>524</v>
      </c>
      <c r="AX72" s="138" t="s">
        <v>524</v>
      </c>
      <c r="AY72" s="138">
        <v>4</v>
      </c>
      <c r="AZ72" s="138">
        <v>4</v>
      </c>
      <c r="BA72" s="138" t="s">
        <v>524</v>
      </c>
      <c r="BB72" s="138" t="s">
        <v>524</v>
      </c>
      <c r="BC72" s="138" t="s">
        <v>524</v>
      </c>
      <c r="BD72" s="138" t="s">
        <v>524</v>
      </c>
      <c r="BE72" s="138">
        <v>3</v>
      </c>
      <c r="BF72" s="138" t="s">
        <v>524</v>
      </c>
      <c r="BG72" s="138" t="s">
        <v>524</v>
      </c>
      <c r="BH72" s="138" t="s">
        <v>524</v>
      </c>
      <c r="BI72" s="138">
        <v>3</v>
      </c>
      <c r="BJ72" s="138">
        <v>3</v>
      </c>
      <c r="BK72" s="138" t="s">
        <v>524</v>
      </c>
      <c r="BL72" s="138" t="s">
        <v>524</v>
      </c>
      <c r="BM72" s="138" t="s">
        <v>524</v>
      </c>
      <c r="BN72" s="138" t="s">
        <v>524</v>
      </c>
      <c r="BO72" s="151" t="str">
        <f t="shared" si="5"/>
        <v>Declined</v>
      </c>
    </row>
    <row r="73" spans="1:67" ht="12.75">
      <c r="A73" s="150" t="str">
        <f t="shared" si="4"/>
        <v>Report</v>
      </c>
      <c r="B73" s="138" t="s">
        <v>346</v>
      </c>
      <c r="C73" s="138">
        <v>139238</v>
      </c>
      <c r="D73" s="138" t="s">
        <v>61</v>
      </c>
      <c r="E73" s="138" t="s">
        <v>212</v>
      </c>
      <c r="F73" s="139" t="s">
        <v>386</v>
      </c>
      <c r="G73" s="138" t="s">
        <v>202</v>
      </c>
      <c r="H73" s="138" t="s">
        <v>225</v>
      </c>
      <c r="I73" s="140">
        <v>452493</v>
      </c>
      <c r="J73" s="141">
        <v>41960</v>
      </c>
      <c r="K73" s="141">
        <v>41964</v>
      </c>
      <c r="L73" s="141" t="s">
        <v>192</v>
      </c>
      <c r="M73" s="141">
        <v>41996</v>
      </c>
      <c r="N73" s="139" t="s">
        <v>193</v>
      </c>
      <c r="O73" s="141" t="s">
        <v>193</v>
      </c>
      <c r="P73" s="138" t="s">
        <v>193</v>
      </c>
      <c r="Q73" s="138">
        <v>2</v>
      </c>
      <c r="R73" s="138">
        <v>2</v>
      </c>
      <c r="S73" s="138" t="s">
        <v>524</v>
      </c>
      <c r="T73" s="138" t="s">
        <v>524</v>
      </c>
      <c r="U73" s="138">
        <v>2</v>
      </c>
      <c r="V73" s="138">
        <v>2</v>
      </c>
      <c r="W73" s="138">
        <v>2</v>
      </c>
      <c r="X73" s="138">
        <v>2</v>
      </c>
      <c r="Y73" s="138" t="s">
        <v>524</v>
      </c>
      <c r="Z73" s="138">
        <v>1</v>
      </c>
      <c r="AA73" s="138">
        <v>2</v>
      </c>
      <c r="AB73" s="142">
        <v>2</v>
      </c>
      <c r="AC73" s="138" t="s">
        <v>524</v>
      </c>
      <c r="AD73" s="138" t="s">
        <v>524</v>
      </c>
      <c r="AE73" s="138">
        <v>2</v>
      </c>
      <c r="AF73" s="138">
        <v>2</v>
      </c>
      <c r="AG73" s="138">
        <v>2</v>
      </c>
      <c r="AH73" s="138">
        <v>2</v>
      </c>
      <c r="AI73" s="138" t="s">
        <v>524</v>
      </c>
      <c r="AJ73" s="138">
        <v>1</v>
      </c>
      <c r="AK73" s="138">
        <v>2</v>
      </c>
      <c r="AL73" s="138">
        <v>2</v>
      </c>
      <c r="AM73" s="138" t="s">
        <v>524</v>
      </c>
      <c r="AN73" s="138" t="s">
        <v>524</v>
      </c>
      <c r="AO73" s="138">
        <v>2</v>
      </c>
      <c r="AP73" s="138">
        <v>2</v>
      </c>
      <c r="AQ73" s="138">
        <v>2</v>
      </c>
      <c r="AR73" s="138">
        <v>2</v>
      </c>
      <c r="AS73" s="138" t="s">
        <v>524</v>
      </c>
      <c r="AT73" s="138">
        <v>1</v>
      </c>
      <c r="AU73" s="138">
        <v>1</v>
      </c>
      <c r="AV73" s="138">
        <v>1</v>
      </c>
      <c r="AW73" s="138" t="s">
        <v>524</v>
      </c>
      <c r="AX73" s="138" t="s">
        <v>524</v>
      </c>
      <c r="AY73" s="138">
        <v>1</v>
      </c>
      <c r="AZ73" s="138">
        <v>1</v>
      </c>
      <c r="BA73" s="138">
        <v>1</v>
      </c>
      <c r="BB73" s="138">
        <v>1</v>
      </c>
      <c r="BC73" s="138" t="s">
        <v>524</v>
      </c>
      <c r="BD73" s="138">
        <v>1</v>
      </c>
      <c r="BE73" s="138">
        <v>2</v>
      </c>
      <c r="BF73" s="138">
        <v>2</v>
      </c>
      <c r="BG73" s="138" t="s">
        <v>524</v>
      </c>
      <c r="BH73" s="138" t="s">
        <v>524</v>
      </c>
      <c r="BI73" s="138">
        <v>2</v>
      </c>
      <c r="BJ73" s="138">
        <v>2</v>
      </c>
      <c r="BK73" s="138">
        <v>2</v>
      </c>
      <c r="BL73" s="138">
        <v>2</v>
      </c>
      <c r="BM73" s="138" t="s">
        <v>524</v>
      </c>
      <c r="BN73" s="138">
        <v>2</v>
      </c>
      <c r="BO73" s="151" t="str">
        <f t="shared" si="5"/>
        <v>No previous inspection</v>
      </c>
    </row>
    <row r="74" spans="1:67" ht="12.75">
      <c r="A74" s="150" t="str">
        <f t="shared" si="4"/>
        <v>Report</v>
      </c>
      <c r="B74" s="138" t="s">
        <v>322</v>
      </c>
      <c r="C74" s="138">
        <v>54175</v>
      </c>
      <c r="D74" s="138" t="s">
        <v>64</v>
      </c>
      <c r="E74" s="138" t="s">
        <v>200</v>
      </c>
      <c r="F74" s="139" t="s">
        <v>262</v>
      </c>
      <c r="G74" s="138" t="s">
        <v>228</v>
      </c>
      <c r="H74" s="138" t="s">
        <v>214</v>
      </c>
      <c r="I74" s="140">
        <v>434051</v>
      </c>
      <c r="J74" s="141">
        <v>41967</v>
      </c>
      <c r="K74" s="141">
        <v>41970</v>
      </c>
      <c r="L74" s="141" t="s">
        <v>192</v>
      </c>
      <c r="M74" s="141">
        <v>42019</v>
      </c>
      <c r="N74" s="139">
        <v>376248</v>
      </c>
      <c r="O74" s="141">
        <v>40878</v>
      </c>
      <c r="P74" s="138">
        <v>1</v>
      </c>
      <c r="Q74" s="138">
        <v>2</v>
      </c>
      <c r="R74" s="138" t="s">
        <v>524</v>
      </c>
      <c r="S74" s="138" t="s">
        <v>524</v>
      </c>
      <c r="T74" s="138" t="s">
        <v>524</v>
      </c>
      <c r="U74" s="138">
        <v>2</v>
      </c>
      <c r="V74" s="138" t="s">
        <v>524</v>
      </c>
      <c r="W74" s="138" t="s">
        <v>524</v>
      </c>
      <c r="X74" s="138" t="s">
        <v>524</v>
      </c>
      <c r="Y74" s="138" t="s">
        <v>524</v>
      </c>
      <c r="Z74" s="138" t="s">
        <v>524</v>
      </c>
      <c r="AA74" s="138">
        <v>2</v>
      </c>
      <c r="AB74" s="142" t="s">
        <v>524</v>
      </c>
      <c r="AC74" s="138" t="s">
        <v>524</v>
      </c>
      <c r="AD74" s="138" t="s">
        <v>524</v>
      </c>
      <c r="AE74" s="138">
        <v>2</v>
      </c>
      <c r="AF74" s="138" t="s">
        <v>524</v>
      </c>
      <c r="AG74" s="138" t="s">
        <v>524</v>
      </c>
      <c r="AH74" s="138" t="s">
        <v>524</v>
      </c>
      <c r="AI74" s="138" t="s">
        <v>524</v>
      </c>
      <c r="AJ74" s="138" t="s">
        <v>524</v>
      </c>
      <c r="AK74" s="138">
        <v>2</v>
      </c>
      <c r="AL74" s="138" t="s">
        <v>524</v>
      </c>
      <c r="AM74" s="138" t="s">
        <v>524</v>
      </c>
      <c r="AN74" s="138" t="s">
        <v>524</v>
      </c>
      <c r="AO74" s="138">
        <v>2</v>
      </c>
      <c r="AP74" s="138" t="s">
        <v>524</v>
      </c>
      <c r="AQ74" s="138" t="s">
        <v>524</v>
      </c>
      <c r="AR74" s="138" t="s">
        <v>524</v>
      </c>
      <c r="AS74" s="138" t="s">
        <v>524</v>
      </c>
      <c r="AT74" s="138" t="s">
        <v>524</v>
      </c>
      <c r="AU74" s="138">
        <v>2</v>
      </c>
      <c r="AV74" s="138" t="s">
        <v>524</v>
      </c>
      <c r="AW74" s="138" t="s">
        <v>524</v>
      </c>
      <c r="AX74" s="138" t="s">
        <v>524</v>
      </c>
      <c r="AY74" s="138">
        <v>2</v>
      </c>
      <c r="AZ74" s="138" t="s">
        <v>524</v>
      </c>
      <c r="BA74" s="138" t="s">
        <v>524</v>
      </c>
      <c r="BB74" s="138" t="s">
        <v>524</v>
      </c>
      <c r="BC74" s="138" t="s">
        <v>524</v>
      </c>
      <c r="BD74" s="138" t="s">
        <v>524</v>
      </c>
      <c r="BE74" s="138">
        <v>2</v>
      </c>
      <c r="BF74" s="138" t="s">
        <v>524</v>
      </c>
      <c r="BG74" s="138" t="s">
        <v>524</v>
      </c>
      <c r="BH74" s="138" t="s">
        <v>524</v>
      </c>
      <c r="BI74" s="138">
        <v>2</v>
      </c>
      <c r="BJ74" s="138" t="s">
        <v>524</v>
      </c>
      <c r="BK74" s="138" t="s">
        <v>524</v>
      </c>
      <c r="BL74" s="138" t="s">
        <v>524</v>
      </c>
      <c r="BM74" s="138" t="s">
        <v>524</v>
      </c>
      <c r="BN74" s="138" t="s">
        <v>524</v>
      </c>
      <c r="BO74" s="151" t="str">
        <f t="shared" si="5"/>
        <v>Declined</v>
      </c>
    </row>
    <row r="75" spans="1:67" ht="12.75">
      <c r="A75" s="150" t="str">
        <f t="shared" si="4"/>
        <v>Report</v>
      </c>
      <c r="B75" s="138" t="s">
        <v>325</v>
      </c>
      <c r="C75" s="138">
        <v>53233</v>
      </c>
      <c r="D75" s="138" t="s">
        <v>19</v>
      </c>
      <c r="E75" s="138" t="s">
        <v>195</v>
      </c>
      <c r="F75" s="139" t="s">
        <v>390</v>
      </c>
      <c r="G75" s="138" t="s">
        <v>19</v>
      </c>
      <c r="H75" s="138" t="s">
        <v>260</v>
      </c>
      <c r="I75" s="140">
        <v>443658</v>
      </c>
      <c r="J75" s="141">
        <v>41967</v>
      </c>
      <c r="K75" s="141">
        <v>41971</v>
      </c>
      <c r="L75" s="141" t="s">
        <v>192</v>
      </c>
      <c r="M75" s="141">
        <v>41997</v>
      </c>
      <c r="N75" s="139">
        <v>388120</v>
      </c>
      <c r="O75" s="141">
        <v>41089</v>
      </c>
      <c r="P75" s="138">
        <v>2</v>
      </c>
      <c r="Q75" s="138">
        <v>3</v>
      </c>
      <c r="R75" s="138" t="s">
        <v>524</v>
      </c>
      <c r="S75" s="138" t="s">
        <v>524</v>
      </c>
      <c r="T75" s="138">
        <v>3</v>
      </c>
      <c r="U75" s="138">
        <v>3</v>
      </c>
      <c r="V75" s="138">
        <v>3</v>
      </c>
      <c r="W75" s="138">
        <v>3</v>
      </c>
      <c r="X75" s="138" t="s">
        <v>524</v>
      </c>
      <c r="Y75" s="138" t="s">
        <v>524</v>
      </c>
      <c r="Z75" s="138" t="s">
        <v>524</v>
      </c>
      <c r="AA75" s="138">
        <v>3</v>
      </c>
      <c r="AB75" s="142" t="s">
        <v>524</v>
      </c>
      <c r="AC75" s="138" t="s">
        <v>524</v>
      </c>
      <c r="AD75" s="138">
        <v>3</v>
      </c>
      <c r="AE75" s="138">
        <v>3</v>
      </c>
      <c r="AF75" s="138">
        <v>3</v>
      </c>
      <c r="AG75" s="138">
        <v>3</v>
      </c>
      <c r="AH75" s="138" t="s">
        <v>524</v>
      </c>
      <c r="AI75" s="138" t="s">
        <v>524</v>
      </c>
      <c r="AJ75" s="138" t="s">
        <v>524</v>
      </c>
      <c r="AK75" s="138">
        <v>3</v>
      </c>
      <c r="AL75" s="138" t="s">
        <v>524</v>
      </c>
      <c r="AM75" s="138" t="s">
        <v>524</v>
      </c>
      <c r="AN75" s="138">
        <v>3</v>
      </c>
      <c r="AO75" s="138">
        <v>3</v>
      </c>
      <c r="AP75" s="138">
        <v>3</v>
      </c>
      <c r="AQ75" s="138">
        <v>3</v>
      </c>
      <c r="AR75" s="138" t="s">
        <v>524</v>
      </c>
      <c r="AS75" s="138" t="s">
        <v>524</v>
      </c>
      <c r="AT75" s="138" t="s">
        <v>524</v>
      </c>
      <c r="AU75" s="138">
        <v>3</v>
      </c>
      <c r="AV75" s="138" t="s">
        <v>524</v>
      </c>
      <c r="AW75" s="138" t="s">
        <v>524</v>
      </c>
      <c r="AX75" s="138">
        <v>3</v>
      </c>
      <c r="AY75" s="138">
        <v>3</v>
      </c>
      <c r="AZ75" s="138">
        <v>3</v>
      </c>
      <c r="BA75" s="138">
        <v>3</v>
      </c>
      <c r="BB75" s="138" t="s">
        <v>524</v>
      </c>
      <c r="BC75" s="138" t="s">
        <v>524</v>
      </c>
      <c r="BD75" s="138" t="s">
        <v>524</v>
      </c>
      <c r="BE75" s="138">
        <v>2</v>
      </c>
      <c r="BF75" s="138" t="s">
        <v>524</v>
      </c>
      <c r="BG75" s="138" t="s">
        <v>524</v>
      </c>
      <c r="BH75" s="138">
        <v>2</v>
      </c>
      <c r="BI75" s="138">
        <v>2</v>
      </c>
      <c r="BJ75" s="138">
        <v>2</v>
      </c>
      <c r="BK75" s="138">
        <v>2</v>
      </c>
      <c r="BL75" s="138" t="s">
        <v>524</v>
      </c>
      <c r="BM75" s="138" t="s">
        <v>524</v>
      </c>
      <c r="BN75" s="138" t="s">
        <v>524</v>
      </c>
      <c r="BO75" s="151" t="str">
        <f t="shared" si="5"/>
        <v>Declined</v>
      </c>
    </row>
    <row r="76" spans="1:67" ht="12.75">
      <c r="A76" s="150" t="str">
        <f t="shared" si="4"/>
        <v>Report</v>
      </c>
      <c r="B76" s="138" t="s">
        <v>328</v>
      </c>
      <c r="C76" s="138">
        <v>54666</v>
      </c>
      <c r="D76" s="138" t="s">
        <v>64</v>
      </c>
      <c r="E76" s="138" t="s">
        <v>189</v>
      </c>
      <c r="F76" s="139" t="s">
        <v>391</v>
      </c>
      <c r="G76" s="138" t="s">
        <v>219</v>
      </c>
      <c r="H76" s="138" t="s">
        <v>220</v>
      </c>
      <c r="I76" s="140">
        <v>446667</v>
      </c>
      <c r="J76" s="141">
        <v>41967</v>
      </c>
      <c r="K76" s="141">
        <v>41971</v>
      </c>
      <c r="L76" s="141" t="s">
        <v>192</v>
      </c>
      <c r="M76" s="141">
        <v>41997</v>
      </c>
      <c r="N76" s="139">
        <v>320960</v>
      </c>
      <c r="O76" s="141">
        <v>39780</v>
      </c>
      <c r="P76" s="138">
        <v>2</v>
      </c>
      <c r="Q76" s="138">
        <v>2</v>
      </c>
      <c r="R76" s="138" t="s">
        <v>524</v>
      </c>
      <c r="S76" s="138" t="s">
        <v>524</v>
      </c>
      <c r="T76" s="138" t="s">
        <v>524</v>
      </c>
      <c r="U76" s="138" t="s">
        <v>524</v>
      </c>
      <c r="V76" s="138">
        <v>2</v>
      </c>
      <c r="W76" s="138">
        <v>2</v>
      </c>
      <c r="X76" s="138">
        <v>2</v>
      </c>
      <c r="Y76" s="138" t="s">
        <v>524</v>
      </c>
      <c r="Z76" s="138">
        <v>2</v>
      </c>
      <c r="AA76" s="138">
        <v>2</v>
      </c>
      <c r="AB76" s="142" t="s">
        <v>524</v>
      </c>
      <c r="AC76" s="138" t="s">
        <v>524</v>
      </c>
      <c r="AD76" s="138" t="s">
        <v>524</v>
      </c>
      <c r="AE76" s="138" t="s">
        <v>524</v>
      </c>
      <c r="AF76" s="138">
        <v>2</v>
      </c>
      <c r="AG76" s="138">
        <v>2</v>
      </c>
      <c r="AH76" s="138">
        <v>2</v>
      </c>
      <c r="AI76" s="138" t="s">
        <v>524</v>
      </c>
      <c r="AJ76" s="138">
        <v>2</v>
      </c>
      <c r="AK76" s="138">
        <v>2</v>
      </c>
      <c r="AL76" s="138" t="s">
        <v>524</v>
      </c>
      <c r="AM76" s="138" t="s">
        <v>524</v>
      </c>
      <c r="AN76" s="138" t="s">
        <v>524</v>
      </c>
      <c r="AO76" s="138" t="s">
        <v>524</v>
      </c>
      <c r="AP76" s="138">
        <v>2</v>
      </c>
      <c r="AQ76" s="138">
        <v>2</v>
      </c>
      <c r="AR76" s="138">
        <v>2</v>
      </c>
      <c r="AS76" s="138" t="s">
        <v>524</v>
      </c>
      <c r="AT76" s="138">
        <v>2</v>
      </c>
      <c r="AU76" s="138">
        <v>2</v>
      </c>
      <c r="AV76" s="138" t="s">
        <v>524</v>
      </c>
      <c r="AW76" s="138" t="s">
        <v>524</v>
      </c>
      <c r="AX76" s="138" t="s">
        <v>524</v>
      </c>
      <c r="AY76" s="138" t="s">
        <v>524</v>
      </c>
      <c r="AZ76" s="138">
        <v>2</v>
      </c>
      <c r="BA76" s="138">
        <v>2</v>
      </c>
      <c r="BB76" s="138">
        <v>2</v>
      </c>
      <c r="BC76" s="138" t="s">
        <v>524</v>
      </c>
      <c r="BD76" s="138">
        <v>2</v>
      </c>
      <c r="BE76" s="138">
        <v>2</v>
      </c>
      <c r="BF76" s="138" t="s">
        <v>524</v>
      </c>
      <c r="BG76" s="138" t="s">
        <v>524</v>
      </c>
      <c r="BH76" s="138" t="s">
        <v>524</v>
      </c>
      <c r="BI76" s="138" t="s">
        <v>524</v>
      </c>
      <c r="BJ76" s="138">
        <v>2</v>
      </c>
      <c r="BK76" s="138">
        <v>2</v>
      </c>
      <c r="BL76" s="138">
        <v>2</v>
      </c>
      <c r="BM76" s="138" t="s">
        <v>524</v>
      </c>
      <c r="BN76" s="138">
        <v>2</v>
      </c>
      <c r="BO76" s="151" t="str">
        <f t="shared" si="5"/>
        <v>Same</v>
      </c>
    </row>
    <row r="77" spans="1:67" ht="12.75">
      <c r="A77" s="150" t="str">
        <f t="shared" si="4"/>
        <v>Report</v>
      </c>
      <c r="B77" s="138" t="s">
        <v>347</v>
      </c>
      <c r="C77" s="138">
        <v>130750</v>
      </c>
      <c r="D77" s="138" t="s">
        <v>61</v>
      </c>
      <c r="E77" s="138" t="s">
        <v>206</v>
      </c>
      <c r="F77" s="139" t="s">
        <v>388</v>
      </c>
      <c r="G77" s="138" t="s">
        <v>202</v>
      </c>
      <c r="H77" s="138" t="s">
        <v>210</v>
      </c>
      <c r="I77" s="140">
        <v>430277</v>
      </c>
      <c r="J77" s="141">
        <v>41967</v>
      </c>
      <c r="K77" s="141">
        <v>41971</v>
      </c>
      <c r="L77" s="141" t="s">
        <v>192</v>
      </c>
      <c r="M77" s="141">
        <v>42011</v>
      </c>
      <c r="N77" s="139">
        <v>410617</v>
      </c>
      <c r="O77" s="141">
        <v>41439</v>
      </c>
      <c r="P77" s="138">
        <v>3</v>
      </c>
      <c r="Q77" s="138">
        <v>2</v>
      </c>
      <c r="R77" s="138" t="s">
        <v>524</v>
      </c>
      <c r="S77" s="138" t="s">
        <v>524</v>
      </c>
      <c r="T77" s="138" t="s">
        <v>524</v>
      </c>
      <c r="U77" s="138">
        <v>2</v>
      </c>
      <c r="V77" s="138">
        <v>2</v>
      </c>
      <c r="W77" s="138">
        <v>2</v>
      </c>
      <c r="X77" s="138" t="s">
        <v>524</v>
      </c>
      <c r="Y77" s="138" t="s">
        <v>524</v>
      </c>
      <c r="Z77" s="138" t="s">
        <v>524</v>
      </c>
      <c r="AA77" s="138">
        <v>2</v>
      </c>
      <c r="AB77" s="142" t="s">
        <v>524</v>
      </c>
      <c r="AC77" s="138" t="s">
        <v>524</v>
      </c>
      <c r="AD77" s="138" t="s">
        <v>524</v>
      </c>
      <c r="AE77" s="138">
        <v>2</v>
      </c>
      <c r="AF77" s="138">
        <v>2</v>
      </c>
      <c r="AG77" s="138">
        <v>2</v>
      </c>
      <c r="AH77" s="138" t="s">
        <v>524</v>
      </c>
      <c r="AI77" s="138" t="s">
        <v>524</v>
      </c>
      <c r="AJ77" s="138" t="s">
        <v>524</v>
      </c>
      <c r="AK77" s="138">
        <v>2</v>
      </c>
      <c r="AL77" s="138" t="s">
        <v>524</v>
      </c>
      <c r="AM77" s="138" t="s">
        <v>524</v>
      </c>
      <c r="AN77" s="138" t="s">
        <v>524</v>
      </c>
      <c r="AO77" s="138">
        <v>2</v>
      </c>
      <c r="AP77" s="138">
        <v>2</v>
      </c>
      <c r="AQ77" s="138">
        <v>2</v>
      </c>
      <c r="AR77" s="138" t="s">
        <v>524</v>
      </c>
      <c r="AS77" s="138" t="s">
        <v>524</v>
      </c>
      <c r="AT77" s="138" t="s">
        <v>524</v>
      </c>
      <c r="AU77" s="138">
        <v>2</v>
      </c>
      <c r="AV77" s="138" t="s">
        <v>524</v>
      </c>
      <c r="AW77" s="138" t="s">
        <v>524</v>
      </c>
      <c r="AX77" s="138" t="s">
        <v>524</v>
      </c>
      <c r="AY77" s="138">
        <v>2</v>
      </c>
      <c r="AZ77" s="138">
        <v>2</v>
      </c>
      <c r="BA77" s="138">
        <v>2</v>
      </c>
      <c r="BB77" s="138" t="s">
        <v>524</v>
      </c>
      <c r="BC77" s="138" t="s">
        <v>524</v>
      </c>
      <c r="BD77" s="138" t="s">
        <v>524</v>
      </c>
      <c r="BE77" s="138">
        <v>2</v>
      </c>
      <c r="BF77" s="138" t="s">
        <v>524</v>
      </c>
      <c r="BG77" s="138" t="s">
        <v>524</v>
      </c>
      <c r="BH77" s="138" t="s">
        <v>524</v>
      </c>
      <c r="BI77" s="138">
        <v>2</v>
      </c>
      <c r="BJ77" s="138">
        <v>2</v>
      </c>
      <c r="BK77" s="138">
        <v>2</v>
      </c>
      <c r="BL77" s="138" t="s">
        <v>524</v>
      </c>
      <c r="BM77" s="138" t="s">
        <v>524</v>
      </c>
      <c r="BN77" s="138" t="s">
        <v>524</v>
      </c>
      <c r="BO77" s="151" t="str">
        <f t="shared" si="5"/>
        <v>Improved</v>
      </c>
    </row>
    <row r="78" spans="1:67" ht="12.75">
      <c r="A78" s="150" t="str">
        <f t="shared" si="4"/>
        <v>Report</v>
      </c>
      <c r="B78" s="138" t="s">
        <v>387</v>
      </c>
      <c r="C78" s="138">
        <v>55459</v>
      </c>
      <c r="D78" s="138" t="s">
        <v>19</v>
      </c>
      <c r="E78" s="138" t="s">
        <v>233</v>
      </c>
      <c r="F78" s="139" t="s">
        <v>234</v>
      </c>
      <c r="G78" s="138" t="s">
        <v>19</v>
      </c>
      <c r="H78" s="138" t="s">
        <v>191</v>
      </c>
      <c r="I78" s="140">
        <v>430250</v>
      </c>
      <c r="J78" s="141">
        <v>41967</v>
      </c>
      <c r="K78" s="141">
        <v>41971</v>
      </c>
      <c r="L78" s="141" t="s">
        <v>192</v>
      </c>
      <c r="M78" s="141">
        <v>42011</v>
      </c>
      <c r="N78" s="139">
        <v>423508</v>
      </c>
      <c r="O78" s="141">
        <v>41432</v>
      </c>
      <c r="P78" s="138">
        <v>3</v>
      </c>
      <c r="Q78" s="138">
        <v>4</v>
      </c>
      <c r="R78" s="138" t="s">
        <v>524</v>
      </c>
      <c r="S78" s="138" t="s">
        <v>524</v>
      </c>
      <c r="T78" s="138" t="s">
        <v>524</v>
      </c>
      <c r="U78" s="138" t="s">
        <v>524</v>
      </c>
      <c r="V78" s="138" t="s">
        <v>524</v>
      </c>
      <c r="W78" s="138">
        <v>4</v>
      </c>
      <c r="X78" s="138" t="s">
        <v>524</v>
      </c>
      <c r="Y78" s="138" t="s">
        <v>524</v>
      </c>
      <c r="Z78" s="138">
        <v>4</v>
      </c>
      <c r="AA78" s="138">
        <v>4</v>
      </c>
      <c r="AB78" s="142" t="s">
        <v>524</v>
      </c>
      <c r="AC78" s="138" t="s">
        <v>524</v>
      </c>
      <c r="AD78" s="138" t="s">
        <v>524</v>
      </c>
      <c r="AE78" s="138" t="s">
        <v>524</v>
      </c>
      <c r="AF78" s="138" t="s">
        <v>524</v>
      </c>
      <c r="AG78" s="138">
        <v>4</v>
      </c>
      <c r="AH78" s="138" t="s">
        <v>524</v>
      </c>
      <c r="AI78" s="138" t="s">
        <v>524</v>
      </c>
      <c r="AJ78" s="138">
        <v>4</v>
      </c>
      <c r="AK78" s="138">
        <v>4</v>
      </c>
      <c r="AL78" s="138" t="s">
        <v>524</v>
      </c>
      <c r="AM78" s="138" t="s">
        <v>524</v>
      </c>
      <c r="AN78" s="138" t="s">
        <v>524</v>
      </c>
      <c r="AO78" s="138" t="s">
        <v>524</v>
      </c>
      <c r="AP78" s="138" t="s">
        <v>524</v>
      </c>
      <c r="AQ78" s="138">
        <v>4</v>
      </c>
      <c r="AR78" s="138" t="s">
        <v>524</v>
      </c>
      <c r="AS78" s="138" t="s">
        <v>524</v>
      </c>
      <c r="AT78" s="138">
        <v>4</v>
      </c>
      <c r="AU78" s="138">
        <v>4</v>
      </c>
      <c r="AV78" s="138" t="s">
        <v>524</v>
      </c>
      <c r="AW78" s="138" t="s">
        <v>524</v>
      </c>
      <c r="AX78" s="138" t="s">
        <v>524</v>
      </c>
      <c r="AY78" s="138" t="s">
        <v>524</v>
      </c>
      <c r="AZ78" s="138" t="s">
        <v>524</v>
      </c>
      <c r="BA78" s="138">
        <v>4</v>
      </c>
      <c r="BB78" s="138" t="s">
        <v>524</v>
      </c>
      <c r="BC78" s="138" t="s">
        <v>524</v>
      </c>
      <c r="BD78" s="138">
        <v>4</v>
      </c>
      <c r="BE78" s="138">
        <v>2</v>
      </c>
      <c r="BF78" s="138" t="s">
        <v>524</v>
      </c>
      <c r="BG78" s="138" t="s">
        <v>524</v>
      </c>
      <c r="BH78" s="138" t="s">
        <v>524</v>
      </c>
      <c r="BI78" s="138" t="s">
        <v>524</v>
      </c>
      <c r="BJ78" s="138" t="s">
        <v>524</v>
      </c>
      <c r="BK78" s="138">
        <v>2</v>
      </c>
      <c r="BL78" s="138" t="s">
        <v>524</v>
      </c>
      <c r="BM78" s="138" t="s">
        <v>524</v>
      </c>
      <c r="BN78" s="138">
        <v>2</v>
      </c>
      <c r="BO78" s="151" t="str">
        <f t="shared" si="5"/>
        <v>Declined</v>
      </c>
    </row>
    <row r="79" spans="1:67" ht="12.75">
      <c r="A79" s="150" t="str">
        <f t="shared" si="4"/>
        <v>Report</v>
      </c>
      <c r="B79" s="138" t="s">
        <v>326</v>
      </c>
      <c r="C79" s="138">
        <v>58611</v>
      </c>
      <c r="D79" s="138" t="s">
        <v>64</v>
      </c>
      <c r="E79" s="138" t="s">
        <v>200</v>
      </c>
      <c r="F79" s="139" t="s">
        <v>395</v>
      </c>
      <c r="G79" s="138" t="s">
        <v>228</v>
      </c>
      <c r="H79" s="138" t="s">
        <v>191</v>
      </c>
      <c r="I79" s="140">
        <v>430254</v>
      </c>
      <c r="J79" s="141">
        <v>41967</v>
      </c>
      <c r="K79" s="141">
        <v>41971</v>
      </c>
      <c r="L79" s="141" t="s">
        <v>192</v>
      </c>
      <c r="M79" s="141">
        <v>42017</v>
      </c>
      <c r="N79" s="139">
        <v>399131</v>
      </c>
      <c r="O79" s="141">
        <v>41453</v>
      </c>
      <c r="P79" s="138">
        <v>3</v>
      </c>
      <c r="Q79" s="138">
        <v>2</v>
      </c>
      <c r="R79" s="138" t="s">
        <v>524</v>
      </c>
      <c r="S79" s="138" t="s">
        <v>524</v>
      </c>
      <c r="T79" s="138" t="s">
        <v>524</v>
      </c>
      <c r="U79" s="138" t="s">
        <v>524</v>
      </c>
      <c r="V79" s="138">
        <v>2</v>
      </c>
      <c r="W79" s="138">
        <v>2</v>
      </c>
      <c r="X79" s="138" t="s">
        <v>524</v>
      </c>
      <c r="Y79" s="138" t="s">
        <v>524</v>
      </c>
      <c r="Z79" s="138" t="s">
        <v>524</v>
      </c>
      <c r="AA79" s="138">
        <v>2</v>
      </c>
      <c r="AB79" s="142" t="s">
        <v>524</v>
      </c>
      <c r="AC79" s="138" t="s">
        <v>524</v>
      </c>
      <c r="AD79" s="138" t="s">
        <v>524</v>
      </c>
      <c r="AE79" s="138" t="s">
        <v>524</v>
      </c>
      <c r="AF79" s="138">
        <v>2</v>
      </c>
      <c r="AG79" s="138">
        <v>2</v>
      </c>
      <c r="AH79" s="138" t="s">
        <v>524</v>
      </c>
      <c r="AI79" s="138" t="s">
        <v>524</v>
      </c>
      <c r="AJ79" s="138" t="s">
        <v>524</v>
      </c>
      <c r="AK79" s="138">
        <v>2</v>
      </c>
      <c r="AL79" s="138" t="s">
        <v>524</v>
      </c>
      <c r="AM79" s="138" t="s">
        <v>524</v>
      </c>
      <c r="AN79" s="138" t="s">
        <v>524</v>
      </c>
      <c r="AO79" s="138" t="s">
        <v>524</v>
      </c>
      <c r="AP79" s="138">
        <v>2</v>
      </c>
      <c r="AQ79" s="138">
        <v>2</v>
      </c>
      <c r="AR79" s="138" t="s">
        <v>524</v>
      </c>
      <c r="AS79" s="138" t="s">
        <v>524</v>
      </c>
      <c r="AT79" s="138" t="s">
        <v>524</v>
      </c>
      <c r="AU79" s="138">
        <v>2</v>
      </c>
      <c r="AV79" s="138" t="s">
        <v>524</v>
      </c>
      <c r="AW79" s="138" t="s">
        <v>524</v>
      </c>
      <c r="AX79" s="138" t="s">
        <v>524</v>
      </c>
      <c r="AY79" s="138" t="s">
        <v>524</v>
      </c>
      <c r="AZ79" s="138">
        <v>2</v>
      </c>
      <c r="BA79" s="138">
        <v>2</v>
      </c>
      <c r="BB79" s="138" t="s">
        <v>524</v>
      </c>
      <c r="BC79" s="138" t="s">
        <v>524</v>
      </c>
      <c r="BD79" s="138" t="s">
        <v>524</v>
      </c>
      <c r="BE79" s="138">
        <v>2</v>
      </c>
      <c r="BF79" s="138" t="s">
        <v>524</v>
      </c>
      <c r="BG79" s="138" t="s">
        <v>524</v>
      </c>
      <c r="BH79" s="138" t="s">
        <v>524</v>
      </c>
      <c r="BI79" s="138" t="s">
        <v>524</v>
      </c>
      <c r="BJ79" s="138">
        <v>2</v>
      </c>
      <c r="BK79" s="138">
        <v>2</v>
      </c>
      <c r="BL79" s="138" t="s">
        <v>524</v>
      </c>
      <c r="BM79" s="138" t="s">
        <v>524</v>
      </c>
      <c r="BN79" s="138" t="s">
        <v>524</v>
      </c>
      <c r="BO79" s="151" t="str">
        <f t="shared" si="5"/>
        <v>Improved</v>
      </c>
    </row>
    <row r="80" spans="1:67" ht="12.75">
      <c r="A80" s="150" t="str">
        <f t="shared" si="4"/>
        <v>Report</v>
      </c>
      <c r="B80" s="138" t="s">
        <v>323</v>
      </c>
      <c r="C80" s="138">
        <v>59178</v>
      </c>
      <c r="D80" s="138" t="s">
        <v>19</v>
      </c>
      <c r="E80" s="138" t="s">
        <v>200</v>
      </c>
      <c r="F80" s="139" t="s">
        <v>201</v>
      </c>
      <c r="G80" s="138" t="s">
        <v>19</v>
      </c>
      <c r="H80" s="138" t="s">
        <v>214</v>
      </c>
      <c r="I80" s="140">
        <v>446621</v>
      </c>
      <c r="J80" s="141">
        <v>41967</v>
      </c>
      <c r="K80" s="141">
        <v>41971</v>
      </c>
      <c r="L80" s="141" t="s">
        <v>192</v>
      </c>
      <c r="M80" s="141">
        <v>42053</v>
      </c>
      <c r="N80" s="139" t="s">
        <v>193</v>
      </c>
      <c r="O80" s="141" t="s">
        <v>193</v>
      </c>
      <c r="P80" s="138" t="s">
        <v>193</v>
      </c>
      <c r="Q80" s="138">
        <v>4</v>
      </c>
      <c r="R80" s="138" t="s">
        <v>524</v>
      </c>
      <c r="S80" s="138" t="s">
        <v>524</v>
      </c>
      <c r="T80" s="138" t="s">
        <v>524</v>
      </c>
      <c r="U80" s="138" t="s">
        <v>524</v>
      </c>
      <c r="V80" s="138" t="s">
        <v>524</v>
      </c>
      <c r="W80" s="138">
        <v>4</v>
      </c>
      <c r="X80" s="138" t="s">
        <v>524</v>
      </c>
      <c r="Y80" s="138" t="s">
        <v>524</v>
      </c>
      <c r="Z80" s="138" t="s">
        <v>524</v>
      </c>
      <c r="AA80" s="138">
        <v>4</v>
      </c>
      <c r="AB80" s="142" t="s">
        <v>524</v>
      </c>
      <c r="AC80" s="138" t="s">
        <v>524</v>
      </c>
      <c r="AD80" s="138" t="s">
        <v>524</v>
      </c>
      <c r="AE80" s="138" t="s">
        <v>524</v>
      </c>
      <c r="AF80" s="138" t="s">
        <v>524</v>
      </c>
      <c r="AG80" s="138">
        <v>4</v>
      </c>
      <c r="AH80" s="138" t="s">
        <v>524</v>
      </c>
      <c r="AI80" s="138" t="s">
        <v>524</v>
      </c>
      <c r="AJ80" s="138" t="s">
        <v>524</v>
      </c>
      <c r="AK80" s="138">
        <v>4</v>
      </c>
      <c r="AL80" s="138" t="s">
        <v>524</v>
      </c>
      <c r="AM80" s="138" t="s">
        <v>524</v>
      </c>
      <c r="AN80" s="138" t="s">
        <v>524</v>
      </c>
      <c r="AO80" s="138" t="s">
        <v>524</v>
      </c>
      <c r="AP80" s="138" t="s">
        <v>524</v>
      </c>
      <c r="AQ80" s="138">
        <v>4</v>
      </c>
      <c r="AR80" s="138" t="s">
        <v>524</v>
      </c>
      <c r="AS80" s="138" t="s">
        <v>524</v>
      </c>
      <c r="AT80" s="138" t="s">
        <v>524</v>
      </c>
      <c r="AU80" s="138">
        <v>4</v>
      </c>
      <c r="AV80" s="138" t="s">
        <v>524</v>
      </c>
      <c r="AW80" s="138" t="s">
        <v>524</v>
      </c>
      <c r="AX80" s="138" t="s">
        <v>524</v>
      </c>
      <c r="AY80" s="138" t="s">
        <v>524</v>
      </c>
      <c r="AZ80" s="138" t="s">
        <v>524</v>
      </c>
      <c r="BA80" s="138">
        <v>4</v>
      </c>
      <c r="BB80" s="138" t="s">
        <v>524</v>
      </c>
      <c r="BC80" s="138" t="s">
        <v>524</v>
      </c>
      <c r="BD80" s="138" t="s">
        <v>524</v>
      </c>
      <c r="BE80" s="138">
        <v>3</v>
      </c>
      <c r="BF80" s="138" t="s">
        <v>524</v>
      </c>
      <c r="BG80" s="138" t="s">
        <v>524</v>
      </c>
      <c r="BH80" s="138" t="s">
        <v>524</v>
      </c>
      <c r="BI80" s="138" t="s">
        <v>524</v>
      </c>
      <c r="BJ80" s="138" t="s">
        <v>524</v>
      </c>
      <c r="BK80" s="138">
        <v>3</v>
      </c>
      <c r="BL80" s="138" t="s">
        <v>524</v>
      </c>
      <c r="BM80" s="138" t="s">
        <v>524</v>
      </c>
      <c r="BN80" s="138" t="s">
        <v>524</v>
      </c>
      <c r="BO80" s="151" t="str">
        <f t="shared" si="5"/>
        <v>No previous inspection</v>
      </c>
    </row>
    <row r="81" spans="1:67" ht="12.75">
      <c r="A81" s="150" t="str">
        <f t="shared" si="4"/>
        <v>Report</v>
      </c>
      <c r="B81" s="138" t="s">
        <v>327</v>
      </c>
      <c r="C81" s="138">
        <v>54158</v>
      </c>
      <c r="D81" s="138" t="s">
        <v>19</v>
      </c>
      <c r="E81" s="138" t="s">
        <v>195</v>
      </c>
      <c r="F81" s="139" t="s">
        <v>389</v>
      </c>
      <c r="G81" s="138" t="s">
        <v>19</v>
      </c>
      <c r="H81" s="138" t="s">
        <v>191</v>
      </c>
      <c r="I81" s="140">
        <v>446603</v>
      </c>
      <c r="J81" s="141">
        <v>41967</v>
      </c>
      <c r="K81" s="141">
        <v>41971</v>
      </c>
      <c r="L81" s="141" t="s">
        <v>192</v>
      </c>
      <c r="M81" s="141">
        <v>41997</v>
      </c>
      <c r="N81" s="139">
        <v>410691</v>
      </c>
      <c r="O81" s="141">
        <v>41453</v>
      </c>
      <c r="P81" s="138">
        <v>3</v>
      </c>
      <c r="Q81" s="138">
        <v>3</v>
      </c>
      <c r="R81" s="138" t="s">
        <v>524</v>
      </c>
      <c r="S81" s="138" t="s">
        <v>524</v>
      </c>
      <c r="T81" s="138" t="s">
        <v>524</v>
      </c>
      <c r="U81" s="138">
        <v>2</v>
      </c>
      <c r="V81" s="138" t="s">
        <v>524</v>
      </c>
      <c r="W81" s="138">
        <v>3</v>
      </c>
      <c r="X81" s="138" t="s">
        <v>524</v>
      </c>
      <c r="Y81" s="138" t="s">
        <v>524</v>
      </c>
      <c r="Z81" s="138" t="s">
        <v>524</v>
      </c>
      <c r="AA81" s="138">
        <v>3</v>
      </c>
      <c r="AB81" s="142" t="s">
        <v>524</v>
      </c>
      <c r="AC81" s="138" t="s">
        <v>524</v>
      </c>
      <c r="AD81" s="138" t="s">
        <v>524</v>
      </c>
      <c r="AE81" s="138">
        <v>2</v>
      </c>
      <c r="AF81" s="138" t="s">
        <v>524</v>
      </c>
      <c r="AG81" s="138">
        <v>3</v>
      </c>
      <c r="AH81" s="138" t="s">
        <v>524</v>
      </c>
      <c r="AI81" s="138" t="s">
        <v>524</v>
      </c>
      <c r="AJ81" s="138" t="s">
        <v>524</v>
      </c>
      <c r="AK81" s="138">
        <v>3</v>
      </c>
      <c r="AL81" s="138" t="s">
        <v>524</v>
      </c>
      <c r="AM81" s="138" t="s">
        <v>524</v>
      </c>
      <c r="AN81" s="138" t="s">
        <v>524</v>
      </c>
      <c r="AO81" s="138">
        <v>2</v>
      </c>
      <c r="AP81" s="138" t="s">
        <v>524</v>
      </c>
      <c r="AQ81" s="138">
        <v>3</v>
      </c>
      <c r="AR81" s="138" t="s">
        <v>524</v>
      </c>
      <c r="AS81" s="138" t="s">
        <v>524</v>
      </c>
      <c r="AT81" s="138" t="s">
        <v>524</v>
      </c>
      <c r="AU81" s="138">
        <v>3</v>
      </c>
      <c r="AV81" s="138" t="s">
        <v>524</v>
      </c>
      <c r="AW81" s="138" t="s">
        <v>524</v>
      </c>
      <c r="AX81" s="138" t="s">
        <v>524</v>
      </c>
      <c r="AY81" s="138">
        <v>2</v>
      </c>
      <c r="AZ81" s="138" t="s">
        <v>524</v>
      </c>
      <c r="BA81" s="138">
        <v>3</v>
      </c>
      <c r="BB81" s="138" t="s">
        <v>524</v>
      </c>
      <c r="BC81" s="138" t="s">
        <v>524</v>
      </c>
      <c r="BD81" s="138" t="s">
        <v>524</v>
      </c>
      <c r="BE81" s="138">
        <v>2</v>
      </c>
      <c r="BF81" s="138" t="s">
        <v>524</v>
      </c>
      <c r="BG81" s="138" t="s">
        <v>524</v>
      </c>
      <c r="BH81" s="138" t="s">
        <v>524</v>
      </c>
      <c r="BI81" s="138">
        <v>2</v>
      </c>
      <c r="BJ81" s="138" t="s">
        <v>524</v>
      </c>
      <c r="BK81" s="138">
        <v>2</v>
      </c>
      <c r="BL81" s="138" t="s">
        <v>524</v>
      </c>
      <c r="BM81" s="138" t="s">
        <v>524</v>
      </c>
      <c r="BN81" s="138" t="s">
        <v>524</v>
      </c>
      <c r="BO81" s="151" t="str">
        <f t="shared" si="5"/>
        <v>Same</v>
      </c>
    </row>
    <row r="82" spans="1:67" ht="12.75">
      <c r="A82" s="150" t="str">
        <f t="shared" si="4"/>
        <v>Report</v>
      </c>
      <c r="B82" s="138" t="s">
        <v>324</v>
      </c>
      <c r="C82" s="138">
        <v>58933</v>
      </c>
      <c r="D82" s="138" t="s">
        <v>19</v>
      </c>
      <c r="E82" s="138" t="s">
        <v>189</v>
      </c>
      <c r="F82" s="139" t="s">
        <v>269</v>
      </c>
      <c r="G82" s="138" t="s">
        <v>19</v>
      </c>
      <c r="H82" s="138" t="s">
        <v>214</v>
      </c>
      <c r="I82" s="140">
        <v>454945</v>
      </c>
      <c r="J82" s="141">
        <v>41968</v>
      </c>
      <c r="K82" s="141">
        <v>41971</v>
      </c>
      <c r="L82" s="141" t="s">
        <v>192</v>
      </c>
      <c r="M82" s="141">
        <v>41997</v>
      </c>
      <c r="N82" s="139">
        <v>376231</v>
      </c>
      <c r="O82" s="141">
        <v>40844</v>
      </c>
      <c r="P82" s="138">
        <v>2</v>
      </c>
      <c r="Q82" s="138">
        <v>3</v>
      </c>
      <c r="R82" s="138" t="s">
        <v>524</v>
      </c>
      <c r="S82" s="138" t="s">
        <v>524</v>
      </c>
      <c r="T82" s="138" t="s">
        <v>524</v>
      </c>
      <c r="U82" s="138" t="s">
        <v>524</v>
      </c>
      <c r="V82" s="138" t="s">
        <v>524</v>
      </c>
      <c r="W82" s="138">
        <v>3</v>
      </c>
      <c r="X82" s="138" t="s">
        <v>524</v>
      </c>
      <c r="Y82" s="138" t="s">
        <v>524</v>
      </c>
      <c r="Z82" s="138" t="s">
        <v>524</v>
      </c>
      <c r="AA82" s="138">
        <v>3</v>
      </c>
      <c r="AB82" s="142" t="s">
        <v>524</v>
      </c>
      <c r="AC82" s="138" t="s">
        <v>524</v>
      </c>
      <c r="AD82" s="138" t="s">
        <v>524</v>
      </c>
      <c r="AE82" s="138" t="s">
        <v>524</v>
      </c>
      <c r="AF82" s="138" t="s">
        <v>524</v>
      </c>
      <c r="AG82" s="138">
        <v>3</v>
      </c>
      <c r="AH82" s="138" t="s">
        <v>524</v>
      </c>
      <c r="AI82" s="138" t="s">
        <v>524</v>
      </c>
      <c r="AJ82" s="138" t="s">
        <v>524</v>
      </c>
      <c r="AK82" s="138">
        <v>3</v>
      </c>
      <c r="AL82" s="138" t="s">
        <v>524</v>
      </c>
      <c r="AM82" s="138" t="s">
        <v>524</v>
      </c>
      <c r="AN82" s="138" t="s">
        <v>524</v>
      </c>
      <c r="AO82" s="138" t="s">
        <v>524</v>
      </c>
      <c r="AP82" s="138" t="s">
        <v>524</v>
      </c>
      <c r="AQ82" s="138">
        <v>3</v>
      </c>
      <c r="AR82" s="138" t="s">
        <v>524</v>
      </c>
      <c r="AS82" s="138" t="s">
        <v>524</v>
      </c>
      <c r="AT82" s="138" t="s">
        <v>524</v>
      </c>
      <c r="AU82" s="138">
        <v>3</v>
      </c>
      <c r="AV82" s="138" t="s">
        <v>524</v>
      </c>
      <c r="AW82" s="138" t="s">
        <v>524</v>
      </c>
      <c r="AX82" s="138" t="s">
        <v>524</v>
      </c>
      <c r="AY82" s="138" t="s">
        <v>524</v>
      </c>
      <c r="AZ82" s="138" t="s">
        <v>524</v>
      </c>
      <c r="BA82" s="138">
        <v>3</v>
      </c>
      <c r="BB82" s="138" t="s">
        <v>524</v>
      </c>
      <c r="BC82" s="138" t="s">
        <v>524</v>
      </c>
      <c r="BD82" s="138" t="s">
        <v>524</v>
      </c>
      <c r="BE82" s="138">
        <v>2</v>
      </c>
      <c r="BF82" s="138" t="s">
        <v>524</v>
      </c>
      <c r="BG82" s="138" t="s">
        <v>524</v>
      </c>
      <c r="BH82" s="138" t="s">
        <v>524</v>
      </c>
      <c r="BI82" s="138" t="s">
        <v>524</v>
      </c>
      <c r="BJ82" s="138" t="s">
        <v>524</v>
      </c>
      <c r="BK82" s="138">
        <v>2</v>
      </c>
      <c r="BL82" s="138" t="s">
        <v>524</v>
      </c>
      <c r="BM82" s="138" t="s">
        <v>524</v>
      </c>
      <c r="BN82" s="138" t="s">
        <v>524</v>
      </c>
      <c r="BO82" s="151" t="str">
        <f t="shared" si="5"/>
        <v>Declined</v>
      </c>
    </row>
    <row r="83" spans="1:67" ht="12.75">
      <c r="A83" s="150" t="str">
        <f t="shared" si="4"/>
        <v>Report</v>
      </c>
      <c r="B83" s="138" t="s">
        <v>348</v>
      </c>
      <c r="C83" s="138">
        <v>139249</v>
      </c>
      <c r="D83" s="138" t="s">
        <v>21</v>
      </c>
      <c r="E83" s="138" t="s">
        <v>212</v>
      </c>
      <c r="F83" s="139" t="s">
        <v>240</v>
      </c>
      <c r="G83" s="138" t="s">
        <v>197</v>
      </c>
      <c r="H83" s="138" t="s">
        <v>198</v>
      </c>
      <c r="I83" s="140">
        <v>451325</v>
      </c>
      <c r="J83" s="141">
        <v>41975</v>
      </c>
      <c r="K83" s="141">
        <v>41976</v>
      </c>
      <c r="L83" s="141" t="s">
        <v>192</v>
      </c>
      <c r="M83" s="141">
        <v>42016</v>
      </c>
      <c r="N83" s="139" t="s">
        <v>193</v>
      </c>
      <c r="O83" s="141" t="s">
        <v>193</v>
      </c>
      <c r="P83" s="138" t="s">
        <v>193</v>
      </c>
      <c r="Q83" s="138">
        <v>2</v>
      </c>
      <c r="R83" s="138" t="s">
        <v>524</v>
      </c>
      <c r="S83" s="138" t="s">
        <v>524</v>
      </c>
      <c r="T83" s="138" t="s">
        <v>524</v>
      </c>
      <c r="U83" s="138" t="s">
        <v>524</v>
      </c>
      <c r="V83" s="138">
        <v>2</v>
      </c>
      <c r="W83" s="138" t="s">
        <v>524</v>
      </c>
      <c r="X83" s="138" t="s">
        <v>524</v>
      </c>
      <c r="Y83" s="138" t="s">
        <v>524</v>
      </c>
      <c r="Z83" s="138" t="s">
        <v>524</v>
      </c>
      <c r="AA83" s="138">
        <v>2</v>
      </c>
      <c r="AB83" s="142" t="s">
        <v>524</v>
      </c>
      <c r="AC83" s="138" t="s">
        <v>524</v>
      </c>
      <c r="AD83" s="138" t="s">
        <v>524</v>
      </c>
      <c r="AE83" s="138" t="s">
        <v>524</v>
      </c>
      <c r="AF83" s="138">
        <v>2</v>
      </c>
      <c r="AG83" s="138" t="s">
        <v>524</v>
      </c>
      <c r="AH83" s="138" t="s">
        <v>524</v>
      </c>
      <c r="AI83" s="138" t="s">
        <v>524</v>
      </c>
      <c r="AJ83" s="138" t="s">
        <v>524</v>
      </c>
      <c r="AK83" s="138">
        <v>2</v>
      </c>
      <c r="AL83" s="138" t="s">
        <v>524</v>
      </c>
      <c r="AM83" s="138" t="s">
        <v>524</v>
      </c>
      <c r="AN83" s="138" t="s">
        <v>524</v>
      </c>
      <c r="AO83" s="138" t="s">
        <v>524</v>
      </c>
      <c r="AP83" s="138">
        <v>2</v>
      </c>
      <c r="AQ83" s="138" t="s">
        <v>524</v>
      </c>
      <c r="AR83" s="138" t="s">
        <v>524</v>
      </c>
      <c r="AS83" s="138" t="s">
        <v>524</v>
      </c>
      <c r="AT83" s="138" t="s">
        <v>524</v>
      </c>
      <c r="AU83" s="138">
        <v>2</v>
      </c>
      <c r="AV83" s="138" t="s">
        <v>524</v>
      </c>
      <c r="AW83" s="138" t="s">
        <v>524</v>
      </c>
      <c r="AX83" s="138" t="s">
        <v>524</v>
      </c>
      <c r="AY83" s="138" t="s">
        <v>524</v>
      </c>
      <c r="AZ83" s="138">
        <v>2</v>
      </c>
      <c r="BA83" s="138" t="s">
        <v>524</v>
      </c>
      <c r="BB83" s="138" t="s">
        <v>524</v>
      </c>
      <c r="BC83" s="138" t="s">
        <v>524</v>
      </c>
      <c r="BD83" s="138" t="s">
        <v>524</v>
      </c>
      <c r="BE83" s="138">
        <v>2</v>
      </c>
      <c r="BF83" s="138" t="s">
        <v>524</v>
      </c>
      <c r="BG83" s="138" t="s">
        <v>524</v>
      </c>
      <c r="BH83" s="138" t="s">
        <v>524</v>
      </c>
      <c r="BI83" s="138" t="s">
        <v>524</v>
      </c>
      <c r="BJ83" s="138">
        <v>2</v>
      </c>
      <c r="BK83" s="138" t="s">
        <v>524</v>
      </c>
      <c r="BL83" s="138" t="s">
        <v>524</v>
      </c>
      <c r="BM83" s="138" t="s">
        <v>524</v>
      </c>
      <c r="BN83" s="138" t="s">
        <v>524</v>
      </c>
      <c r="BO83" s="151" t="str">
        <f t="shared" si="5"/>
        <v>No previous inspection</v>
      </c>
    </row>
    <row r="84" spans="1:67" ht="12.75">
      <c r="A84" s="150" t="str">
        <f t="shared" si="4"/>
        <v>Report</v>
      </c>
      <c r="B84" s="138" t="s">
        <v>329</v>
      </c>
      <c r="C84" s="138">
        <v>54643</v>
      </c>
      <c r="D84" s="138" t="s">
        <v>19</v>
      </c>
      <c r="E84" s="138" t="s">
        <v>206</v>
      </c>
      <c r="F84" s="139" t="s">
        <v>369</v>
      </c>
      <c r="G84" s="138" t="s">
        <v>19</v>
      </c>
      <c r="H84" s="138" t="s">
        <v>191</v>
      </c>
      <c r="I84" s="140">
        <v>430260</v>
      </c>
      <c r="J84" s="141">
        <v>41975</v>
      </c>
      <c r="K84" s="141">
        <v>41977</v>
      </c>
      <c r="L84" s="141" t="s">
        <v>192</v>
      </c>
      <c r="M84" s="141">
        <v>42017</v>
      </c>
      <c r="N84" s="139">
        <v>408544</v>
      </c>
      <c r="O84" s="141">
        <v>41452</v>
      </c>
      <c r="P84" s="138">
        <v>3</v>
      </c>
      <c r="Q84" s="138">
        <v>3</v>
      </c>
      <c r="R84" s="138" t="s">
        <v>524</v>
      </c>
      <c r="S84" s="138" t="s">
        <v>524</v>
      </c>
      <c r="T84" s="138" t="s">
        <v>524</v>
      </c>
      <c r="U84" s="138">
        <v>3</v>
      </c>
      <c r="V84" s="138" t="s">
        <v>524</v>
      </c>
      <c r="W84" s="138" t="s">
        <v>524</v>
      </c>
      <c r="X84" s="138" t="s">
        <v>524</v>
      </c>
      <c r="Y84" s="138" t="s">
        <v>524</v>
      </c>
      <c r="Z84" s="138" t="s">
        <v>524</v>
      </c>
      <c r="AA84" s="138">
        <v>3</v>
      </c>
      <c r="AB84" s="142" t="s">
        <v>524</v>
      </c>
      <c r="AC84" s="138" t="s">
        <v>524</v>
      </c>
      <c r="AD84" s="138" t="s">
        <v>524</v>
      </c>
      <c r="AE84" s="138">
        <v>3</v>
      </c>
      <c r="AF84" s="138" t="s">
        <v>524</v>
      </c>
      <c r="AG84" s="138" t="s">
        <v>524</v>
      </c>
      <c r="AH84" s="138" t="s">
        <v>524</v>
      </c>
      <c r="AI84" s="138" t="s">
        <v>524</v>
      </c>
      <c r="AJ84" s="138" t="s">
        <v>524</v>
      </c>
      <c r="AK84" s="138">
        <v>3</v>
      </c>
      <c r="AL84" s="138" t="s">
        <v>524</v>
      </c>
      <c r="AM84" s="138" t="s">
        <v>524</v>
      </c>
      <c r="AN84" s="138" t="s">
        <v>524</v>
      </c>
      <c r="AO84" s="138">
        <v>3</v>
      </c>
      <c r="AP84" s="138" t="s">
        <v>524</v>
      </c>
      <c r="AQ84" s="138" t="s">
        <v>524</v>
      </c>
      <c r="AR84" s="138" t="s">
        <v>524</v>
      </c>
      <c r="AS84" s="138" t="s">
        <v>524</v>
      </c>
      <c r="AT84" s="138" t="s">
        <v>524</v>
      </c>
      <c r="AU84" s="138">
        <v>3</v>
      </c>
      <c r="AV84" s="138" t="s">
        <v>524</v>
      </c>
      <c r="AW84" s="138" t="s">
        <v>524</v>
      </c>
      <c r="AX84" s="138" t="s">
        <v>524</v>
      </c>
      <c r="AY84" s="138">
        <v>3</v>
      </c>
      <c r="AZ84" s="138" t="s">
        <v>524</v>
      </c>
      <c r="BA84" s="138" t="s">
        <v>524</v>
      </c>
      <c r="BB84" s="138" t="s">
        <v>524</v>
      </c>
      <c r="BC84" s="138" t="s">
        <v>524</v>
      </c>
      <c r="BD84" s="138" t="s">
        <v>524</v>
      </c>
      <c r="BE84" s="138">
        <v>2</v>
      </c>
      <c r="BF84" s="138" t="s">
        <v>524</v>
      </c>
      <c r="BG84" s="138" t="s">
        <v>524</v>
      </c>
      <c r="BH84" s="138" t="s">
        <v>524</v>
      </c>
      <c r="BI84" s="138">
        <v>2</v>
      </c>
      <c r="BJ84" s="138" t="s">
        <v>524</v>
      </c>
      <c r="BK84" s="138" t="s">
        <v>524</v>
      </c>
      <c r="BL84" s="138" t="s">
        <v>524</v>
      </c>
      <c r="BM84" s="138" t="s">
        <v>524</v>
      </c>
      <c r="BN84" s="138" t="s">
        <v>524</v>
      </c>
      <c r="BO84" s="151" t="str">
        <f t="shared" si="5"/>
        <v>Same</v>
      </c>
    </row>
    <row r="85" spans="1:67" ht="12.75">
      <c r="A85" s="150" t="str">
        <f t="shared" si="4"/>
        <v>Report</v>
      </c>
      <c r="B85" s="138" t="s">
        <v>330</v>
      </c>
      <c r="C85" s="138">
        <v>55208</v>
      </c>
      <c r="D85" s="138" t="s">
        <v>19</v>
      </c>
      <c r="E85" s="138" t="s">
        <v>195</v>
      </c>
      <c r="F85" s="139" t="s">
        <v>396</v>
      </c>
      <c r="G85" s="138" t="s">
        <v>19</v>
      </c>
      <c r="H85" s="138" t="s">
        <v>214</v>
      </c>
      <c r="I85" s="140">
        <v>429009</v>
      </c>
      <c r="J85" s="141">
        <v>41974</v>
      </c>
      <c r="K85" s="141">
        <v>41977</v>
      </c>
      <c r="L85" s="141" t="s">
        <v>192</v>
      </c>
      <c r="M85" s="141">
        <v>42025</v>
      </c>
      <c r="N85" s="139">
        <v>330959</v>
      </c>
      <c r="O85" s="141">
        <v>39829</v>
      </c>
      <c r="P85" s="138">
        <v>1</v>
      </c>
      <c r="Q85" s="138">
        <v>4</v>
      </c>
      <c r="R85" s="138" t="s">
        <v>524</v>
      </c>
      <c r="S85" s="138" t="s">
        <v>524</v>
      </c>
      <c r="T85" s="138" t="s">
        <v>524</v>
      </c>
      <c r="U85" s="138" t="s">
        <v>524</v>
      </c>
      <c r="V85" s="138" t="s">
        <v>524</v>
      </c>
      <c r="W85" s="138">
        <v>4</v>
      </c>
      <c r="X85" s="138" t="s">
        <v>524</v>
      </c>
      <c r="Y85" s="138" t="s">
        <v>524</v>
      </c>
      <c r="Z85" s="138" t="s">
        <v>524</v>
      </c>
      <c r="AA85" s="138">
        <v>4</v>
      </c>
      <c r="AB85" s="142" t="s">
        <v>524</v>
      </c>
      <c r="AC85" s="138" t="s">
        <v>524</v>
      </c>
      <c r="AD85" s="138" t="s">
        <v>524</v>
      </c>
      <c r="AE85" s="138" t="s">
        <v>524</v>
      </c>
      <c r="AF85" s="138" t="s">
        <v>524</v>
      </c>
      <c r="AG85" s="138">
        <v>4</v>
      </c>
      <c r="AH85" s="138" t="s">
        <v>524</v>
      </c>
      <c r="AI85" s="138" t="s">
        <v>524</v>
      </c>
      <c r="AJ85" s="138" t="s">
        <v>524</v>
      </c>
      <c r="AK85" s="138">
        <v>4</v>
      </c>
      <c r="AL85" s="138" t="s">
        <v>524</v>
      </c>
      <c r="AM85" s="138" t="s">
        <v>524</v>
      </c>
      <c r="AN85" s="138" t="s">
        <v>524</v>
      </c>
      <c r="AO85" s="138" t="s">
        <v>524</v>
      </c>
      <c r="AP85" s="138" t="s">
        <v>524</v>
      </c>
      <c r="AQ85" s="138">
        <v>4</v>
      </c>
      <c r="AR85" s="138" t="s">
        <v>524</v>
      </c>
      <c r="AS85" s="138" t="s">
        <v>524</v>
      </c>
      <c r="AT85" s="138" t="s">
        <v>524</v>
      </c>
      <c r="AU85" s="138">
        <v>4</v>
      </c>
      <c r="AV85" s="138" t="s">
        <v>524</v>
      </c>
      <c r="AW85" s="138" t="s">
        <v>524</v>
      </c>
      <c r="AX85" s="138" t="s">
        <v>524</v>
      </c>
      <c r="AY85" s="138" t="s">
        <v>524</v>
      </c>
      <c r="AZ85" s="138" t="s">
        <v>524</v>
      </c>
      <c r="BA85" s="138">
        <v>4</v>
      </c>
      <c r="BB85" s="138" t="s">
        <v>524</v>
      </c>
      <c r="BC85" s="138" t="s">
        <v>524</v>
      </c>
      <c r="BD85" s="138" t="s">
        <v>524</v>
      </c>
      <c r="BE85" s="138">
        <v>4</v>
      </c>
      <c r="BF85" s="138" t="s">
        <v>524</v>
      </c>
      <c r="BG85" s="138" t="s">
        <v>524</v>
      </c>
      <c r="BH85" s="138" t="s">
        <v>524</v>
      </c>
      <c r="BI85" s="138" t="s">
        <v>524</v>
      </c>
      <c r="BJ85" s="138" t="s">
        <v>524</v>
      </c>
      <c r="BK85" s="138">
        <v>4</v>
      </c>
      <c r="BL85" s="138" t="s">
        <v>524</v>
      </c>
      <c r="BM85" s="138" t="s">
        <v>524</v>
      </c>
      <c r="BN85" s="138" t="s">
        <v>524</v>
      </c>
      <c r="BO85" s="151" t="str">
        <f t="shared" si="5"/>
        <v>Declined</v>
      </c>
    </row>
    <row r="86" spans="1:67" ht="12.75">
      <c r="A86" s="150" t="str">
        <f t="shared" si="4"/>
        <v>Report</v>
      </c>
      <c r="B86" s="138" t="s">
        <v>333</v>
      </c>
      <c r="C86" s="138">
        <v>53132</v>
      </c>
      <c r="D86" s="138" t="s">
        <v>64</v>
      </c>
      <c r="E86" s="138" t="s">
        <v>200</v>
      </c>
      <c r="F86" s="139" t="s">
        <v>397</v>
      </c>
      <c r="G86" s="138" t="s">
        <v>219</v>
      </c>
      <c r="H86" s="138" t="s">
        <v>220</v>
      </c>
      <c r="I86" s="140">
        <v>446662</v>
      </c>
      <c r="J86" s="141">
        <v>41974</v>
      </c>
      <c r="K86" s="141">
        <v>41978</v>
      </c>
      <c r="L86" s="141" t="s">
        <v>192</v>
      </c>
      <c r="M86" s="141">
        <v>42018</v>
      </c>
      <c r="N86" s="139">
        <v>329193</v>
      </c>
      <c r="O86" s="141">
        <v>39787</v>
      </c>
      <c r="P86" s="138">
        <v>2</v>
      </c>
      <c r="Q86" s="138">
        <v>2</v>
      </c>
      <c r="R86" s="138" t="s">
        <v>524</v>
      </c>
      <c r="S86" s="138" t="s">
        <v>524</v>
      </c>
      <c r="T86" s="138" t="s">
        <v>524</v>
      </c>
      <c r="U86" s="138" t="s">
        <v>524</v>
      </c>
      <c r="V86" s="138">
        <v>2</v>
      </c>
      <c r="W86" s="138" t="s">
        <v>524</v>
      </c>
      <c r="X86" s="138">
        <v>2</v>
      </c>
      <c r="Y86" s="138" t="s">
        <v>524</v>
      </c>
      <c r="Z86" s="138" t="s">
        <v>524</v>
      </c>
      <c r="AA86" s="138">
        <v>2</v>
      </c>
      <c r="AB86" s="142" t="s">
        <v>524</v>
      </c>
      <c r="AC86" s="138" t="s">
        <v>524</v>
      </c>
      <c r="AD86" s="138" t="s">
        <v>524</v>
      </c>
      <c r="AE86" s="138" t="s">
        <v>524</v>
      </c>
      <c r="AF86" s="138">
        <v>2</v>
      </c>
      <c r="AG86" s="138" t="s">
        <v>524</v>
      </c>
      <c r="AH86" s="138">
        <v>2</v>
      </c>
      <c r="AI86" s="138" t="s">
        <v>524</v>
      </c>
      <c r="AJ86" s="138" t="s">
        <v>524</v>
      </c>
      <c r="AK86" s="138">
        <v>2</v>
      </c>
      <c r="AL86" s="138" t="s">
        <v>524</v>
      </c>
      <c r="AM86" s="138" t="s">
        <v>524</v>
      </c>
      <c r="AN86" s="138" t="s">
        <v>524</v>
      </c>
      <c r="AO86" s="138" t="s">
        <v>524</v>
      </c>
      <c r="AP86" s="138">
        <v>2</v>
      </c>
      <c r="AQ86" s="138" t="s">
        <v>524</v>
      </c>
      <c r="AR86" s="138">
        <v>2</v>
      </c>
      <c r="AS86" s="138" t="s">
        <v>524</v>
      </c>
      <c r="AT86" s="138" t="s">
        <v>524</v>
      </c>
      <c r="AU86" s="138">
        <v>2</v>
      </c>
      <c r="AV86" s="138" t="s">
        <v>524</v>
      </c>
      <c r="AW86" s="138" t="s">
        <v>524</v>
      </c>
      <c r="AX86" s="138" t="s">
        <v>524</v>
      </c>
      <c r="AY86" s="138" t="s">
        <v>524</v>
      </c>
      <c r="AZ86" s="138">
        <v>2</v>
      </c>
      <c r="BA86" s="138" t="s">
        <v>524</v>
      </c>
      <c r="BB86" s="138">
        <v>2</v>
      </c>
      <c r="BC86" s="138" t="s">
        <v>524</v>
      </c>
      <c r="BD86" s="138" t="s">
        <v>524</v>
      </c>
      <c r="BE86" s="138">
        <v>2</v>
      </c>
      <c r="BF86" s="138" t="s">
        <v>524</v>
      </c>
      <c r="BG86" s="138" t="s">
        <v>524</v>
      </c>
      <c r="BH86" s="138" t="s">
        <v>524</v>
      </c>
      <c r="BI86" s="138" t="s">
        <v>524</v>
      </c>
      <c r="BJ86" s="138">
        <v>2</v>
      </c>
      <c r="BK86" s="138" t="s">
        <v>524</v>
      </c>
      <c r="BL86" s="138">
        <v>2</v>
      </c>
      <c r="BM86" s="138" t="s">
        <v>524</v>
      </c>
      <c r="BN86" s="138" t="s">
        <v>524</v>
      </c>
      <c r="BO86" s="151" t="str">
        <f t="shared" si="5"/>
        <v>Same</v>
      </c>
    </row>
    <row r="87" spans="1:67" ht="12.75">
      <c r="A87" s="150" t="str">
        <f t="shared" si="4"/>
        <v>Report</v>
      </c>
      <c r="B87" s="138" t="s">
        <v>331</v>
      </c>
      <c r="C87" s="138">
        <v>51800</v>
      </c>
      <c r="D87" s="138" t="s">
        <v>19</v>
      </c>
      <c r="E87" s="138" t="s">
        <v>189</v>
      </c>
      <c r="F87" s="139" t="s">
        <v>398</v>
      </c>
      <c r="G87" s="138" t="s">
        <v>19</v>
      </c>
      <c r="H87" s="138" t="s">
        <v>191</v>
      </c>
      <c r="I87" s="140">
        <v>430253</v>
      </c>
      <c r="J87" s="141">
        <v>41975</v>
      </c>
      <c r="K87" s="141">
        <v>41978</v>
      </c>
      <c r="L87" s="141" t="s">
        <v>192</v>
      </c>
      <c r="M87" s="141">
        <v>42011</v>
      </c>
      <c r="N87" s="139">
        <v>408494</v>
      </c>
      <c r="O87" s="141">
        <v>41439</v>
      </c>
      <c r="P87" s="138">
        <v>3</v>
      </c>
      <c r="Q87" s="138">
        <v>3</v>
      </c>
      <c r="R87" s="138" t="s">
        <v>524</v>
      </c>
      <c r="S87" s="138" t="s">
        <v>524</v>
      </c>
      <c r="T87" s="138" t="s">
        <v>524</v>
      </c>
      <c r="U87" s="138" t="s">
        <v>524</v>
      </c>
      <c r="V87" s="138" t="s">
        <v>524</v>
      </c>
      <c r="W87" s="138">
        <v>3</v>
      </c>
      <c r="X87" s="138" t="s">
        <v>524</v>
      </c>
      <c r="Y87" s="138" t="s">
        <v>524</v>
      </c>
      <c r="Z87" s="138" t="s">
        <v>524</v>
      </c>
      <c r="AA87" s="138">
        <v>2</v>
      </c>
      <c r="AB87" s="142" t="s">
        <v>524</v>
      </c>
      <c r="AC87" s="138" t="s">
        <v>524</v>
      </c>
      <c r="AD87" s="138" t="s">
        <v>524</v>
      </c>
      <c r="AE87" s="138" t="s">
        <v>524</v>
      </c>
      <c r="AF87" s="138" t="s">
        <v>524</v>
      </c>
      <c r="AG87" s="138">
        <v>2</v>
      </c>
      <c r="AH87" s="138" t="s">
        <v>524</v>
      </c>
      <c r="AI87" s="138" t="s">
        <v>524</v>
      </c>
      <c r="AJ87" s="138" t="s">
        <v>524</v>
      </c>
      <c r="AK87" s="138">
        <v>2</v>
      </c>
      <c r="AL87" s="138" t="s">
        <v>524</v>
      </c>
      <c r="AM87" s="138" t="s">
        <v>524</v>
      </c>
      <c r="AN87" s="138" t="s">
        <v>524</v>
      </c>
      <c r="AO87" s="138" t="s">
        <v>524</v>
      </c>
      <c r="AP87" s="138" t="s">
        <v>524</v>
      </c>
      <c r="AQ87" s="138">
        <v>2</v>
      </c>
      <c r="AR87" s="138" t="s">
        <v>524</v>
      </c>
      <c r="AS87" s="138" t="s">
        <v>524</v>
      </c>
      <c r="AT87" s="138" t="s">
        <v>524</v>
      </c>
      <c r="AU87" s="138">
        <v>3</v>
      </c>
      <c r="AV87" s="138" t="s">
        <v>524</v>
      </c>
      <c r="AW87" s="138" t="s">
        <v>524</v>
      </c>
      <c r="AX87" s="138" t="s">
        <v>524</v>
      </c>
      <c r="AY87" s="138" t="s">
        <v>524</v>
      </c>
      <c r="AZ87" s="138" t="s">
        <v>524</v>
      </c>
      <c r="BA87" s="138">
        <v>3</v>
      </c>
      <c r="BB87" s="138" t="s">
        <v>524</v>
      </c>
      <c r="BC87" s="138" t="s">
        <v>524</v>
      </c>
      <c r="BD87" s="138" t="s">
        <v>524</v>
      </c>
      <c r="BE87" s="138">
        <v>2</v>
      </c>
      <c r="BF87" s="138" t="s">
        <v>524</v>
      </c>
      <c r="BG87" s="138" t="s">
        <v>524</v>
      </c>
      <c r="BH87" s="138" t="s">
        <v>524</v>
      </c>
      <c r="BI87" s="138" t="s">
        <v>524</v>
      </c>
      <c r="BJ87" s="138" t="s">
        <v>524</v>
      </c>
      <c r="BK87" s="138">
        <v>2</v>
      </c>
      <c r="BL87" s="138" t="s">
        <v>524</v>
      </c>
      <c r="BM87" s="138" t="s">
        <v>524</v>
      </c>
      <c r="BN87" s="138" t="s">
        <v>524</v>
      </c>
      <c r="BO87" s="151" t="str">
        <f t="shared" si="5"/>
        <v>Same</v>
      </c>
    </row>
    <row r="88" spans="1:67" ht="12.75">
      <c r="A88" s="150" t="str">
        <f t="shared" si="4"/>
        <v>Report</v>
      </c>
      <c r="B88" s="138" t="s">
        <v>335</v>
      </c>
      <c r="C88" s="138">
        <v>58938</v>
      </c>
      <c r="D88" s="138" t="s">
        <v>19</v>
      </c>
      <c r="E88" s="138" t="s">
        <v>206</v>
      </c>
      <c r="F88" s="139" t="s">
        <v>246</v>
      </c>
      <c r="G88" s="138" t="s">
        <v>19</v>
      </c>
      <c r="H88" s="138" t="s">
        <v>214</v>
      </c>
      <c r="I88" s="140">
        <v>452625</v>
      </c>
      <c r="J88" s="141">
        <v>41975</v>
      </c>
      <c r="K88" s="141">
        <v>41978</v>
      </c>
      <c r="L88" s="141" t="s">
        <v>192</v>
      </c>
      <c r="M88" s="141">
        <v>42012</v>
      </c>
      <c r="N88" s="139" t="s">
        <v>193</v>
      </c>
      <c r="O88" s="141" t="s">
        <v>193</v>
      </c>
      <c r="P88" s="138" t="s">
        <v>193</v>
      </c>
      <c r="Q88" s="138">
        <v>3</v>
      </c>
      <c r="R88" s="138" t="s">
        <v>524</v>
      </c>
      <c r="S88" s="138" t="s">
        <v>524</v>
      </c>
      <c r="T88" s="138" t="s">
        <v>524</v>
      </c>
      <c r="U88" s="138" t="s">
        <v>524</v>
      </c>
      <c r="V88" s="138" t="s">
        <v>524</v>
      </c>
      <c r="W88" s="138">
        <v>3</v>
      </c>
      <c r="X88" s="138" t="s">
        <v>524</v>
      </c>
      <c r="Y88" s="138" t="s">
        <v>524</v>
      </c>
      <c r="Z88" s="138" t="s">
        <v>524</v>
      </c>
      <c r="AA88" s="138">
        <v>3</v>
      </c>
      <c r="AB88" s="142" t="s">
        <v>524</v>
      </c>
      <c r="AC88" s="138" t="s">
        <v>524</v>
      </c>
      <c r="AD88" s="138" t="s">
        <v>524</v>
      </c>
      <c r="AE88" s="138" t="s">
        <v>524</v>
      </c>
      <c r="AF88" s="138" t="s">
        <v>524</v>
      </c>
      <c r="AG88" s="138">
        <v>3</v>
      </c>
      <c r="AH88" s="138" t="s">
        <v>524</v>
      </c>
      <c r="AI88" s="138" t="s">
        <v>524</v>
      </c>
      <c r="AJ88" s="138" t="s">
        <v>524</v>
      </c>
      <c r="AK88" s="138">
        <v>3</v>
      </c>
      <c r="AL88" s="138" t="s">
        <v>524</v>
      </c>
      <c r="AM88" s="138" t="s">
        <v>524</v>
      </c>
      <c r="AN88" s="138" t="s">
        <v>524</v>
      </c>
      <c r="AO88" s="138" t="s">
        <v>524</v>
      </c>
      <c r="AP88" s="138" t="s">
        <v>524</v>
      </c>
      <c r="AQ88" s="138">
        <v>3</v>
      </c>
      <c r="AR88" s="138" t="s">
        <v>524</v>
      </c>
      <c r="AS88" s="138" t="s">
        <v>524</v>
      </c>
      <c r="AT88" s="138" t="s">
        <v>524</v>
      </c>
      <c r="AU88" s="138">
        <v>3</v>
      </c>
      <c r="AV88" s="138" t="s">
        <v>524</v>
      </c>
      <c r="AW88" s="138" t="s">
        <v>524</v>
      </c>
      <c r="AX88" s="138" t="s">
        <v>524</v>
      </c>
      <c r="AY88" s="138" t="s">
        <v>524</v>
      </c>
      <c r="AZ88" s="138" t="s">
        <v>524</v>
      </c>
      <c r="BA88" s="138">
        <v>3</v>
      </c>
      <c r="BB88" s="138" t="s">
        <v>524</v>
      </c>
      <c r="BC88" s="138" t="s">
        <v>524</v>
      </c>
      <c r="BD88" s="138" t="s">
        <v>524</v>
      </c>
      <c r="BE88" s="138">
        <v>2</v>
      </c>
      <c r="BF88" s="138" t="s">
        <v>524</v>
      </c>
      <c r="BG88" s="138" t="s">
        <v>524</v>
      </c>
      <c r="BH88" s="138" t="s">
        <v>524</v>
      </c>
      <c r="BI88" s="138" t="s">
        <v>524</v>
      </c>
      <c r="BJ88" s="138" t="s">
        <v>524</v>
      </c>
      <c r="BK88" s="138">
        <v>2</v>
      </c>
      <c r="BL88" s="138" t="s">
        <v>524</v>
      </c>
      <c r="BM88" s="138" t="s">
        <v>524</v>
      </c>
      <c r="BN88" s="138" t="s">
        <v>524</v>
      </c>
      <c r="BO88" s="151" t="str">
        <f t="shared" si="5"/>
        <v>No previous inspection</v>
      </c>
    </row>
    <row r="89" spans="1:67" ht="12.75">
      <c r="A89" s="150" t="str">
        <f t="shared" si="4"/>
        <v>Report</v>
      </c>
      <c r="B89" s="138" t="s">
        <v>332</v>
      </c>
      <c r="C89" s="138">
        <v>51893</v>
      </c>
      <c r="D89" s="138" t="s">
        <v>19</v>
      </c>
      <c r="E89" s="138" t="s">
        <v>200</v>
      </c>
      <c r="F89" s="139" t="s">
        <v>273</v>
      </c>
      <c r="G89" s="138" t="s">
        <v>19</v>
      </c>
      <c r="H89" s="138" t="s">
        <v>260</v>
      </c>
      <c r="I89" s="140">
        <v>446601</v>
      </c>
      <c r="J89" s="141">
        <v>41974</v>
      </c>
      <c r="K89" s="141">
        <v>41978</v>
      </c>
      <c r="L89" s="141" t="s">
        <v>192</v>
      </c>
      <c r="M89" s="141">
        <v>42025</v>
      </c>
      <c r="N89" s="139">
        <v>321281</v>
      </c>
      <c r="O89" s="141">
        <v>39486</v>
      </c>
      <c r="P89" s="138">
        <v>1</v>
      </c>
      <c r="Q89" s="138">
        <v>4</v>
      </c>
      <c r="R89" s="138" t="s">
        <v>524</v>
      </c>
      <c r="S89" s="138" t="s">
        <v>524</v>
      </c>
      <c r="T89" s="138" t="s">
        <v>524</v>
      </c>
      <c r="U89" s="138" t="s">
        <v>524</v>
      </c>
      <c r="V89" s="138">
        <v>4</v>
      </c>
      <c r="W89" s="138">
        <v>4</v>
      </c>
      <c r="X89" s="138" t="s">
        <v>524</v>
      </c>
      <c r="Y89" s="138" t="s">
        <v>524</v>
      </c>
      <c r="Z89" s="138" t="s">
        <v>524</v>
      </c>
      <c r="AA89" s="138">
        <v>4</v>
      </c>
      <c r="AB89" s="142" t="s">
        <v>524</v>
      </c>
      <c r="AC89" s="138" t="s">
        <v>524</v>
      </c>
      <c r="AD89" s="138" t="s">
        <v>524</v>
      </c>
      <c r="AE89" s="138" t="s">
        <v>524</v>
      </c>
      <c r="AF89" s="138">
        <v>4</v>
      </c>
      <c r="AG89" s="138">
        <v>4</v>
      </c>
      <c r="AH89" s="138" t="s">
        <v>524</v>
      </c>
      <c r="AI89" s="138" t="s">
        <v>524</v>
      </c>
      <c r="AJ89" s="138" t="s">
        <v>524</v>
      </c>
      <c r="AK89" s="138">
        <v>4</v>
      </c>
      <c r="AL89" s="138" t="s">
        <v>524</v>
      </c>
      <c r="AM89" s="138" t="s">
        <v>524</v>
      </c>
      <c r="AN89" s="138" t="s">
        <v>524</v>
      </c>
      <c r="AO89" s="138" t="s">
        <v>524</v>
      </c>
      <c r="AP89" s="138">
        <v>4</v>
      </c>
      <c r="AQ89" s="138">
        <v>4</v>
      </c>
      <c r="AR89" s="138" t="s">
        <v>524</v>
      </c>
      <c r="AS89" s="138" t="s">
        <v>524</v>
      </c>
      <c r="AT89" s="138" t="s">
        <v>524</v>
      </c>
      <c r="AU89" s="138">
        <v>4</v>
      </c>
      <c r="AV89" s="138" t="s">
        <v>524</v>
      </c>
      <c r="AW89" s="138" t="s">
        <v>524</v>
      </c>
      <c r="AX89" s="138" t="s">
        <v>524</v>
      </c>
      <c r="AY89" s="138" t="s">
        <v>524</v>
      </c>
      <c r="AZ89" s="138">
        <v>4</v>
      </c>
      <c r="BA89" s="138">
        <v>4</v>
      </c>
      <c r="BB89" s="138" t="s">
        <v>524</v>
      </c>
      <c r="BC89" s="138" t="s">
        <v>524</v>
      </c>
      <c r="BD89" s="138" t="s">
        <v>524</v>
      </c>
      <c r="BE89" s="138">
        <v>3</v>
      </c>
      <c r="BF89" s="138" t="s">
        <v>524</v>
      </c>
      <c r="BG89" s="138" t="s">
        <v>524</v>
      </c>
      <c r="BH89" s="138" t="s">
        <v>524</v>
      </c>
      <c r="BI89" s="138" t="s">
        <v>524</v>
      </c>
      <c r="BJ89" s="138">
        <v>3</v>
      </c>
      <c r="BK89" s="138">
        <v>3</v>
      </c>
      <c r="BL89" s="138" t="s">
        <v>524</v>
      </c>
      <c r="BM89" s="138" t="s">
        <v>524</v>
      </c>
      <c r="BN89" s="138" t="s">
        <v>524</v>
      </c>
      <c r="BO89" s="151" t="str">
        <f t="shared" si="5"/>
        <v>Declined</v>
      </c>
    </row>
    <row r="90" spans="1:67" ht="12.75">
      <c r="A90" s="150" t="str">
        <f t="shared" si="4"/>
        <v>Report</v>
      </c>
      <c r="B90" s="138" t="s">
        <v>334</v>
      </c>
      <c r="C90" s="138">
        <v>58362</v>
      </c>
      <c r="D90" s="138" t="s">
        <v>19</v>
      </c>
      <c r="E90" s="138" t="s">
        <v>250</v>
      </c>
      <c r="F90" s="139" t="s">
        <v>399</v>
      </c>
      <c r="G90" s="138" t="s">
        <v>19</v>
      </c>
      <c r="H90" s="138" t="s">
        <v>260</v>
      </c>
      <c r="I90" s="140">
        <v>446612</v>
      </c>
      <c r="J90" s="141">
        <v>41974</v>
      </c>
      <c r="K90" s="141">
        <v>41978</v>
      </c>
      <c r="L90" s="141" t="s">
        <v>192</v>
      </c>
      <c r="M90" s="141">
        <v>42019</v>
      </c>
      <c r="N90" s="139">
        <v>330084</v>
      </c>
      <c r="O90" s="141">
        <v>39793</v>
      </c>
      <c r="P90" s="138">
        <v>2</v>
      </c>
      <c r="Q90" s="138">
        <v>2</v>
      </c>
      <c r="R90" s="138" t="s">
        <v>524</v>
      </c>
      <c r="S90" s="138" t="s">
        <v>524</v>
      </c>
      <c r="T90" s="138" t="s">
        <v>524</v>
      </c>
      <c r="U90" s="138" t="s">
        <v>524</v>
      </c>
      <c r="V90" s="138" t="s">
        <v>524</v>
      </c>
      <c r="W90" s="138">
        <v>2</v>
      </c>
      <c r="X90" s="138" t="s">
        <v>524</v>
      </c>
      <c r="Y90" s="138" t="s">
        <v>524</v>
      </c>
      <c r="Z90" s="138">
        <v>2</v>
      </c>
      <c r="AA90" s="138">
        <v>2</v>
      </c>
      <c r="AB90" s="142" t="s">
        <v>524</v>
      </c>
      <c r="AC90" s="138" t="s">
        <v>524</v>
      </c>
      <c r="AD90" s="138" t="s">
        <v>524</v>
      </c>
      <c r="AE90" s="138" t="s">
        <v>524</v>
      </c>
      <c r="AF90" s="138" t="s">
        <v>524</v>
      </c>
      <c r="AG90" s="138">
        <v>2</v>
      </c>
      <c r="AH90" s="138" t="s">
        <v>524</v>
      </c>
      <c r="AI90" s="138" t="s">
        <v>524</v>
      </c>
      <c r="AJ90" s="138">
        <v>2</v>
      </c>
      <c r="AK90" s="138">
        <v>2</v>
      </c>
      <c r="AL90" s="138" t="s">
        <v>524</v>
      </c>
      <c r="AM90" s="138" t="s">
        <v>524</v>
      </c>
      <c r="AN90" s="138" t="s">
        <v>524</v>
      </c>
      <c r="AO90" s="138" t="s">
        <v>524</v>
      </c>
      <c r="AP90" s="138" t="s">
        <v>524</v>
      </c>
      <c r="AQ90" s="138">
        <v>2</v>
      </c>
      <c r="AR90" s="138" t="s">
        <v>524</v>
      </c>
      <c r="AS90" s="138" t="s">
        <v>524</v>
      </c>
      <c r="AT90" s="138">
        <v>2</v>
      </c>
      <c r="AU90" s="138">
        <v>2</v>
      </c>
      <c r="AV90" s="138" t="s">
        <v>524</v>
      </c>
      <c r="AW90" s="138" t="s">
        <v>524</v>
      </c>
      <c r="AX90" s="138" t="s">
        <v>524</v>
      </c>
      <c r="AY90" s="138" t="s">
        <v>524</v>
      </c>
      <c r="AZ90" s="138" t="s">
        <v>524</v>
      </c>
      <c r="BA90" s="138">
        <v>2</v>
      </c>
      <c r="BB90" s="138" t="s">
        <v>524</v>
      </c>
      <c r="BC90" s="138" t="s">
        <v>524</v>
      </c>
      <c r="BD90" s="138">
        <v>2</v>
      </c>
      <c r="BE90" s="138">
        <v>2</v>
      </c>
      <c r="BF90" s="138" t="s">
        <v>524</v>
      </c>
      <c r="BG90" s="138" t="s">
        <v>524</v>
      </c>
      <c r="BH90" s="138" t="s">
        <v>524</v>
      </c>
      <c r="BI90" s="138" t="s">
        <v>524</v>
      </c>
      <c r="BJ90" s="138" t="s">
        <v>524</v>
      </c>
      <c r="BK90" s="138">
        <v>2</v>
      </c>
      <c r="BL90" s="138" t="s">
        <v>524</v>
      </c>
      <c r="BM90" s="138" t="s">
        <v>524</v>
      </c>
      <c r="BN90" s="138">
        <v>2</v>
      </c>
      <c r="BO90" s="151" t="str">
        <f t="shared" si="5"/>
        <v>Same</v>
      </c>
    </row>
    <row r="91" spans="1:67" ht="12.75">
      <c r="A91" s="150" t="str">
        <f aca="true" t="shared" si="6" ref="A91:A99">IF(C91&lt;&gt;"",HYPERLINK(CONCATENATE("http://reports.ofsted.gov.uk/inspection-reports/find-inspection-report/provider/ELS/",C91),"Report"),"")</f>
        <v>Report</v>
      </c>
      <c r="B91" s="138" t="s">
        <v>349</v>
      </c>
      <c r="C91" s="138">
        <v>130819</v>
      </c>
      <c r="D91" s="138" t="s">
        <v>61</v>
      </c>
      <c r="E91" s="138" t="s">
        <v>233</v>
      </c>
      <c r="F91" s="139" t="s">
        <v>400</v>
      </c>
      <c r="G91" s="138" t="s">
        <v>202</v>
      </c>
      <c r="H91" s="138" t="s">
        <v>210</v>
      </c>
      <c r="I91" s="140">
        <v>430274</v>
      </c>
      <c r="J91" s="141">
        <v>41975</v>
      </c>
      <c r="K91" s="141">
        <v>41978</v>
      </c>
      <c r="L91" s="141" t="s">
        <v>192</v>
      </c>
      <c r="M91" s="141">
        <v>42018</v>
      </c>
      <c r="N91" s="139">
        <v>409321</v>
      </c>
      <c r="O91" s="141">
        <v>41439</v>
      </c>
      <c r="P91" s="138">
        <v>3</v>
      </c>
      <c r="Q91" s="138">
        <v>3</v>
      </c>
      <c r="R91" s="138" t="s">
        <v>524</v>
      </c>
      <c r="S91" s="138" t="s">
        <v>524</v>
      </c>
      <c r="T91" s="138" t="s">
        <v>524</v>
      </c>
      <c r="U91" s="138">
        <v>3</v>
      </c>
      <c r="V91" s="138">
        <v>3</v>
      </c>
      <c r="W91" s="138">
        <v>2</v>
      </c>
      <c r="X91" s="138" t="s">
        <v>524</v>
      </c>
      <c r="Y91" s="138" t="s">
        <v>524</v>
      </c>
      <c r="Z91" s="138" t="s">
        <v>524</v>
      </c>
      <c r="AA91" s="138">
        <v>3</v>
      </c>
      <c r="AB91" s="142" t="s">
        <v>524</v>
      </c>
      <c r="AC91" s="138" t="s">
        <v>524</v>
      </c>
      <c r="AD91" s="138" t="s">
        <v>524</v>
      </c>
      <c r="AE91" s="138">
        <v>3</v>
      </c>
      <c r="AF91" s="138">
        <v>3</v>
      </c>
      <c r="AG91" s="138">
        <v>2</v>
      </c>
      <c r="AH91" s="138" t="s">
        <v>524</v>
      </c>
      <c r="AI91" s="138" t="s">
        <v>524</v>
      </c>
      <c r="AJ91" s="138" t="s">
        <v>524</v>
      </c>
      <c r="AK91" s="138">
        <v>3</v>
      </c>
      <c r="AL91" s="138" t="s">
        <v>524</v>
      </c>
      <c r="AM91" s="138" t="s">
        <v>524</v>
      </c>
      <c r="AN91" s="138" t="s">
        <v>524</v>
      </c>
      <c r="AO91" s="138">
        <v>3</v>
      </c>
      <c r="AP91" s="138">
        <v>3</v>
      </c>
      <c r="AQ91" s="138">
        <v>2</v>
      </c>
      <c r="AR91" s="138" t="s">
        <v>524</v>
      </c>
      <c r="AS91" s="138" t="s">
        <v>524</v>
      </c>
      <c r="AT91" s="138" t="s">
        <v>524</v>
      </c>
      <c r="AU91" s="138">
        <v>3</v>
      </c>
      <c r="AV91" s="138" t="s">
        <v>524</v>
      </c>
      <c r="AW91" s="138" t="s">
        <v>524</v>
      </c>
      <c r="AX91" s="138" t="s">
        <v>524</v>
      </c>
      <c r="AY91" s="138">
        <v>3</v>
      </c>
      <c r="AZ91" s="138">
        <v>3</v>
      </c>
      <c r="BA91" s="138">
        <v>2</v>
      </c>
      <c r="BB91" s="138" t="s">
        <v>524</v>
      </c>
      <c r="BC91" s="138" t="s">
        <v>524</v>
      </c>
      <c r="BD91" s="138" t="s">
        <v>524</v>
      </c>
      <c r="BE91" s="138">
        <v>2</v>
      </c>
      <c r="BF91" s="138" t="s">
        <v>524</v>
      </c>
      <c r="BG91" s="138" t="s">
        <v>524</v>
      </c>
      <c r="BH91" s="138" t="s">
        <v>524</v>
      </c>
      <c r="BI91" s="138">
        <v>2</v>
      </c>
      <c r="BJ91" s="138">
        <v>2</v>
      </c>
      <c r="BK91" s="138">
        <v>2</v>
      </c>
      <c r="BL91" s="138" t="s">
        <v>524</v>
      </c>
      <c r="BM91" s="138" t="s">
        <v>524</v>
      </c>
      <c r="BN91" s="138" t="s">
        <v>524</v>
      </c>
      <c r="BO91" s="151" t="str">
        <f aca="true" t="shared" si="7" ref="BO91:BO99">IF(P91="Null","No previous inspection",IF(Q91&gt;P91,"Declined",IF(Q91=P91,"Same",IF(Q91&lt;P91,"Improved"))))</f>
        <v>Same</v>
      </c>
    </row>
    <row r="92" spans="1:67" ht="12.75">
      <c r="A92" s="150" t="str">
        <f t="shared" si="6"/>
        <v>Report</v>
      </c>
      <c r="B92" s="138" t="s">
        <v>350</v>
      </c>
      <c r="C92" s="138">
        <v>130851</v>
      </c>
      <c r="D92" s="138" t="s">
        <v>61</v>
      </c>
      <c r="E92" s="138" t="s">
        <v>212</v>
      </c>
      <c r="F92" s="139" t="s">
        <v>401</v>
      </c>
      <c r="G92" s="138" t="s">
        <v>202</v>
      </c>
      <c r="H92" s="138" t="s">
        <v>225</v>
      </c>
      <c r="I92" s="140">
        <v>446541</v>
      </c>
      <c r="J92" s="141">
        <v>41974</v>
      </c>
      <c r="K92" s="141">
        <v>41978</v>
      </c>
      <c r="L92" s="141" t="s">
        <v>192</v>
      </c>
      <c r="M92" s="141">
        <v>42018</v>
      </c>
      <c r="N92" s="139">
        <v>332873</v>
      </c>
      <c r="O92" s="141">
        <v>39836</v>
      </c>
      <c r="P92" s="138">
        <v>2</v>
      </c>
      <c r="Q92" s="138">
        <v>2</v>
      </c>
      <c r="R92" s="138" t="s">
        <v>524</v>
      </c>
      <c r="S92" s="138" t="s">
        <v>524</v>
      </c>
      <c r="T92" s="138" t="s">
        <v>524</v>
      </c>
      <c r="U92" s="138">
        <v>2</v>
      </c>
      <c r="V92" s="138">
        <v>2</v>
      </c>
      <c r="W92" s="138">
        <v>1</v>
      </c>
      <c r="X92" s="138" t="s">
        <v>524</v>
      </c>
      <c r="Y92" s="138" t="s">
        <v>524</v>
      </c>
      <c r="Z92" s="138" t="s">
        <v>524</v>
      </c>
      <c r="AA92" s="138">
        <v>2</v>
      </c>
      <c r="AB92" s="142" t="s">
        <v>524</v>
      </c>
      <c r="AC92" s="138" t="s">
        <v>524</v>
      </c>
      <c r="AD92" s="138" t="s">
        <v>524</v>
      </c>
      <c r="AE92" s="138">
        <v>2</v>
      </c>
      <c r="AF92" s="138">
        <v>2</v>
      </c>
      <c r="AG92" s="138">
        <v>1</v>
      </c>
      <c r="AH92" s="138" t="s">
        <v>524</v>
      </c>
      <c r="AI92" s="138" t="s">
        <v>524</v>
      </c>
      <c r="AJ92" s="138" t="s">
        <v>524</v>
      </c>
      <c r="AK92" s="138">
        <v>2</v>
      </c>
      <c r="AL92" s="138" t="s">
        <v>524</v>
      </c>
      <c r="AM92" s="138" t="s">
        <v>524</v>
      </c>
      <c r="AN92" s="138" t="s">
        <v>524</v>
      </c>
      <c r="AO92" s="138">
        <v>2</v>
      </c>
      <c r="AP92" s="138">
        <v>2</v>
      </c>
      <c r="AQ92" s="138">
        <v>1</v>
      </c>
      <c r="AR92" s="138" t="s">
        <v>524</v>
      </c>
      <c r="AS92" s="138" t="s">
        <v>524</v>
      </c>
      <c r="AT92" s="138" t="s">
        <v>524</v>
      </c>
      <c r="AU92" s="138">
        <v>2</v>
      </c>
      <c r="AV92" s="138" t="s">
        <v>524</v>
      </c>
      <c r="AW92" s="138" t="s">
        <v>524</v>
      </c>
      <c r="AX92" s="138" t="s">
        <v>524</v>
      </c>
      <c r="AY92" s="138">
        <v>2</v>
      </c>
      <c r="AZ92" s="138">
        <v>2</v>
      </c>
      <c r="BA92" s="138">
        <v>1</v>
      </c>
      <c r="BB92" s="138" t="s">
        <v>524</v>
      </c>
      <c r="BC92" s="138" t="s">
        <v>524</v>
      </c>
      <c r="BD92" s="138" t="s">
        <v>524</v>
      </c>
      <c r="BE92" s="138">
        <v>2</v>
      </c>
      <c r="BF92" s="138" t="s">
        <v>524</v>
      </c>
      <c r="BG92" s="138" t="s">
        <v>524</v>
      </c>
      <c r="BH92" s="138" t="s">
        <v>524</v>
      </c>
      <c r="BI92" s="138">
        <v>2</v>
      </c>
      <c r="BJ92" s="138">
        <v>2</v>
      </c>
      <c r="BK92" s="138">
        <v>2</v>
      </c>
      <c r="BL92" s="138" t="s">
        <v>524</v>
      </c>
      <c r="BM92" s="138" t="s">
        <v>524</v>
      </c>
      <c r="BN92" s="138" t="s">
        <v>524</v>
      </c>
      <c r="BO92" s="151" t="str">
        <f t="shared" si="7"/>
        <v>Same</v>
      </c>
    </row>
    <row r="93" spans="1:67" ht="12.75">
      <c r="A93" s="150" t="str">
        <f t="shared" si="6"/>
        <v>Report</v>
      </c>
      <c r="B93" s="138" t="s">
        <v>336</v>
      </c>
      <c r="C93" s="138">
        <v>55422</v>
      </c>
      <c r="D93" s="138" t="s">
        <v>64</v>
      </c>
      <c r="E93" s="138" t="s">
        <v>208</v>
      </c>
      <c r="F93" s="139" t="s">
        <v>227</v>
      </c>
      <c r="G93" s="138" t="s">
        <v>219</v>
      </c>
      <c r="H93" s="138" t="s">
        <v>220</v>
      </c>
      <c r="I93" s="140">
        <v>451949</v>
      </c>
      <c r="J93" s="141">
        <v>41975</v>
      </c>
      <c r="K93" s="141">
        <v>41978</v>
      </c>
      <c r="L93" s="141" t="s">
        <v>192</v>
      </c>
      <c r="M93" s="141">
        <v>42011</v>
      </c>
      <c r="N93" s="139">
        <v>375496</v>
      </c>
      <c r="O93" s="141">
        <v>40865</v>
      </c>
      <c r="P93" s="138">
        <v>2</v>
      </c>
      <c r="Q93" s="138">
        <v>3</v>
      </c>
      <c r="R93" s="138" t="s">
        <v>524</v>
      </c>
      <c r="S93" s="138" t="s">
        <v>524</v>
      </c>
      <c r="T93" s="138">
        <v>3</v>
      </c>
      <c r="U93" s="138">
        <v>4</v>
      </c>
      <c r="V93" s="138">
        <v>2</v>
      </c>
      <c r="W93" s="138" t="s">
        <v>524</v>
      </c>
      <c r="X93" s="138">
        <v>2</v>
      </c>
      <c r="Y93" s="138" t="s">
        <v>524</v>
      </c>
      <c r="Z93" s="138" t="s">
        <v>524</v>
      </c>
      <c r="AA93" s="138">
        <v>3</v>
      </c>
      <c r="AB93" s="142" t="s">
        <v>524</v>
      </c>
      <c r="AC93" s="138" t="s">
        <v>524</v>
      </c>
      <c r="AD93" s="138">
        <v>3</v>
      </c>
      <c r="AE93" s="138">
        <v>4</v>
      </c>
      <c r="AF93" s="138">
        <v>3</v>
      </c>
      <c r="AG93" s="138" t="s">
        <v>524</v>
      </c>
      <c r="AH93" s="138">
        <v>2</v>
      </c>
      <c r="AI93" s="138" t="s">
        <v>524</v>
      </c>
      <c r="AJ93" s="138" t="s">
        <v>524</v>
      </c>
      <c r="AK93" s="138">
        <v>3</v>
      </c>
      <c r="AL93" s="138" t="s">
        <v>524</v>
      </c>
      <c r="AM93" s="138" t="s">
        <v>524</v>
      </c>
      <c r="AN93" s="138">
        <v>3</v>
      </c>
      <c r="AO93" s="138">
        <v>3</v>
      </c>
      <c r="AP93" s="138">
        <v>2</v>
      </c>
      <c r="AQ93" s="138" t="s">
        <v>524</v>
      </c>
      <c r="AR93" s="138">
        <v>2</v>
      </c>
      <c r="AS93" s="138" t="s">
        <v>524</v>
      </c>
      <c r="AT93" s="138" t="s">
        <v>524</v>
      </c>
      <c r="AU93" s="138">
        <v>3</v>
      </c>
      <c r="AV93" s="138" t="s">
        <v>524</v>
      </c>
      <c r="AW93" s="138" t="s">
        <v>524</v>
      </c>
      <c r="AX93" s="138">
        <v>3</v>
      </c>
      <c r="AY93" s="138">
        <v>4</v>
      </c>
      <c r="AZ93" s="138">
        <v>2</v>
      </c>
      <c r="BA93" s="138" t="s">
        <v>524</v>
      </c>
      <c r="BB93" s="138">
        <v>2</v>
      </c>
      <c r="BC93" s="138" t="s">
        <v>524</v>
      </c>
      <c r="BD93" s="138" t="s">
        <v>524</v>
      </c>
      <c r="BE93" s="138">
        <v>2</v>
      </c>
      <c r="BF93" s="138" t="s">
        <v>524</v>
      </c>
      <c r="BG93" s="138" t="s">
        <v>524</v>
      </c>
      <c r="BH93" s="138">
        <v>2</v>
      </c>
      <c r="BI93" s="138">
        <v>2</v>
      </c>
      <c r="BJ93" s="138">
        <v>2</v>
      </c>
      <c r="BK93" s="138" t="s">
        <v>524</v>
      </c>
      <c r="BL93" s="138">
        <v>2</v>
      </c>
      <c r="BM93" s="138" t="s">
        <v>524</v>
      </c>
      <c r="BN93" s="138" t="s">
        <v>524</v>
      </c>
      <c r="BO93" s="151" t="str">
        <f t="shared" si="7"/>
        <v>Declined</v>
      </c>
    </row>
    <row r="94" spans="1:67" ht="12.75">
      <c r="A94" s="150" t="str">
        <f t="shared" si="6"/>
        <v>Report</v>
      </c>
      <c r="B94" s="138" t="s">
        <v>373</v>
      </c>
      <c r="C94" s="138">
        <v>54803</v>
      </c>
      <c r="D94" s="138" t="s">
        <v>19</v>
      </c>
      <c r="E94" s="138" t="s">
        <v>189</v>
      </c>
      <c r="F94" s="139" t="s">
        <v>362</v>
      </c>
      <c r="G94" s="138" t="s">
        <v>19</v>
      </c>
      <c r="H94" s="138" t="s">
        <v>214</v>
      </c>
      <c r="I94" s="140">
        <v>452617</v>
      </c>
      <c r="J94" s="141">
        <v>41982</v>
      </c>
      <c r="K94" s="141">
        <v>41984</v>
      </c>
      <c r="L94" s="141" t="s">
        <v>192</v>
      </c>
      <c r="M94" s="141">
        <v>42020</v>
      </c>
      <c r="N94" s="139">
        <v>318271</v>
      </c>
      <c r="O94" s="141">
        <v>39463</v>
      </c>
      <c r="P94" s="138">
        <v>1</v>
      </c>
      <c r="Q94" s="138">
        <v>1</v>
      </c>
      <c r="R94" s="138" t="s">
        <v>524</v>
      </c>
      <c r="S94" s="138" t="s">
        <v>524</v>
      </c>
      <c r="T94" s="138" t="s">
        <v>524</v>
      </c>
      <c r="U94" s="138" t="s">
        <v>524</v>
      </c>
      <c r="V94" s="138" t="s">
        <v>524</v>
      </c>
      <c r="W94" s="138">
        <v>1</v>
      </c>
      <c r="X94" s="138" t="s">
        <v>524</v>
      </c>
      <c r="Y94" s="138" t="s">
        <v>524</v>
      </c>
      <c r="Z94" s="138" t="s">
        <v>524</v>
      </c>
      <c r="AA94" s="138">
        <v>1</v>
      </c>
      <c r="AB94" s="142" t="s">
        <v>524</v>
      </c>
      <c r="AC94" s="138" t="s">
        <v>524</v>
      </c>
      <c r="AD94" s="138" t="s">
        <v>524</v>
      </c>
      <c r="AE94" s="138" t="s">
        <v>524</v>
      </c>
      <c r="AF94" s="138" t="s">
        <v>524</v>
      </c>
      <c r="AG94" s="138">
        <v>1</v>
      </c>
      <c r="AH94" s="138" t="s">
        <v>524</v>
      </c>
      <c r="AI94" s="138" t="s">
        <v>524</v>
      </c>
      <c r="AJ94" s="138" t="s">
        <v>524</v>
      </c>
      <c r="AK94" s="138">
        <v>1</v>
      </c>
      <c r="AL94" s="138" t="s">
        <v>524</v>
      </c>
      <c r="AM94" s="138" t="s">
        <v>524</v>
      </c>
      <c r="AN94" s="138" t="s">
        <v>524</v>
      </c>
      <c r="AO94" s="138" t="s">
        <v>524</v>
      </c>
      <c r="AP94" s="138" t="s">
        <v>524</v>
      </c>
      <c r="AQ94" s="138">
        <v>1</v>
      </c>
      <c r="AR94" s="138" t="s">
        <v>524</v>
      </c>
      <c r="AS94" s="138" t="s">
        <v>524</v>
      </c>
      <c r="AT94" s="138" t="s">
        <v>524</v>
      </c>
      <c r="AU94" s="138">
        <v>1</v>
      </c>
      <c r="AV94" s="138" t="s">
        <v>524</v>
      </c>
      <c r="AW94" s="138" t="s">
        <v>524</v>
      </c>
      <c r="AX94" s="138" t="s">
        <v>524</v>
      </c>
      <c r="AY94" s="138" t="s">
        <v>524</v>
      </c>
      <c r="AZ94" s="138" t="s">
        <v>524</v>
      </c>
      <c r="BA94" s="138">
        <v>1</v>
      </c>
      <c r="BB94" s="138" t="s">
        <v>524</v>
      </c>
      <c r="BC94" s="138" t="s">
        <v>524</v>
      </c>
      <c r="BD94" s="138" t="s">
        <v>524</v>
      </c>
      <c r="BE94" s="138">
        <v>1</v>
      </c>
      <c r="BF94" s="138" t="s">
        <v>524</v>
      </c>
      <c r="BG94" s="138" t="s">
        <v>524</v>
      </c>
      <c r="BH94" s="138" t="s">
        <v>524</v>
      </c>
      <c r="BI94" s="138" t="s">
        <v>524</v>
      </c>
      <c r="BJ94" s="138" t="s">
        <v>524</v>
      </c>
      <c r="BK94" s="138">
        <v>1</v>
      </c>
      <c r="BL94" s="138" t="s">
        <v>524</v>
      </c>
      <c r="BM94" s="138" t="s">
        <v>524</v>
      </c>
      <c r="BN94" s="138" t="s">
        <v>524</v>
      </c>
      <c r="BO94" s="151" t="str">
        <f t="shared" si="7"/>
        <v>Same</v>
      </c>
    </row>
    <row r="95" spans="1:67" ht="12.75">
      <c r="A95" s="150" t="str">
        <f t="shared" si="6"/>
        <v>Report</v>
      </c>
      <c r="B95" s="138" t="s">
        <v>380</v>
      </c>
      <c r="C95" s="138">
        <v>130413</v>
      </c>
      <c r="D95" s="138" t="s">
        <v>61</v>
      </c>
      <c r="E95" s="138" t="s">
        <v>200</v>
      </c>
      <c r="F95" s="139" t="s">
        <v>262</v>
      </c>
      <c r="G95" s="138" t="s">
        <v>202</v>
      </c>
      <c r="H95" s="138" t="s">
        <v>210</v>
      </c>
      <c r="I95" s="140">
        <v>429287</v>
      </c>
      <c r="J95" s="141">
        <v>41981</v>
      </c>
      <c r="K95" s="141">
        <v>41985</v>
      </c>
      <c r="L95" s="141" t="s">
        <v>192</v>
      </c>
      <c r="M95" s="141">
        <v>42027</v>
      </c>
      <c r="N95" s="139">
        <v>397442</v>
      </c>
      <c r="O95" s="141">
        <v>41355</v>
      </c>
      <c r="P95" s="138">
        <v>3</v>
      </c>
      <c r="Q95" s="138">
        <v>3</v>
      </c>
      <c r="R95" s="138" t="s">
        <v>524</v>
      </c>
      <c r="S95" s="138" t="s">
        <v>524</v>
      </c>
      <c r="T95" s="138" t="s">
        <v>524</v>
      </c>
      <c r="U95" s="138">
        <v>3</v>
      </c>
      <c r="V95" s="138">
        <v>3</v>
      </c>
      <c r="W95" s="138" t="s">
        <v>524</v>
      </c>
      <c r="X95" s="138" t="s">
        <v>524</v>
      </c>
      <c r="Y95" s="138" t="s">
        <v>524</v>
      </c>
      <c r="Z95" s="138" t="s">
        <v>524</v>
      </c>
      <c r="AA95" s="138">
        <v>4</v>
      </c>
      <c r="AB95" s="142" t="s">
        <v>524</v>
      </c>
      <c r="AC95" s="138" t="s">
        <v>524</v>
      </c>
      <c r="AD95" s="138" t="s">
        <v>524</v>
      </c>
      <c r="AE95" s="138">
        <v>4</v>
      </c>
      <c r="AF95" s="138">
        <v>4</v>
      </c>
      <c r="AG95" s="138" t="s">
        <v>524</v>
      </c>
      <c r="AH95" s="138" t="s">
        <v>524</v>
      </c>
      <c r="AI95" s="138" t="s">
        <v>524</v>
      </c>
      <c r="AJ95" s="138" t="s">
        <v>524</v>
      </c>
      <c r="AK95" s="138">
        <v>3</v>
      </c>
      <c r="AL95" s="138" t="s">
        <v>524</v>
      </c>
      <c r="AM95" s="138" t="s">
        <v>524</v>
      </c>
      <c r="AN95" s="138" t="s">
        <v>524</v>
      </c>
      <c r="AO95" s="138">
        <v>3</v>
      </c>
      <c r="AP95" s="138">
        <v>3</v>
      </c>
      <c r="AQ95" s="138" t="s">
        <v>524</v>
      </c>
      <c r="AR95" s="138" t="s">
        <v>524</v>
      </c>
      <c r="AS95" s="138" t="s">
        <v>524</v>
      </c>
      <c r="AT95" s="138" t="s">
        <v>524</v>
      </c>
      <c r="AU95" s="138">
        <v>3</v>
      </c>
      <c r="AV95" s="138" t="s">
        <v>524</v>
      </c>
      <c r="AW95" s="138" t="s">
        <v>524</v>
      </c>
      <c r="AX95" s="138" t="s">
        <v>524</v>
      </c>
      <c r="AY95" s="138">
        <v>3</v>
      </c>
      <c r="AZ95" s="138">
        <v>3</v>
      </c>
      <c r="BA95" s="138" t="s">
        <v>524</v>
      </c>
      <c r="BB95" s="138" t="s">
        <v>524</v>
      </c>
      <c r="BC95" s="138" t="s">
        <v>524</v>
      </c>
      <c r="BD95" s="138" t="s">
        <v>524</v>
      </c>
      <c r="BE95" s="138">
        <v>2</v>
      </c>
      <c r="BF95" s="138" t="s">
        <v>524</v>
      </c>
      <c r="BG95" s="138" t="s">
        <v>524</v>
      </c>
      <c r="BH95" s="138" t="s">
        <v>524</v>
      </c>
      <c r="BI95" s="138">
        <v>2</v>
      </c>
      <c r="BJ95" s="138">
        <v>2</v>
      </c>
      <c r="BK95" s="138" t="s">
        <v>524</v>
      </c>
      <c r="BL95" s="138" t="s">
        <v>524</v>
      </c>
      <c r="BM95" s="138" t="s">
        <v>524</v>
      </c>
      <c r="BN95" s="138" t="s">
        <v>524</v>
      </c>
      <c r="BO95" s="151" t="str">
        <f t="shared" si="7"/>
        <v>Same</v>
      </c>
    </row>
    <row r="96" spans="1:67" ht="12.75">
      <c r="A96" s="150" t="str">
        <f t="shared" si="6"/>
        <v>Report</v>
      </c>
      <c r="B96" s="138" t="s">
        <v>374</v>
      </c>
      <c r="C96" s="138">
        <v>54191</v>
      </c>
      <c r="D96" s="138" t="s">
        <v>20</v>
      </c>
      <c r="E96" s="138" t="s">
        <v>212</v>
      </c>
      <c r="F96" s="139" t="s">
        <v>402</v>
      </c>
      <c r="G96" s="138" t="s">
        <v>20</v>
      </c>
      <c r="H96" s="138" t="s">
        <v>260</v>
      </c>
      <c r="I96" s="140">
        <v>446605</v>
      </c>
      <c r="J96" s="141">
        <v>41981</v>
      </c>
      <c r="K96" s="141">
        <v>41985</v>
      </c>
      <c r="L96" s="141" t="s">
        <v>192</v>
      </c>
      <c r="M96" s="141">
        <v>42025</v>
      </c>
      <c r="N96" s="139">
        <v>330030</v>
      </c>
      <c r="O96" s="141">
        <v>39829</v>
      </c>
      <c r="P96" s="138">
        <v>2</v>
      </c>
      <c r="Q96" s="138">
        <v>1</v>
      </c>
      <c r="R96" s="138" t="s">
        <v>524</v>
      </c>
      <c r="S96" s="138" t="s">
        <v>524</v>
      </c>
      <c r="T96" s="138" t="s">
        <v>524</v>
      </c>
      <c r="U96" s="138" t="s">
        <v>524</v>
      </c>
      <c r="V96" s="138" t="s">
        <v>524</v>
      </c>
      <c r="W96" s="138">
        <v>1</v>
      </c>
      <c r="X96" s="138" t="s">
        <v>524</v>
      </c>
      <c r="Y96" s="138" t="s">
        <v>524</v>
      </c>
      <c r="Z96" s="138" t="s">
        <v>524</v>
      </c>
      <c r="AA96" s="138">
        <v>1</v>
      </c>
      <c r="AB96" s="142" t="s">
        <v>524</v>
      </c>
      <c r="AC96" s="138" t="s">
        <v>524</v>
      </c>
      <c r="AD96" s="138" t="s">
        <v>524</v>
      </c>
      <c r="AE96" s="138" t="s">
        <v>524</v>
      </c>
      <c r="AF96" s="138" t="s">
        <v>524</v>
      </c>
      <c r="AG96" s="138">
        <v>1</v>
      </c>
      <c r="AH96" s="138" t="s">
        <v>524</v>
      </c>
      <c r="AI96" s="138" t="s">
        <v>524</v>
      </c>
      <c r="AJ96" s="138" t="s">
        <v>524</v>
      </c>
      <c r="AK96" s="138">
        <v>1</v>
      </c>
      <c r="AL96" s="138" t="s">
        <v>524</v>
      </c>
      <c r="AM96" s="138" t="s">
        <v>524</v>
      </c>
      <c r="AN96" s="138" t="s">
        <v>524</v>
      </c>
      <c r="AO96" s="138" t="s">
        <v>524</v>
      </c>
      <c r="AP96" s="138" t="s">
        <v>524</v>
      </c>
      <c r="AQ96" s="138">
        <v>1</v>
      </c>
      <c r="AR96" s="138" t="s">
        <v>524</v>
      </c>
      <c r="AS96" s="138" t="s">
        <v>524</v>
      </c>
      <c r="AT96" s="138" t="s">
        <v>524</v>
      </c>
      <c r="AU96" s="138">
        <v>1</v>
      </c>
      <c r="AV96" s="138" t="s">
        <v>524</v>
      </c>
      <c r="AW96" s="138" t="s">
        <v>524</v>
      </c>
      <c r="AX96" s="138" t="s">
        <v>524</v>
      </c>
      <c r="AY96" s="138" t="s">
        <v>524</v>
      </c>
      <c r="AZ96" s="138" t="s">
        <v>524</v>
      </c>
      <c r="BA96" s="138">
        <v>1</v>
      </c>
      <c r="BB96" s="138" t="s">
        <v>524</v>
      </c>
      <c r="BC96" s="138" t="s">
        <v>524</v>
      </c>
      <c r="BD96" s="138" t="s">
        <v>524</v>
      </c>
      <c r="BE96" s="138">
        <v>2</v>
      </c>
      <c r="BF96" s="138" t="s">
        <v>524</v>
      </c>
      <c r="BG96" s="138" t="s">
        <v>524</v>
      </c>
      <c r="BH96" s="138" t="s">
        <v>524</v>
      </c>
      <c r="BI96" s="138" t="s">
        <v>524</v>
      </c>
      <c r="BJ96" s="138" t="s">
        <v>524</v>
      </c>
      <c r="BK96" s="138">
        <v>2</v>
      </c>
      <c r="BL96" s="138" t="s">
        <v>524</v>
      </c>
      <c r="BM96" s="138" t="s">
        <v>524</v>
      </c>
      <c r="BN96" s="138" t="s">
        <v>524</v>
      </c>
      <c r="BO96" s="151" t="str">
        <f t="shared" si="7"/>
        <v>Improved</v>
      </c>
    </row>
    <row r="97" spans="1:67" ht="12.75">
      <c r="A97" s="150" t="str">
        <f t="shared" si="6"/>
        <v>Report</v>
      </c>
      <c r="B97" s="138" t="s">
        <v>377</v>
      </c>
      <c r="C97" s="138">
        <v>53152</v>
      </c>
      <c r="D97" s="138" t="s">
        <v>64</v>
      </c>
      <c r="E97" s="138" t="s">
        <v>200</v>
      </c>
      <c r="F97" s="139" t="s">
        <v>259</v>
      </c>
      <c r="G97" s="138" t="s">
        <v>219</v>
      </c>
      <c r="H97" s="138" t="s">
        <v>220</v>
      </c>
      <c r="I97" s="140">
        <v>446663</v>
      </c>
      <c r="J97" s="141">
        <v>41981</v>
      </c>
      <c r="K97" s="141">
        <v>41985</v>
      </c>
      <c r="L97" s="141" t="s">
        <v>192</v>
      </c>
      <c r="M97" s="141">
        <v>42025</v>
      </c>
      <c r="N97" s="139">
        <v>345790</v>
      </c>
      <c r="O97" s="141">
        <v>40298</v>
      </c>
      <c r="P97" s="138">
        <v>2</v>
      </c>
      <c r="Q97" s="138">
        <v>4</v>
      </c>
      <c r="R97" s="138" t="s">
        <v>524</v>
      </c>
      <c r="S97" s="138" t="s">
        <v>524</v>
      </c>
      <c r="T97" s="138" t="s">
        <v>524</v>
      </c>
      <c r="U97" s="138" t="s">
        <v>524</v>
      </c>
      <c r="V97" s="138" t="s">
        <v>524</v>
      </c>
      <c r="W97" s="138">
        <v>4</v>
      </c>
      <c r="X97" s="138">
        <v>4</v>
      </c>
      <c r="Y97" s="138" t="s">
        <v>524</v>
      </c>
      <c r="Z97" s="138" t="s">
        <v>524</v>
      </c>
      <c r="AA97" s="138">
        <v>3</v>
      </c>
      <c r="AB97" s="142" t="s">
        <v>524</v>
      </c>
      <c r="AC97" s="138" t="s">
        <v>524</v>
      </c>
      <c r="AD97" s="138" t="s">
        <v>524</v>
      </c>
      <c r="AE97" s="138" t="s">
        <v>524</v>
      </c>
      <c r="AF97" s="138" t="s">
        <v>524</v>
      </c>
      <c r="AG97" s="138">
        <v>3</v>
      </c>
      <c r="AH97" s="138">
        <v>2</v>
      </c>
      <c r="AI97" s="138" t="s">
        <v>524</v>
      </c>
      <c r="AJ97" s="138" t="s">
        <v>524</v>
      </c>
      <c r="AK97" s="138">
        <v>3</v>
      </c>
      <c r="AL97" s="138" t="s">
        <v>524</v>
      </c>
      <c r="AM97" s="138" t="s">
        <v>524</v>
      </c>
      <c r="AN97" s="138" t="s">
        <v>524</v>
      </c>
      <c r="AO97" s="138" t="s">
        <v>524</v>
      </c>
      <c r="AP97" s="138" t="s">
        <v>524</v>
      </c>
      <c r="AQ97" s="138">
        <v>3</v>
      </c>
      <c r="AR97" s="138">
        <v>2</v>
      </c>
      <c r="AS97" s="138" t="s">
        <v>524</v>
      </c>
      <c r="AT97" s="138" t="s">
        <v>524</v>
      </c>
      <c r="AU97" s="138">
        <v>4</v>
      </c>
      <c r="AV97" s="138" t="s">
        <v>524</v>
      </c>
      <c r="AW97" s="138" t="s">
        <v>524</v>
      </c>
      <c r="AX97" s="138" t="s">
        <v>524</v>
      </c>
      <c r="AY97" s="138" t="s">
        <v>524</v>
      </c>
      <c r="AZ97" s="138" t="s">
        <v>524</v>
      </c>
      <c r="BA97" s="138">
        <v>4</v>
      </c>
      <c r="BB97" s="138">
        <v>4</v>
      </c>
      <c r="BC97" s="138" t="s">
        <v>524</v>
      </c>
      <c r="BD97" s="138" t="s">
        <v>524</v>
      </c>
      <c r="BE97" s="138">
        <v>4</v>
      </c>
      <c r="BF97" s="138" t="s">
        <v>524</v>
      </c>
      <c r="BG97" s="138" t="s">
        <v>524</v>
      </c>
      <c r="BH97" s="138" t="s">
        <v>524</v>
      </c>
      <c r="BI97" s="138" t="s">
        <v>524</v>
      </c>
      <c r="BJ97" s="138" t="s">
        <v>524</v>
      </c>
      <c r="BK97" s="138">
        <v>4</v>
      </c>
      <c r="BL97" s="138">
        <v>4</v>
      </c>
      <c r="BM97" s="138" t="s">
        <v>524</v>
      </c>
      <c r="BN97" s="138" t="s">
        <v>524</v>
      </c>
      <c r="BO97" s="151" t="str">
        <f t="shared" si="7"/>
        <v>Declined</v>
      </c>
    </row>
    <row r="98" spans="1:67" ht="12.75">
      <c r="A98" s="150" t="str">
        <f t="shared" si="6"/>
        <v>Report</v>
      </c>
      <c r="B98" s="138" t="s">
        <v>381</v>
      </c>
      <c r="C98" s="138">
        <v>130512</v>
      </c>
      <c r="D98" s="138" t="s">
        <v>61</v>
      </c>
      <c r="E98" s="138" t="s">
        <v>195</v>
      </c>
      <c r="F98" s="139" t="s">
        <v>403</v>
      </c>
      <c r="G98" s="138" t="s">
        <v>202</v>
      </c>
      <c r="H98" s="138" t="s">
        <v>382</v>
      </c>
      <c r="I98" s="140">
        <v>433764</v>
      </c>
      <c r="J98" s="141">
        <v>41981</v>
      </c>
      <c r="K98" s="141">
        <v>41985</v>
      </c>
      <c r="L98" s="141" t="s">
        <v>192</v>
      </c>
      <c r="M98" s="141">
        <v>42019</v>
      </c>
      <c r="N98" s="139">
        <v>427743</v>
      </c>
      <c r="O98" s="141">
        <v>41551</v>
      </c>
      <c r="P98" s="138">
        <v>4</v>
      </c>
      <c r="Q98" s="138">
        <v>3</v>
      </c>
      <c r="R98" s="138">
        <v>3</v>
      </c>
      <c r="S98" s="138" t="s">
        <v>524</v>
      </c>
      <c r="T98" s="138" t="s">
        <v>524</v>
      </c>
      <c r="U98" s="138">
        <v>3</v>
      </c>
      <c r="V98" s="138">
        <v>3</v>
      </c>
      <c r="W98" s="138">
        <v>3</v>
      </c>
      <c r="X98" s="138" t="s">
        <v>524</v>
      </c>
      <c r="Y98" s="138" t="s">
        <v>524</v>
      </c>
      <c r="Z98" s="138">
        <v>3</v>
      </c>
      <c r="AA98" s="138">
        <v>3</v>
      </c>
      <c r="AB98" s="142">
        <v>3</v>
      </c>
      <c r="AC98" s="138" t="s">
        <v>524</v>
      </c>
      <c r="AD98" s="138" t="s">
        <v>524</v>
      </c>
      <c r="AE98" s="138">
        <v>3</v>
      </c>
      <c r="AF98" s="138">
        <v>3</v>
      </c>
      <c r="AG98" s="138">
        <v>3</v>
      </c>
      <c r="AH98" s="138" t="s">
        <v>524</v>
      </c>
      <c r="AI98" s="138" t="s">
        <v>524</v>
      </c>
      <c r="AJ98" s="138">
        <v>3</v>
      </c>
      <c r="AK98" s="138">
        <v>3</v>
      </c>
      <c r="AL98" s="138">
        <v>3</v>
      </c>
      <c r="AM98" s="138" t="s">
        <v>524</v>
      </c>
      <c r="AN98" s="138" t="s">
        <v>524</v>
      </c>
      <c r="AO98" s="138">
        <v>3</v>
      </c>
      <c r="AP98" s="138">
        <v>3</v>
      </c>
      <c r="AQ98" s="138">
        <v>3</v>
      </c>
      <c r="AR98" s="138" t="s">
        <v>524</v>
      </c>
      <c r="AS98" s="138" t="s">
        <v>524</v>
      </c>
      <c r="AT98" s="138">
        <v>3</v>
      </c>
      <c r="AU98" s="138">
        <v>3</v>
      </c>
      <c r="AV98" s="138">
        <v>3</v>
      </c>
      <c r="AW98" s="138" t="s">
        <v>524</v>
      </c>
      <c r="AX98" s="138" t="s">
        <v>524</v>
      </c>
      <c r="AY98" s="138">
        <v>3</v>
      </c>
      <c r="AZ98" s="138">
        <v>3</v>
      </c>
      <c r="BA98" s="138">
        <v>3</v>
      </c>
      <c r="BB98" s="138" t="s">
        <v>524</v>
      </c>
      <c r="BC98" s="138" t="s">
        <v>524</v>
      </c>
      <c r="BD98" s="138">
        <v>3</v>
      </c>
      <c r="BE98" s="138">
        <v>2</v>
      </c>
      <c r="BF98" s="138">
        <v>2</v>
      </c>
      <c r="BG98" s="138" t="s">
        <v>524</v>
      </c>
      <c r="BH98" s="138" t="s">
        <v>524</v>
      </c>
      <c r="BI98" s="138">
        <v>2</v>
      </c>
      <c r="BJ98" s="138">
        <v>2</v>
      </c>
      <c r="BK98" s="138">
        <v>2</v>
      </c>
      <c r="BL98" s="138" t="s">
        <v>524</v>
      </c>
      <c r="BM98" s="138" t="s">
        <v>524</v>
      </c>
      <c r="BN98" s="138">
        <v>2</v>
      </c>
      <c r="BO98" s="151" t="str">
        <f t="shared" si="7"/>
        <v>Improved</v>
      </c>
    </row>
    <row r="99" spans="1:67" ht="12.75">
      <c r="A99" s="150" t="str">
        <f t="shared" si="6"/>
        <v>Report</v>
      </c>
      <c r="B99" s="138" t="s">
        <v>378</v>
      </c>
      <c r="C99" s="138">
        <v>55413</v>
      </c>
      <c r="D99" s="138" t="s">
        <v>64</v>
      </c>
      <c r="E99" s="138" t="s">
        <v>208</v>
      </c>
      <c r="F99" s="139" t="s">
        <v>284</v>
      </c>
      <c r="G99" s="138" t="s">
        <v>219</v>
      </c>
      <c r="H99" s="138" t="s">
        <v>220</v>
      </c>
      <c r="I99" s="140">
        <v>446669</v>
      </c>
      <c r="J99" s="141">
        <v>41981</v>
      </c>
      <c r="K99" s="141">
        <v>41985</v>
      </c>
      <c r="L99" s="141" t="s">
        <v>192</v>
      </c>
      <c r="M99" s="141">
        <v>42019</v>
      </c>
      <c r="N99" s="139">
        <v>331468</v>
      </c>
      <c r="O99" s="141">
        <v>39836</v>
      </c>
      <c r="P99" s="138">
        <v>2</v>
      </c>
      <c r="Q99" s="138">
        <v>1</v>
      </c>
      <c r="R99" s="138" t="s">
        <v>524</v>
      </c>
      <c r="S99" s="138" t="s">
        <v>524</v>
      </c>
      <c r="T99" s="138" t="s">
        <v>524</v>
      </c>
      <c r="U99" s="138">
        <v>1</v>
      </c>
      <c r="V99" s="138">
        <v>1</v>
      </c>
      <c r="W99" s="138" t="s">
        <v>524</v>
      </c>
      <c r="X99" s="138">
        <v>1</v>
      </c>
      <c r="Y99" s="138" t="s">
        <v>524</v>
      </c>
      <c r="Z99" s="138">
        <v>1</v>
      </c>
      <c r="AA99" s="138">
        <v>1</v>
      </c>
      <c r="AB99" s="142" t="s">
        <v>524</v>
      </c>
      <c r="AC99" s="138" t="s">
        <v>524</v>
      </c>
      <c r="AD99" s="138" t="s">
        <v>524</v>
      </c>
      <c r="AE99" s="138">
        <v>1</v>
      </c>
      <c r="AF99" s="138">
        <v>1</v>
      </c>
      <c r="AG99" s="138" t="s">
        <v>524</v>
      </c>
      <c r="AH99" s="138">
        <v>1</v>
      </c>
      <c r="AI99" s="138" t="s">
        <v>524</v>
      </c>
      <c r="AJ99" s="138">
        <v>1</v>
      </c>
      <c r="AK99" s="138">
        <v>1</v>
      </c>
      <c r="AL99" s="138" t="s">
        <v>524</v>
      </c>
      <c r="AM99" s="138" t="s">
        <v>524</v>
      </c>
      <c r="AN99" s="138" t="s">
        <v>524</v>
      </c>
      <c r="AO99" s="138">
        <v>1</v>
      </c>
      <c r="AP99" s="138">
        <v>1</v>
      </c>
      <c r="AQ99" s="138" t="s">
        <v>524</v>
      </c>
      <c r="AR99" s="138">
        <v>1</v>
      </c>
      <c r="AS99" s="138" t="s">
        <v>524</v>
      </c>
      <c r="AT99" s="138">
        <v>1</v>
      </c>
      <c r="AU99" s="138">
        <v>1</v>
      </c>
      <c r="AV99" s="138" t="s">
        <v>524</v>
      </c>
      <c r="AW99" s="138" t="s">
        <v>524</v>
      </c>
      <c r="AX99" s="138" t="s">
        <v>524</v>
      </c>
      <c r="AY99" s="138">
        <v>1</v>
      </c>
      <c r="AZ99" s="138">
        <v>1</v>
      </c>
      <c r="BA99" s="138" t="s">
        <v>524</v>
      </c>
      <c r="BB99" s="138">
        <v>1</v>
      </c>
      <c r="BC99" s="138" t="s">
        <v>524</v>
      </c>
      <c r="BD99" s="138">
        <v>1</v>
      </c>
      <c r="BE99" s="138">
        <v>2</v>
      </c>
      <c r="BF99" s="138" t="s">
        <v>524</v>
      </c>
      <c r="BG99" s="138" t="s">
        <v>524</v>
      </c>
      <c r="BH99" s="138" t="s">
        <v>524</v>
      </c>
      <c r="BI99" s="138">
        <v>2</v>
      </c>
      <c r="BJ99" s="138">
        <v>2</v>
      </c>
      <c r="BK99" s="138" t="s">
        <v>524</v>
      </c>
      <c r="BL99" s="138">
        <v>2</v>
      </c>
      <c r="BM99" s="138" t="s">
        <v>524</v>
      </c>
      <c r="BN99" s="138">
        <v>2</v>
      </c>
      <c r="BO99" s="151" t="str">
        <f t="shared" si="7"/>
        <v>Improved</v>
      </c>
    </row>
    <row r="100" spans="1:67" ht="12.75">
      <c r="A100" s="150" t="str">
        <f aca="true" t="shared" si="8" ref="A100:A127">IF(C100&lt;&gt;"",HYPERLINK(CONCATENATE("http://reports.ofsted.gov.uk/inspection-reports/find-inspection-report/provider/ELS/",C100),"Report"),"")</f>
        <v>Report</v>
      </c>
      <c r="B100" s="138" t="s">
        <v>376</v>
      </c>
      <c r="C100" s="138">
        <v>54744</v>
      </c>
      <c r="D100" s="138" t="s">
        <v>19</v>
      </c>
      <c r="E100" s="138" t="s">
        <v>208</v>
      </c>
      <c r="F100" s="139" t="s">
        <v>404</v>
      </c>
      <c r="G100" s="138" t="s">
        <v>19</v>
      </c>
      <c r="H100" s="138" t="s">
        <v>214</v>
      </c>
      <c r="I100" s="140">
        <v>446606</v>
      </c>
      <c r="J100" s="141">
        <v>41981</v>
      </c>
      <c r="K100" s="141">
        <v>41985</v>
      </c>
      <c r="L100" s="141" t="s">
        <v>192</v>
      </c>
      <c r="M100" s="141">
        <v>42031</v>
      </c>
      <c r="N100" s="139">
        <v>307075</v>
      </c>
      <c r="O100" s="141">
        <v>38919</v>
      </c>
      <c r="P100" s="138">
        <v>3</v>
      </c>
      <c r="Q100" s="138">
        <v>4</v>
      </c>
      <c r="R100" s="138" t="s">
        <v>524</v>
      </c>
      <c r="S100" s="138" t="s">
        <v>524</v>
      </c>
      <c r="T100" s="138" t="s">
        <v>524</v>
      </c>
      <c r="U100" s="138" t="s">
        <v>524</v>
      </c>
      <c r="V100" s="138" t="s">
        <v>524</v>
      </c>
      <c r="W100" s="138">
        <v>4</v>
      </c>
      <c r="X100" s="138" t="s">
        <v>524</v>
      </c>
      <c r="Y100" s="138" t="s">
        <v>524</v>
      </c>
      <c r="Z100" s="138" t="s">
        <v>524</v>
      </c>
      <c r="AA100" s="138">
        <v>4</v>
      </c>
      <c r="AB100" s="142" t="s">
        <v>524</v>
      </c>
      <c r="AC100" s="138" t="s">
        <v>524</v>
      </c>
      <c r="AD100" s="138" t="s">
        <v>524</v>
      </c>
      <c r="AE100" s="138" t="s">
        <v>524</v>
      </c>
      <c r="AF100" s="138" t="s">
        <v>524</v>
      </c>
      <c r="AG100" s="138">
        <v>4</v>
      </c>
      <c r="AH100" s="138" t="s">
        <v>524</v>
      </c>
      <c r="AI100" s="138" t="s">
        <v>524</v>
      </c>
      <c r="AJ100" s="138" t="s">
        <v>524</v>
      </c>
      <c r="AK100" s="138">
        <v>4</v>
      </c>
      <c r="AL100" s="138" t="s">
        <v>524</v>
      </c>
      <c r="AM100" s="138" t="s">
        <v>524</v>
      </c>
      <c r="AN100" s="138" t="s">
        <v>524</v>
      </c>
      <c r="AO100" s="138" t="s">
        <v>524</v>
      </c>
      <c r="AP100" s="138" t="s">
        <v>524</v>
      </c>
      <c r="AQ100" s="138">
        <v>4</v>
      </c>
      <c r="AR100" s="138" t="s">
        <v>524</v>
      </c>
      <c r="AS100" s="138" t="s">
        <v>524</v>
      </c>
      <c r="AT100" s="138" t="s">
        <v>524</v>
      </c>
      <c r="AU100" s="138">
        <v>4</v>
      </c>
      <c r="AV100" s="138" t="s">
        <v>524</v>
      </c>
      <c r="AW100" s="138" t="s">
        <v>524</v>
      </c>
      <c r="AX100" s="138" t="s">
        <v>524</v>
      </c>
      <c r="AY100" s="138" t="s">
        <v>524</v>
      </c>
      <c r="AZ100" s="138" t="s">
        <v>524</v>
      </c>
      <c r="BA100" s="138">
        <v>4</v>
      </c>
      <c r="BB100" s="138" t="s">
        <v>524</v>
      </c>
      <c r="BC100" s="138" t="s">
        <v>524</v>
      </c>
      <c r="BD100" s="138" t="s">
        <v>524</v>
      </c>
      <c r="BE100" s="138">
        <v>4</v>
      </c>
      <c r="BF100" s="138" t="s">
        <v>524</v>
      </c>
      <c r="BG100" s="138" t="s">
        <v>524</v>
      </c>
      <c r="BH100" s="138" t="s">
        <v>524</v>
      </c>
      <c r="BI100" s="138" t="s">
        <v>524</v>
      </c>
      <c r="BJ100" s="138" t="s">
        <v>524</v>
      </c>
      <c r="BK100" s="138">
        <v>4</v>
      </c>
      <c r="BL100" s="138" t="s">
        <v>524</v>
      </c>
      <c r="BM100" s="138" t="s">
        <v>524</v>
      </c>
      <c r="BN100" s="138" t="s">
        <v>524</v>
      </c>
      <c r="BO100" s="139" t="str">
        <f aca="true" t="shared" si="9" ref="BO100:BO127">IF(P100="Null","No previous inspection",IF(Q100&gt;P100,"Declined",IF(Q100=P100,"Same",IF(Q100&lt;P100,"Improved"))))</f>
        <v>Declined</v>
      </c>
    </row>
    <row r="101" spans="1:67" ht="12.75">
      <c r="A101" s="150" t="str">
        <f t="shared" si="8"/>
        <v>Report</v>
      </c>
      <c r="B101" s="138" t="s">
        <v>379</v>
      </c>
      <c r="C101" s="138">
        <v>130824</v>
      </c>
      <c r="D101" s="138" t="s">
        <v>61</v>
      </c>
      <c r="E101" s="138" t="s">
        <v>250</v>
      </c>
      <c r="F101" s="139" t="s">
        <v>257</v>
      </c>
      <c r="G101" s="138" t="s">
        <v>202</v>
      </c>
      <c r="H101" s="138" t="s">
        <v>225</v>
      </c>
      <c r="I101" s="140">
        <v>446540</v>
      </c>
      <c r="J101" s="141">
        <v>41982</v>
      </c>
      <c r="K101" s="141">
        <v>41985</v>
      </c>
      <c r="L101" s="141" t="s">
        <v>192</v>
      </c>
      <c r="M101" s="141">
        <v>42025</v>
      </c>
      <c r="N101" s="139">
        <v>329158</v>
      </c>
      <c r="O101" s="141">
        <v>39829</v>
      </c>
      <c r="P101" s="138">
        <v>2</v>
      </c>
      <c r="Q101" s="138">
        <v>2</v>
      </c>
      <c r="R101" s="138">
        <v>1</v>
      </c>
      <c r="S101" s="138" t="s">
        <v>524</v>
      </c>
      <c r="T101" s="138">
        <v>2</v>
      </c>
      <c r="U101" s="138">
        <v>2</v>
      </c>
      <c r="V101" s="138">
        <v>2</v>
      </c>
      <c r="W101" s="138">
        <v>3</v>
      </c>
      <c r="X101" s="138" t="s">
        <v>524</v>
      </c>
      <c r="Y101" s="138" t="s">
        <v>524</v>
      </c>
      <c r="Z101" s="138" t="s">
        <v>524</v>
      </c>
      <c r="AA101" s="138">
        <v>2</v>
      </c>
      <c r="AB101" s="142">
        <v>1</v>
      </c>
      <c r="AC101" s="138" t="s">
        <v>524</v>
      </c>
      <c r="AD101" s="138">
        <v>2</v>
      </c>
      <c r="AE101" s="138">
        <v>2</v>
      </c>
      <c r="AF101" s="138">
        <v>2</v>
      </c>
      <c r="AG101" s="138">
        <v>3</v>
      </c>
      <c r="AH101" s="138" t="s">
        <v>524</v>
      </c>
      <c r="AI101" s="138" t="s">
        <v>524</v>
      </c>
      <c r="AJ101" s="138" t="s">
        <v>524</v>
      </c>
      <c r="AK101" s="138">
        <v>2</v>
      </c>
      <c r="AL101" s="138">
        <v>2</v>
      </c>
      <c r="AM101" s="138" t="s">
        <v>524</v>
      </c>
      <c r="AN101" s="138">
        <v>2</v>
      </c>
      <c r="AO101" s="138">
        <v>2</v>
      </c>
      <c r="AP101" s="138">
        <v>2</v>
      </c>
      <c r="AQ101" s="138">
        <v>3</v>
      </c>
      <c r="AR101" s="138" t="s">
        <v>524</v>
      </c>
      <c r="AS101" s="138" t="s">
        <v>524</v>
      </c>
      <c r="AT101" s="138" t="s">
        <v>524</v>
      </c>
      <c r="AU101" s="138">
        <v>2</v>
      </c>
      <c r="AV101" s="138">
        <v>1</v>
      </c>
      <c r="AW101" s="138" t="s">
        <v>524</v>
      </c>
      <c r="AX101" s="138">
        <v>2</v>
      </c>
      <c r="AY101" s="138">
        <v>2</v>
      </c>
      <c r="AZ101" s="138">
        <v>2</v>
      </c>
      <c r="BA101" s="138">
        <v>2</v>
      </c>
      <c r="BB101" s="138" t="s">
        <v>524</v>
      </c>
      <c r="BC101" s="138" t="s">
        <v>524</v>
      </c>
      <c r="BD101" s="138" t="s">
        <v>524</v>
      </c>
      <c r="BE101" s="138">
        <v>2</v>
      </c>
      <c r="BF101" s="138">
        <v>2</v>
      </c>
      <c r="BG101" s="138" t="s">
        <v>524</v>
      </c>
      <c r="BH101" s="138">
        <v>2</v>
      </c>
      <c r="BI101" s="138">
        <v>2</v>
      </c>
      <c r="BJ101" s="138">
        <v>2</v>
      </c>
      <c r="BK101" s="138">
        <v>2</v>
      </c>
      <c r="BL101" s="138" t="s">
        <v>524</v>
      </c>
      <c r="BM101" s="138" t="s">
        <v>524</v>
      </c>
      <c r="BN101" s="138" t="s">
        <v>524</v>
      </c>
      <c r="BO101" s="139" t="str">
        <f t="shared" si="9"/>
        <v>Same</v>
      </c>
    </row>
    <row r="102" spans="1:67" ht="12.75">
      <c r="A102" s="150" t="str">
        <f t="shared" si="8"/>
        <v>Report</v>
      </c>
      <c r="B102" s="138" t="s">
        <v>375</v>
      </c>
      <c r="C102" s="138">
        <v>54277</v>
      </c>
      <c r="D102" s="138" t="s">
        <v>19</v>
      </c>
      <c r="E102" s="138" t="s">
        <v>208</v>
      </c>
      <c r="F102" s="139" t="s">
        <v>267</v>
      </c>
      <c r="G102" s="138" t="s">
        <v>19</v>
      </c>
      <c r="H102" s="138" t="s">
        <v>260</v>
      </c>
      <c r="I102" s="140">
        <v>446604</v>
      </c>
      <c r="J102" s="141">
        <v>41981</v>
      </c>
      <c r="K102" s="141">
        <v>41985</v>
      </c>
      <c r="L102" s="141" t="s">
        <v>192</v>
      </c>
      <c r="M102" s="141">
        <v>42020</v>
      </c>
      <c r="N102" s="139">
        <v>345866</v>
      </c>
      <c r="O102" s="141">
        <v>40368</v>
      </c>
      <c r="P102" s="138">
        <v>2</v>
      </c>
      <c r="Q102" s="138">
        <v>3</v>
      </c>
      <c r="R102" s="138" t="s">
        <v>524</v>
      </c>
      <c r="S102" s="138" t="s">
        <v>524</v>
      </c>
      <c r="T102" s="138">
        <v>2</v>
      </c>
      <c r="U102" s="138" t="s">
        <v>524</v>
      </c>
      <c r="V102" s="138" t="s">
        <v>524</v>
      </c>
      <c r="W102" s="138">
        <v>3</v>
      </c>
      <c r="X102" s="138" t="s">
        <v>524</v>
      </c>
      <c r="Y102" s="138" t="s">
        <v>524</v>
      </c>
      <c r="Z102" s="138" t="s">
        <v>524</v>
      </c>
      <c r="AA102" s="138">
        <v>3</v>
      </c>
      <c r="AB102" s="142" t="s">
        <v>524</v>
      </c>
      <c r="AC102" s="138" t="s">
        <v>524</v>
      </c>
      <c r="AD102" s="138">
        <v>2</v>
      </c>
      <c r="AE102" s="138" t="s">
        <v>524</v>
      </c>
      <c r="AF102" s="138" t="s">
        <v>524</v>
      </c>
      <c r="AG102" s="138">
        <v>3</v>
      </c>
      <c r="AH102" s="138" t="s">
        <v>524</v>
      </c>
      <c r="AI102" s="138" t="s">
        <v>524</v>
      </c>
      <c r="AJ102" s="138" t="s">
        <v>524</v>
      </c>
      <c r="AK102" s="138">
        <v>3</v>
      </c>
      <c r="AL102" s="138" t="s">
        <v>524</v>
      </c>
      <c r="AM102" s="138" t="s">
        <v>524</v>
      </c>
      <c r="AN102" s="138">
        <v>2</v>
      </c>
      <c r="AO102" s="138" t="s">
        <v>524</v>
      </c>
      <c r="AP102" s="138" t="s">
        <v>524</v>
      </c>
      <c r="AQ102" s="138">
        <v>3</v>
      </c>
      <c r="AR102" s="138" t="s">
        <v>524</v>
      </c>
      <c r="AS102" s="138" t="s">
        <v>524</v>
      </c>
      <c r="AT102" s="138" t="s">
        <v>524</v>
      </c>
      <c r="AU102" s="138">
        <v>3</v>
      </c>
      <c r="AV102" s="138" t="s">
        <v>524</v>
      </c>
      <c r="AW102" s="138" t="s">
        <v>524</v>
      </c>
      <c r="AX102" s="138">
        <v>2</v>
      </c>
      <c r="AY102" s="138" t="s">
        <v>524</v>
      </c>
      <c r="AZ102" s="138" t="s">
        <v>524</v>
      </c>
      <c r="BA102" s="138">
        <v>3</v>
      </c>
      <c r="BB102" s="138" t="s">
        <v>524</v>
      </c>
      <c r="BC102" s="138" t="s">
        <v>524</v>
      </c>
      <c r="BD102" s="138" t="s">
        <v>524</v>
      </c>
      <c r="BE102" s="138">
        <v>2</v>
      </c>
      <c r="BF102" s="138" t="s">
        <v>524</v>
      </c>
      <c r="BG102" s="138" t="s">
        <v>524</v>
      </c>
      <c r="BH102" s="138">
        <v>2</v>
      </c>
      <c r="BI102" s="138" t="s">
        <v>524</v>
      </c>
      <c r="BJ102" s="138" t="s">
        <v>524</v>
      </c>
      <c r="BK102" s="138">
        <v>2</v>
      </c>
      <c r="BL102" s="138" t="s">
        <v>524</v>
      </c>
      <c r="BM102" s="138" t="s">
        <v>524</v>
      </c>
      <c r="BN102" s="138" t="s">
        <v>524</v>
      </c>
      <c r="BO102" s="139" t="str">
        <f t="shared" si="9"/>
        <v>Declined</v>
      </c>
    </row>
    <row r="103" spans="1:67" ht="12.75">
      <c r="A103" s="150" t="str">
        <f t="shared" si="8"/>
        <v>Report</v>
      </c>
      <c r="B103" s="138" t="s">
        <v>405</v>
      </c>
      <c r="C103" s="138">
        <v>51104</v>
      </c>
      <c r="D103" s="138" t="s">
        <v>19</v>
      </c>
      <c r="E103" s="138" t="s">
        <v>189</v>
      </c>
      <c r="F103" s="139" t="s">
        <v>425</v>
      </c>
      <c r="G103" s="138" t="s">
        <v>19</v>
      </c>
      <c r="H103" s="138" t="s">
        <v>191</v>
      </c>
      <c r="I103" s="140">
        <v>429795</v>
      </c>
      <c r="J103" s="141">
        <v>42016</v>
      </c>
      <c r="K103" s="141">
        <v>42020</v>
      </c>
      <c r="L103" s="141" t="s">
        <v>192</v>
      </c>
      <c r="M103" s="141">
        <v>42058</v>
      </c>
      <c r="N103" s="139">
        <v>404575</v>
      </c>
      <c r="O103" s="141">
        <v>41474</v>
      </c>
      <c r="P103" s="138">
        <v>3</v>
      </c>
      <c r="Q103" s="138">
        <v>2</v>
      </c>
      <c r="R103" s="138" t="s">
        <v>524</v>
      </c>
      <c r="S103" s="138" t="s">
        <v>524</v>
      </c>
      <c r="T103" s="138" t="s">
        <v>524</v>
      </c>
      <c r="U103" s="138" t="s">
        <v>524</v>
      </c>
      <c r="V103" s="138">
        <v>2</v>
      </c>
      <c r="W103" s="138">
        <v>2</v>
      </c>
      <c r="X103" s="138" t="s">
        <v>524</v>
      </c>
      <c r="Y103" s="138" t="s">
        <v>524</v>
      </c>
      <c r="Z103" s="138" t="s">
        <v>524</v>
      </c>
      <c r="AA103" s="138">
        <v>2</v>
      </c>
      <c r="AB103" s="142" t="s">
        <v>524</v>
      </c>
      <c r="AC103" s="138" t="s">
        <v>524</v>
      </c>
      <c r="AD103" s="138" t="s">
        <v>524</v>
      </c>
      <c r="AE103" s="138" t="s">
        <v>524</v>
      </c>
      <c r="AF103" s="138">
        <v>2</v>
      </c>
      <c r="AG103" s="138">
        <v>2</v>
      </c>
      <c r="AH103" s="138" t="s">
        <v>524</v>
      </c>
      <c r="AI103" s="138" t="s">
        <v>524</v>
      </c>
      <c r="AJ103" s="138" t="s">
        <v>524</v>
      </c>
      <c r="AK103" s="138">
        <v>2</v>
      </c>
      <c r="AL103" s="138" t="s">
        <v>524</v>
      </c>
      <c r="AM103" s="138" t="s">
        <v>524</v>
      </c>
      <c r="AN103" s="138" t="s">
        <v>524</v>
      </c>
      <c r="AO103" s="138" t="s">
        <v>524</v>
      </c>
      <c r="AP103" s="138">
        <v>2</v>
      </c>
      <c r="AQ103" s="138">
        <v>2</v>
      </c>
      <c r="AR103" s="138" t="s">
        <v>524</v>
      </c>
      <c r="AS103" s="138" t="s">
        <v>524</v>
      </c>
      <c r="AT103" s="138" t="s">
        <v>524</v>
      </c>
      <c r="AU103" s="138">
        <v>2</v>
      </c>
      <c r="AV103" s="138" t="s">
        <v>524</v>
      </c>
      <c r="AW103" s="138" t="s">
        <v>524</v>
      </c>
      <c r="AX103" s="138" t="s">
        <v>524</v>
      </c>
      <c r="AY103" s="138" t="s">
        <v>524</v>
      </c>
      <c r="AZ103" s="138">
        <v>2</v>
      </c>
      <c r="BA103" s="138">
        <v>2</v>
      </c>
      <c r="BB103" s="138" t="s">
        <v>524</v>
      </c>
      <c r="BC103" s="138" t="s">
        <v>524</v>
      </c>
      <c r="BD103" s="138" t="s">
        <v>524</v>
      </c>
      <c r="BE103" s="138">
        <v>2</v>
      </c>
      <c r="BF103" s="138" t="s">
        <v>524</v>
      </c>
      <c r="BG103" s="138" t="s">
        <v>524</v>
      </c>
      <c r="BH103" s="138" t="s">
        <v>524</v>
      </c>
      <c r="BI103" s="138" t="s">
        <v>524</v>
      </c>
      <c r="BJ103" s="138">
        <v>2</v>
      </c>
      <c r="BK103" s="138">
        <v>2</v>
      </c>
      <c r="BL103" s="138" t="s">
        <v>524</v>
      </c>
      <c r="BM103" s="138" t="s">
        <v>524</v>
      </c>
      <c r="BN103" s="138" t="s">
        <v>524</v>
      </c>
      <c r="BO103" s="139" t="str">
        <f t="shared" si="9"/>
        <v>Improved</v>
      </c>
    </row>
    <row r="104" spans="1:67" s="152" customFormat="1" ht="12.75">
      <c r="A104" s="150" t="str">
        <f t="shared" si="8"/>
        <v>Report</v>
      </c>
      <c r="B104" s="138" t="s">
        <v>407</v>
      </c>
      <c r="C104" s="138">
        <v>51646</v>
      </c>
      <c r="D104" s="138" t="s">
        <v>64</v>
      </c>
      <c r="E104" s="138" t="s">
        <v>200</v>
      </c>
      <c r="F104" s="139" t="s">
        <v>427</v>
      </c>
      <c r="G104" s="138" t="s">
        <v>228</v>
      </c>
      <c r="H104" s="138" t="s">
        <v>220</v>
      </c>
      <c r="I104" s="140">
        <v>452602</v>
      </c>
      <c r="J104" s="141">
        <v>42018</v>
      </c>
      <c r="K104" s="141">
        <v>42020</v>
      </c>
      <c r="L104" s="141" t="s">
        <v>192</v>
      </c>
      <c r="M104" s="141">
        <v>42055</v>
      </c>
      <c r="N104" s="139">
        <v>334063</v>
      </c>
      <c r="O104" s="141">
        <v>39927</v>
      </c>
      <c r="P104" s="138">
        <v>2</v>
      </c>
      <c r="Q104" s="138">
        <v>1</v>
      </c>
      <c r="R104" s="138" t="s">
        <v>524</v>
      </c>
      <c r="S104" s="138" t="s">
        <v>524</v>
      </c>
      <c r="T104" s="138" t="s">
        <v>524</v>
      </c>
      <c r="U104" s="138" t="s">
        <v>524</v>
      </c>
      <c r="V104" s="138">
        <v>1</v>
      </c>
      <c r="W104" s="138" t="s">
        <v>524</v>
      </c>
      <c r="X104" s="138" t="s">
        <v>524</v>
      </c>
      <c r="Y104" s="138" t="s">
        <v>524</v>
      </c>
      <c r="Z104" s="138" t="s">
        <v>524</v>
      </c>
      <c r="AA104" s="138">
        <v>1</v>
      </c>
      <c r="AB104" s="142" t="s">
        <v>524</v>
      </c>
      <c r="AC104" s="138" t="s">
        <v>524</v>
      </c>
      <c r="AD104" s="138" t="s">
        <v>524</v>
      </c>
      <c r="AE104" s="138" t="s">
        <v>524</v>
      </c>
      <c r="AF104" s="138">
        <v>1</v>
      </c>
      <c r="AG104" s="138" t="s">
        <v>524</v>
      </c>
      <c r="AH104" s="138" t="s">
        <v>524</v>
      </c>
      <c r="AI104" s="138" t="s">
        <v>524</v>
      </c>
      <c r="AJ104" s="138" t="s">
        <v>524</v>
      </c>
      <c r="AK104" s="138">
        <v>1</v>
      </c>
      <c r="AL104" s="138" t="s">
        <v>524</v>
      </c>
      <c r="AM104" s="138" t="s">
        <v>524</v>
      </c>
      <c r="AN104" s="138" t="s">
        <v>524</v>
      </c>
      <c r="AO104" s="138" t="s">
        <v>524</v>
      </c>
      <c r="AP104" s="138">
        <v>1</v>
      </c>
      <c r="AQ104" s="138" t="s">
        <v>524</v>
      </c>
      <c r="AR104" s="138" t="s">
        <v>524</v>
      </c>
      <c r="AS104" s="138" t="s">
        <v>524</v>
      </c>
      <c r="AT104" s="138" t="s">
        <v>524</v>
      </c>
      <c r="AU104" s="138">
        <v>1</v>
      </c>
      <c r="AV104" s="138" t="s">
        <v>524</v>
      </c>
      <c r="AW104" s="138" t="s">
        <v>524</v>
      </c>
      <c r="AX104" s="138" t="s">
        <v>524</v>
      </c>
      <c r="AY104" s="138" t="s">
        <v>524</v>
      </c>
      <c r="AZ104" s="138">
        <v>1</v>
      </c>
      <c r="BA104" s="138" t="s">
        <v>524</v>
      </c>
      <c r="BB104" s="138" t="s">
        <v>524</v>
      </c>
      <c r="BC104" s="138" t="s">
        <v>524</v>
      </c>
      <c r="BD104" s="138" t="s">
        <v>524</v>
      </c>
      <c r="BE104" s="138">
        <v>2</v>
      </c>
      <c r="BF104" s="138" t="s">
        <v>524</v>
      </c>
      <c r="BG104" s="138" t="s">
        <v>524</v>
      </c>
      <c r="BH104" s="138" t="s">
        <v>524</v>
      </c>
      <c r="BI104" s="138" t="s">
        <v>524</v>
      </c>
      <c r="BJ104" s="138">
        <v>2</v>
      </c>
      <c r="BK104" s="138" t="s">
        <v>524</v>
      </c>
      <c r="BL104" s="138" t="s">
        <v>524</v>
      </c>
      <c r="BM104" s="138" t="s">
        <v>524</v>
      </c>
      <c r="BN104" s="138" t="s">
        <v>524</v>
      </c>
      <c r="BO104" s="139" t="str">
        <f t="shared" si="9"/>
        <v>Improved</v>
      </c>
    </row>
    <row r="105" spans="1:67" ht="12.75">
      <c r="A105" s="150" t="str">
        <f t="shared" si="8"/>
        <v>Report</v>
      </c>
      <c r="B105" s="138" t="s">
        <v>417</v>
      </c>
      <c r="C105" s="138">
        <v>139433</v>
      </c>
      <c r="D105" s="138" t="s">
        <v>172</v>
      </c>
      <c r="E105" s="138" t="s">
        <v>189</v>
      </c>
      <c r="F105" s="139" t="s">
        <v>428</v>
      </c>
      <c r="G105" s="138" t="s">
        <v>172</v>
      </c>
      <c r="H105" s="138" t="s">
        <v>418</v>
      </c>
      <c r="I105" s="140">
        <v>452498</v>
      </c>
      <c r="J105" s="141">
        <v>42017</v>
      </c>
      <c r="K105" s="141">
        <v>42020</v>
      </c>
      <c r="L105" s="141" t="s">
        <v>192</v>
      </c>
      <c r="M105" s="141">
        <v>42062</v>
      </c>
      <c r="N105" s="139" t="s">
        <v>193</v>
      </c>
      <c r="O105" s="141" t="s">
        <v>193</v>
      </c>
      <c r="P105" s="138" t="s">
        <v>193</v>
      </c>
      <c r="Q105" s="138">
        <v>4</v>
      </c>
      <c r="R105" s="138">
        <v>2</v>
      </c>
      <c r="S105" s="138" t="s">
        <v>524</v>
      </c>
      <c r="T105" s="138" t="s">
        <v>524</v>
      </c>
      <c r="U105" s="138">
        <v>4</v>
      </c>
      <c r="V105" s="138" t="s">
        <v>524</v>
      </c>
      <c r="W105" s="138" t="s">
        <v>524</v>
      </c>
      <c r="X105" s="138" t="s">
        <v>524</v>
      </c>
      <c r="Y105" s="138" t="s">
        <v>524</v>
      </c>
      <c r="Z105" s="138" t="s">
        <v>524</v>
      </c>
      <c r="AA105" s="138">
        <v>4</v>
      </c>
      <c r="AB105" s="142">
        <v>2</v>
      </c>
      <c r="AC105" s="138" t="s">
        <v>524</v>
      </c>
      <c r="AD105" s="138" t="s">
        <v>524</v>
      </c>
      <c r="AE105" s="138">
        <v>4</v>
      </c>
      <c r="AF105" s="138" t="s">
        <v>524</v>
      </c>
      <c r="AG105" s="138" t="s">
        <v>524</v>
      </c>
      <c r="AH105" s="138" t="s">
        <v>524</v>
      </c>
      <c r="AI105" s="138" t="s">
        <v>524</v>
      </c>
      <c r="AJ105" s="138" t="s">
        <v>524</v>
      </c>
      <c r="AK105" s="138">
        <v>4</v>
      </c>
      <c r="AL105" s="138">
        <v>2</v>
      </c>
      <c r="AM105" s="138" t="s">
        <v>524</v>
      </c>
      <c r="AN105" s="138" t="s">
        <v>524</v>
      </c>
      <c r="AO105" s="138">
        <v>4</v>
      </c>
      <c r="AP105" s="138" t="s">
        <v>524</v>
      </c>
      <c r="AQ105" s="138" t="s">
        <v>524</v>
      </c>
      <c r="AR105" s="138" t="s">
        <v>524</v>
      </c>
      <c r="AS105" s="138" t="s">
        <v>524</v>
      </c>
      <c r="AT105" s="138" t="s">
        <v>524</v>
      </c>
      <c r="AU105" s="138">
        <v>4</v>
      </c>
      <c r="AV105" s="138">
        <v>2</v>
      </c>
      <c r="AW105" s="138" t="s">
        <v>524</v>
      </c>
      <c r="AX105" s="138" t="s">
        <v>524</v>
      </c>
      <c r="AY105" s="138">
        <v>4</v>
      </c>
      <c r="AZ105" s="138" t="s">
        <v>524</v>
      </c>
      <c r="BA105" s="138" t="s">
        <v>524</v>
      </c>
      <c r="BB105" s="138" t="s">
        <v>524</v>
      </c>
      <c r="BC105" s="138" t="s">
        <v>524</v>
      </c>
      <c r="BD105" s="138" t="s">
        <v>524</v>
      </c>
      <c r="BE105" s="138">
        <v>3</v>
      </c>
      <c r="BF105" s="138">
        <v>3</v>
      </c>
      <c r="BG105" s="138" t="s">
        <v>524</v>
      </c>
      <c r="BH105" s="138" t="s">
        <v>524</v>
      </c>
      <c r="BI105" s="138">
        <v>3</v>
      </c>
      <c r="BJ105" s="138" t="s">
        <v>524</v>
      </c>
      <c r="BK105" s="138" t="s">
        <v>524</v>
      </c>
      <c r="BL105" s="138" t="s">
        <v>524</v>
      </c>
      <c r="BM105" s="138" t="s">
        <v>524</v>
      </c>
      <c r="BN105" s="138" t="s">
        <v>524</v>
      </c>
      <c r="BO105" s="139" t="str">
        <f t="shared" si="9"/>
        <v>No previous inspection</v>
      </c>
    </row>
    <row r="106" spans="1:67" ht="12.75">
      <c r="A106" s="150" t="str">
        <f t="shared" si="8"/>
        <v>Report</v>
      </c>
      <c r="B106" s="138" t="s">
        <v>419</v>
      </c>
      <c r="C106" s="138">
        <v>130653</v>
      </c>
      <c r="D106" s="138" t="s">
        <v>61</v>
      </c>
      <c r="E106" s="138" t="s">
        <v>212</v>
      </c>
      <c r="F106" s="139" t="s">
        <v>240</v>
      </c>
      <c r="G106" s="138" t="s">
        <v>202</v>
      </c>
      <c r="H106" s="138" t="s">
        <v>210</v>
      </c>
      <c r="I106" s="140">
        <v>430282</v>
      </c>
      <c r="J106" s="141">
        <v>42017</v>
      </c>
      <c r="K106" s="141">
        <v>42020</v>
      </c>
      <c r="L106" s="141" t="s">
        <v>192</v>
      </c>
      <c r="M106" s="141">
        <v>42055</v>
      </c>
      <c r="N106" s="139">
        <v>409327</v>
      </c>
      <c r="O106" s="141">
        <v>41432</v>
      </c>
      <c r="P106" s="138">
        <v>3</v>
      </c>
      <c r="Q106" s="138">
        <v>4</v>
      </c>
      <c r="R106" s="138">
        <v>4</v>
      </c>
      <c r="S106" s="138" t="s">
        <v>524</v>
      </c>
      <c r="T106" s="138" t="s">
        <v>524</v>
      </c>
      <c r="U106" s="138">
        <v>4</v>
      </c>
      <c r="V106" s="138">
        <v>4</v>
      </c>
      <c r="W106" s="138">
        <v>4</v>
      </c>
      <c r="X106" s="138" t="s">
        <v>524</v>
      </c>
      <c r="Y106" s="138" t="s">
        <v>524</v>
      </c>
      <c r="Z106" s="138">
        <v>4</v>
      </c>
      <c r="AA106" s="138">
        <v>2</v>
      </c>
      <c r="AB106" s="142">
        <v>2</v>
      </c>
      <c r="AC106" s="138" t="s">
        <v>524</v>
      </c>
      <c r="AD106" s="138" t="s">
        <v>524</v>
      </c>
      <c r="AE106" s="138">
        <v>2</v>
      </c>
      <c r="AF106" s="138">
        <v>2</v>
      </c>
      <c r="AG106" s="138">
        <v>2</v>
      </c>
      <c r="AH106" s="138" t="s">
        <v>524</v>
      </c>
      <c r="AI106" s="138" t="s">
        <v>524</v>
      </c>
      <c r="AJ106" s="138">
        <v>2</v>
      </c>
      <c r="AK106" s="138">
        <v>2</v>
      </c>
      <c r="AL106" s="138">
        <v>2</v>
      </c>
      <c r="AM106" s="138" t="s">
        <v>524</v>
      </c>
      <c r="AN106" s="138" t="s">
        <v>524</v>
      </c>
      <c r="AO106" s="138">
        <v>2</v>
      </c>
      <c r="AP106" s="138">
        <v>2</v>
      </c>
      <c r="AQ106" s="138">
        <v>2</v>
      </c>
      <c r="AR106" s="138" t="s">
        <v>524</v>
      </c>
      <c r="AS106" s="138" t="s">
        <v>524</v>
      </c>
      <c r="AT106" s="138">
        <v>2</v>
      </c>
      <c r="AU106" s="138">
        <v>4</v>
      </c>
      <c r="AV106" s="138">
        <v>4</v>
      </c>
      <c r="AW106" s="138" t="s">
        <v>524</v>
      </c>
      <c r="AX106" s="138" t="s">
        <v>524</v>
      </c>
      <c r="AY106" s="138">
        <v>4</v>
      </c>
      <c r="AZ106" s="138">
        <v>4</v>
      </c>
      <c r="BA106" s="138">
        <v>4</v>
      </c>
      <c r="BB106" s="138" t="s">
        <v>524</v>
      </c>
      <c r="BC106" s="138" t="s">
        <v>524</v>
      </c>
      <c r="BD106" s="138">
        <v>4</v>
      </c>
      <c r="BE106" s="138">
        <v>2</v>
      </c>
      <c r="BF106" s="138">
        <v>2</v>
      </c>
      <c r="BG106" s="138" t="s">
        <v>524</v>
      </c>
      <c r="BH106" s="138" t="s">
        <v>524</v>
      </c>
      <c r="BI106" s="138">
        <v>2</v>
      </c>
      <c r="BJ106" s="138">
        <v>2</v>
      </c>
      <c r="BK106" s="138">
        <v>2</v>
      </c>
      <c r="BL106" s="138" t="s">
        <v>524</v>
      </c>
      <c r="BM106" s="138" t="s">
        <v>524</v>
      </c>
      <c r="BN106" s="138">
        <v>2</v>
      </c>
      <c r="BO106" s="139" t="str">
        <f t="shared" si="9"/>
        <v>Declined</v>
      </c>
    </row>
    <row r="107" spans="1:67" ht="12.75">
      <c r="A107" s="150" t="str">
        <f t="shared" si="8"/>
        <v>Report</v>
      </c>
      <c r="B107" s="138" t="s">
        <v>408</v>
      </c>
      <c r="C107" s="138">
        <v>59190</v>
      </c>
      <c r="D107" s="138" t="s">
        <v>20</v>
      </c>
      <c r="E107" s="138" t="s">
        <v>206</v>
      </c>
      <c r="F107" s="139" t="s">
        <v>277</v>
      </c>
      <c r="G107" s="138" t="s">
        <v>20</v>
      </c>
      <c r="H107" s="138" t="s">
        <v>214</v>
      </c>
      <c r="I107" s="140">
        <v>452631</v>
      </c>
      <c r="J107" s="141">
        <v>42017</v>
      </c>
      <c r="K107" s="141">
        <v>42020</v>
      </c>
      <c r="L107" s="141" t="s">
        <v>192</v>
      </c>
      <c r="M107" s="141">
        <v>42061</v>
      </c>
      <c r="N107" s="139" t="s">
        <v>193</v>
      </c>
      <c r="O107" s="141" t="s">
        <v>193</v>
      </c>
      <c r="P107" s="138" t="s">
        <v>193</v>
      </c>
      <c r="Q107" s="138">
        <v>3</v>
      </c>
      <c r="R107" s="138" t="s">
        <v>524</v>
      </c>
      <c r="S107" s="138" t="s">
        <v>524</v>
      </c>
      <c r="T107" s="138" t="s">
        <v>524</v>
      </c>
      <c r="U107" s="138" t="s">
        <v>524</v>
      </c>
      <c r="V107" s="138" t="s">
        <v>524</v>
      </c>
      <c r="W107" s="138">
        <v>3</v>
      </c>
      <c r="X107" s="138" t="s">
        <v>524</v>
      </c>
      <c r="Y107" s="138" t="s">
        <v>524</v>
      </c>
      <c r="Z107" s="138" t="s">
        <v>524</v>
      </c>
      <c r="AA107" s="138">
        <v>3</v>
      </c>
      <c r="AB107" s="142" t="s">
        <v>524</v>
      </c>
      <c r="AC107" s="138" t="s">
        <v>524</v>
      </c>
      <c r="AD107" s="138" t="s">
        <v>524</v>
      </c>
      <c r="AE107" s="138" t="s">
        <v>524</v>
      </c>
      <c r="AF107" s="138" t="s">
        <v>524</v>
      </c>
      <c r="AG107" s="138">
        <v>3</v>
      </c>
      <c r="AH107" s="138" t="s">
        <v>524</v>
      </c>
      <c r="AI107" s="138" t="s">
        <v>524</v>
      </c>
      <c r="AJ107" s="138" t="s">
        <v>524</v>
      </c>
      <c r="AK107" s="138">
        <v>3</v>
      </c>
      <c r="AL107" s="138" t="s">
        <v>524</v>
      </c>
      <c r="AM107" s="138" t="s">
        <v>524</v>
      </c>
      <c r="AN107" s="138" t="s">
        <v>524</v>
      </c>
      <c r="AO107" s="138" t="s">
        <v>524</v>
      </c>
      <c r="AP107" s="138" t="s">
        <v>524</v>
      </c>
      <c r="AQ107" s="138">
        <v>3</v>
      </c>
      <c r="AR107" s="138" t="s">
        <v>524</v>
      </c>
      <c r="AS107" s="138" t="s">
        <v>524</v>
      </c>
      <c r="AT107" s="138" t="s">
        <v>524</v>
      </c>
      <c r="AU107" s="138">
        <v>3</v>
      </c>
      <c r="AV107" s="138" t="s">
        <v>524</v>
      </c>
      <c r="AW107" s="138" t="s">
        <v>524</v>
      </c>
      <c r="AX107" s="138" t="s">
        <v>524</v>
      </c>
      <c r="AY107" s="138" t="s">
        <v>524</v>
      </c>
      <c r="AZ107" s="138" t="s">
        <v>524</v>
      </c>
      <c r="BA107" s="138">
        <v>3</v>
      </c>
      <c r="BB107" s="138" t="s">
        <v>524</v>
      </c>
      <c r="BC107" s="138" t="s">
        <v>524</v>
      </c>
      <c r="BD107" s="138" t="s">
        <v>524</v>
      </c>
      <c r="BE107" s="138">
        <v>2</v>
      </c>
      <c r="BF107" s="138" t="s">
        <v>524</v>
      </c>
      <c r="BG107" s="138" t="s">
        <v>524</v>
      </c>
      <c r="BH107" s="138" t="s">
        <v>524</v>
      </c>
      <c r="BI107" s="138" t="s">
        <v>524</v>
      </c>
      <c r="BJ107" s="138" t="s">
        <v>524</v>
      </c>
      <c r="BK107" s="138">
        <v>2</v>
      </c>
      <c r="BL107" s="138" t="s">
        <v>524</v>
      </c>
      <c r="BM107" s="138" t="s">
        <v>524</v>
      </c>
      <c r="BN107" s="138" t="s">
        <v>524</v>
      </c>
      <c r="BO107" s="139" t="str">
        <f t="shared" si="9"/>
        <v>No previous inspection</v>
      </c>
    </row>
    <row r="108" spans="1:67" ht="12.75">
      <c r="A108" s="150" t="str">
        <f t="shared" si="8"/>
        <v>Report</v>
      </c>
      <c r="B108" s="138" t="s">
        <v>406</v>
      </c>
      <c r="C108" s="138">
        <v>51259</v>
      </c>
      <c r="D108" s="138" t="s">
        <v>19</v>
      </c>
      <c r="E108" s="138" t="s">
        <v>189</v>
      </c>
      <c r="F108" s="139" t="s">
        <v>286</v>
      </c>
      <c r="G108" s="138" t="s">
        <v>19</v>
      </c>
      <c r="H108" s="138" t="s">
        <v>214</v>
      </c>
      <c r="I108" s="140">
        <v>452979</v>
      </c>
      <c r="J108" s="141">
        <v>42016</v>
      </c>
      <c r="K108" s="141">
        <v>42020</v>
      </c>
      <c r="L108" s="141" t="s">
        <v>192</v>
      </c>
      <c r="M108" s="141">
        <v>42059</v>
      </c>
      <c r="N108" s="139">
        <v>363219</v>
      </c>
      <c r="O108" s="141">
        <v>40564</v>
      </c>
      <c r="P108" s="138">
        <v>2</v>
      </c>
      <c r="Q108" s="138">
        <v>2</v>
      </c>
      <c r="R108" s="138" t="s">
        <v>524</v>
      </c>
      <c r="S108" s="138" t="s">
        <v>524</v>
      </c>
      <c r="T108" s="138" t="s">
        <v>524</v>
      </c>
      <c r="U108" s="138">
        <v>2</v>
      </c>
      <c r="V108" s="138">
        <v>2</v>
      </c>
      <c r="W108" s="138">
        <v>2</v>
      </c>
      <c r="X108" s="138" t="s">
        <v>524</v>
      </c>
      <c r="Y108" s="138" t="s">
        <v>524</v>
      </c>
      <c r="Z108" s="138" t="s">
        <v>524</v>
      </c>
      <c r="AA108" s="138">
        <v>3</v>
      </c>
      <c r="AB108" s="142" t="s">
        <v>524</v>
      </c>
      <c r="AC108" s="138" t="s">
        <v>524</v>
      </c>
      <c r="AD108" s="138" t="s">
        <v>524</v>
      </c>
      <c r="AE108" s="138">
        <v>3</v>
      </c>
      <c r="AF108" s="138">
        <v>3</v>
      </c>
      <c r="AG108" s="138">
        <v>3</v>
      </c>
      <c r="AH108" s="138" t="s">
        <v>524</v>
      </c>
      <c r="AI108" s="138" t="s">
        <v>524</v>
      </c>
      <c r="AJ108" s="138" t="s">
        <v>524</v>
      </c>
      <c r="AK108" s="138">
        <v>2</v>
      </c>
      <c r="AL108" s="138" t="s">
        <v>524</v>
      </c>
      <c r="AM108" s="138" t="s">
        <v>524</v>
      </c>
      <c r="AN108" s="138" t="s">
        <v>524</v>
      </c>
      <c r="AO108" s="138">
        <v>2</v>
      </c>
      <c r="AP108" s="138">
        <v>2</v>
      </c>
      <c r="AQ108" s="138">
        <v>2</v>
      </c>
      <c r="AR108" s="138" t="s">
        <v>524</v>
      </c>
      <c r="AS108" s="138" t="s">
        <v>524</v>
      </c>
      <c r="AT108" s="138" t="s">
        <v>524</v>
      </c>
      <c r="AU108" s="138">
        <v>2</v>
      </c>
      <c r="AV108" s="138" t="s">
        <v>524</v>
      </c>
      <c r="AW108" s="138" t="s">
        <v>524</v>
      </c>
      <c r="AX108" s="138" t="s">
        <v>524</v>
      </c>
      <c r="AY108" s="138">
        <v>2</v>
      </c>
      <c r="AZ108" s="138">
        <v>2</v>
      </c>
      <c r="BA108" s="138">
        <v>2</v>
      </c>
      <c r="BB108" s="138" t="s">
        <v>524</v>
      </c>
      <c r="BC108" s="138" t="s">
        <v>524</v>
      </c>
      <c r="BD108" s="138" t="s">
        <v>524</v>
      </c>
      <c r="BE108" s="138">
        <v>2</v>
      </c>
      <c r="BF108" s="138" t="s">
        <v>524</v>
      </c>
      <c r="BG108" s="138" t="s">
        <v>524</v>
      </c>
      <c r="BH108" s="138" t="s">
        <v>524</v>
      </c>
      <c r="BI108" s="138">
        <v>2</v>
      </c>
      <c r="BJ108" s="138">
        <v>2</v>
      </c>
      <c r="BK108" s="138">
        <v>2</v>
      </c>
      <c r="BL108" s="138" t="s">
        <v>524</v>
      </c>
      <c r="BM108" s="138" t="s">
        <v>524</v>
      </c>
      <c r="BN108" s="138" t="s">
        <v>524</v>
      </c>
      <c r="BO108" s="139" t="str">
        <f t="shared" si="9"/>
        <v>Same</v>
      </c>
    </row>
    <row r="109" spans="1:67" ht="12.75">
      <c r="A109" s="150" t="str">
        <f t="shared" si="8"/>
        <v>Report</v>
      </c>
      <c r="B109" s="138" t="s">
        <v>414</v>
      </c>
      <c r="C109" s="138">
        <v>58467</v>
      </c>
      <c r="D109" s="138" t="s">
        <v>19</v>
      </c>
      <c r="E109" s="138" t="s">
        <v>250</v>
      </c>
      <c r="F109" s="139" t="s">
        <v>429</v>
      </c>
      <c r="G109" s="138" t="s">
        <v>19</v>
      </c>
      <c r="H109" s="138" t="s">
        <v>214</v>
      </c>
      <c r="I109" s="140">
        <v>446611</v>
      </c>
      <c r="J109" s="141">
        <v>42023</v>
      </c>
      <c r="K109" s="141">
        <v>42026</v>
      </c>
      <c r="L109" s="141" t="s">
        <v>192</v>
      </c>
      <c r="M109" s="141">
        <v>42061</v>
      </c>
      <c r="N109" s="139" t="s">
        <v>193</v>
      </c>
      <c r="O109" s="141" t="s">
        <v>193</v>
      </c>
      <c r="P109" s="138" t="s">
        <v>193</v>
      </c>
      <c r="Q109" s="138">
        <v>2</v>
      </c>
      <c r="R109" s="138" t="s">
        <v>524</v>
      </c>
      <c r="S109" s="138" t="s">
        <v>524</v>
      </c>
      <c r="T109" s="138" t="s">
        <v>524</v>
      </c>
      <c r="U109" s="138" t="s">
        <v>524</v>
      </c>
      <c r="V109" s="138" t="s">
        <v>524</v>
      </c>
      <c r="W109" s="138">
        <v>2</v>
      </c>
      <c r="X109" s="138" t="s">
        <v>524</v>
      </c>
      <c r="Y109" s="138" t="s">
        <v>524</v>
      </c>
      <c r="Z109" s="138" t="s">
        <v>524</v>
      </c>
      <c r="AA109" s="138">
        <v>2</v>
      </c>
      <c r="AB109" s="142" t="s">
        <v>524</v>
      </c>
      <c r="AC109" s="138" t="s">
        <v>524</v>
      </c>
      <c r="AD109" s="138" t="s">
        <v>524</v>
      </c>
      <c r="AE109" s="138" t="s">
        <v>524</v>
      </c>
      <c r="AF109" s="138" t="s">
        <v>524</v>
      </c>
      <c r="AG109" s="138">
        <v>2</v>
      </c>
      <c r="AH109" s="138" t="s">
        <v>524</v>
      </c>
      <c r="AI109" s="138" t="s">
        <v>524</v>
      </c>
      <c r="AJ109" s="138" t="s">
        <v>524</v>
      </c>
      <c r="AK109" s="138">
        <v>2</v>
      </c>
      <c r="AL109" s="138" t="s">
        <v>524</v>
      </c>
      <c r="AM109" s="138" t="s">
        <v>524</v>
      </c>
      <c r="AN109" s="138" t="s">
        <v>524</v>
      </c>
      <c r="AO109" s="138" t="s">
        <v>524</v>
      </c>
      <c r="AP109" s="138" t="s">
        <v>524</v>
      </c>
      <c r="AQ109" s="138">
        <v>2</v>
      </c>
      <c r="AR109" s="138" t="s">
        <v>524</v>
      </c>
      <c r="AS109" s="138" t="s">
        <v>524</v>
      </c>
      <c r="AT109" s="138" t="s">
        <v>524</v>
      </c>
      <c r="AU109" s="138">
        <v>2</v>
      </c>
      <c r="AV109" s="138" t="s">
        <v>524</v>
      </c>
      <c r="AW109" s="138" t="s">
        <v>524</v>
      </c>
      <c r="AX109" s="138" t="s">
        <v>524</v>
      </c>
      <c r="AY109" s="138" t="s">
        <v>524</v>
      </c>
      <c r="AZ109" s="138" t="s">
        <v>524</v>
      </c>
      <c r="BA109" s="138">
        <v>2</v>
      </c>
      <c r="BB109" s="138" t="s">
        <v>524</v>
      </c>
      <c r="BC109" s="138" t="s">
        <v>524</v>
      </c>
      <c r="BD109" s="138" t="s">
        <v>524</v>
      </c>
      <c r="BE109" s="138">
        <v>2</v>
      </c>
      <c r="BF109" s="138" t="s">
        <v>524</v>
      </c>
      <c r="BG109" s="138" t="s">
        <v>524</v>
      </c>
      <c r="BH109" s="138" t="s">
        <v>524</v>
      </c>
      <c r="BI109" s="138" t="s">
        <v>524</v>
      </c>
      <c r="BJ109" s="138" t="s">
        <v>524</v>
      </c>
      <c r="BK109" s="138">
        <v>2</v>
      </c>
      <c r="BL109" s="138" t="s">
        <v>524</v>
      </c>
      <c r="BM109" s="138" t="s">
        <v>524</v>
      </c>
      <c r="BN109" s="138" t="s">
        <v>524</v>
      </c>
      <c r="BO109" s="139" t="str">
        <f t="shared" si="9"/>
        <v>No previous inspection</v>
      </c>
    </row>
    <row r="110" spans="1:67" ht="12.75">
      <c r="A110" s="150" t="str">
        <f t="shared" si="8"/>
        <v>Report</v>
      </c>
      <c r="B110" s="138" t="s">
        <v>420</v>
      </c>
      <c r="C110" s="138">
        <v>133825</v>
      </c>
      <c r="D110" s="138" t="s">
        <v>161</v>
      </c>
      <c r="E110" s="138" t="s">
        <v>200</v>
      </c>
      <c r="F110" s="139" t="s">
        <v>431</v>
      </c>
      <c r="G110" s="138" t="s">
        <v>367</v>
      </c>
      <c r="H110" s="138" t="s">
        <v>343</v>
      </c>
      <c r="I110" s="140">
        <v>446542</v>
      </c>
      <c r="J110" s="141">
        <v>42024</v>
      </c>
      <c r="K110" s="141">
        <v>42027</v>
      </c>
      <c r="L110" s="141" t="s">
        <v>192</v>
      </c>
      <c r="M110" s="141">
        <v>42065</v>
      </c>
      <c r="N110" s="139" t="s">
        <v>193</v>
      </c>
      <c r="O110" s="141" t="s">
        <v>193</v>
      </c>
      <c r="P110" s="138" t="s">
        <v>193</v>
      </c>
      <c r="Q110" s="138">
        <v>1</v>
      </c>
      <c r="R110" s="138" t="s">
        <v>524</v>
      </c>
      <c r="S110" s="138" t="s">
        <v>524</v>
      </c>
      <c r="T110" s="138" t="s">
        <v>524</v>
      </c>
      <c r="U110" s="138">
        <v>1</v>
      </c>
      <c r="V110" s="138">
        <v>1</v>
      </c>
      <c r="W110" s="138" t="s">
        <v>524</v>
      </c>
      <c r="X110" s="138" t="s">
        <v>524</v>
      </c>
      <c r="Y110" s="138" t="s">
        <v>524</v>
      </c>
      <c r="Z110" s="138" t="s">
        <v>524</v>
      </c>
      <c r="AA110" s="138">
        <v>1</v>
      </c>
      <c r="AB110" s="142" t="s">
        <v>524</v>
      </c>
      <c r="AC110" s="138" t="s">
        <v>524</v>
      </c>
      <c r="AD110" s="138" t="s">
        <v>524</v>
      </c>
      <c r="AE110" s="138">
        <v>1</v>
      </c>
      <c r="AF110" s="138">
        <v>1</v>
      </c>
      <c r="AG110" s="138" t="s">
        <v>524</v>
      </c>
      <c r="AH110" s="138" t="s">
        <v>524</v>
      </c>
      <c r="AI110" s="138" t="s">
        <v>524</v>
      </c>
      <c r="AJ110" s="138" t="s">
        <v>524</v>
      </c>
      <c r="AK110" s="138">
        <v>1</v>
      </c>
      <c r="AL110" s="138" t="s">
        <v>524</v>
      </c>
      <c r="AM110" s="138" t="s">
        <v>524</v>
      </c>
      <c r="AN110" s="138" t="s">
        <v>524</v>
      </c>
      <c r="AO110" s="138">
        <v>1</v>
      </c>
      <c r="AP110" s="138">
        <v>1</v>
      </c>
      <c r="AQ110" s="138" t="s">
        <v>524</v>
      </c>
      <c r="AR110" s="138" t="s">
        <v>524</v>
      </c>
      <c r="AS110" s="138" t="s">
        <v>524</v>
      </c>
      <c r="AT110" s="138" t="s">
        <v>524</v>
      </c>
      <c r="AU110" s="138">
        <v>1</v>
      </c>
      <c r="AV110" s="138" t="s">
        <v>524</v>
      </c>
      <c r="AW110" s="138" t="s">
        <v>524</v>
      </c>
      <c r="AX110" s="138" t="s">
        <v>524</v>
      </c>
      <c r="AY110" s="138">
        <v>1</v>
      </c>
      <c r="AZ110" s="138">
        <v>1</v>
      </c>
      <c r="BA110" s="138" t="s">
        <v>524</v>
      </c>
      <c r="BB110" s="138" t="s">
        <v>524</v>
      </c>
      <c r="BC110" s="138" t="s">
        <v>524</v>
      </c>
      <c r="BD110" s="138" t="s">
        <v>524</v>
      </c>
      <c r="BE110" s="138">
        <v>2</v>
      </c>
      <c r="BF110" s="138" t="s">
        <v>524</v>
      </c>
      <c r="BG110" s="138" t="s">
        <v>524</v>
      </c>
      <c r="BH110" s="138" t="s">
        <v>524</v>
      </c>
      <c r="BI110" s="138">
        <v>2</v>
      </c>
      <c r="BJ110" s="138">
        <v>2</v>
      </c>
      <c r="BK110" s="138" t="s">
        <v>524</v>
      </c>
      <c r="BL110" s="138" t="s">
        <v>524</v>
      </c>
      <c r="BM110" s="138" t="s">
        <v>524</v>
      </c>
      <c r="BN110" s="138" t="s">
        <v>524</v>
      </c>
      <c r="BO110" s="139" t="str">
        <f t="shared" si="9"/>
        <v>No previous inspection</v>
      </c>
    </row>
    <row r="111" spans="1:67" ht="12.75">
      <c r="A111" s="150" t="str">
        <f t="shared" si="8"/>
        <v>Report</v>
      </c>
      <c r="B111" s="138" t="s">
        <v>422</v>
      </c>
      <c r="C111" s="138">
        <v>54946</v>
      </c>
      <c r="D111" s="138" t="s">
        <v>19</v>
      </c>
      <c r="E111" s="138" t="s">
        <v>189</v>
      </c>
      <c r="F111" s="139" t="s">
        <v>230</v>
      </c>
      <c r="G111" s="138" t="s">
        <v>19</v>
      </c>
      <c r="H111" s="138" t="s">
        <v>260</v>
      </c>
      <c r="I111" s="140">
        <v>446608</v>
      </c>
      <c r="J111" s="141">
        <v>42023</v>
      </c>
      <c r="K111" s="141">
        <v>42027</v>
      </c>
      <c r="L111" s="141" t="s">
        <v>192</v>
      </c>
      <c r="M111" s="141">
        <v>42066</v>
      </c>
      <c r="N111" s="139">
        <v>330940</v>
      </c>
      <c r="O111" s="141">
        <v>39829</v>
      </c>
      <c r="P111" s="138">
        <v>2</v>
      </c>
      <c r="Q111" s="138">
        <v>3</v>
      </c>
      <c r="R111" s="138" t="s">
        <v>524</v>
      </c>
      <c r="S111" s="138" t="s">
        <v>524</v>
      </c>
      <c r="T111" s="138" t="s">
        <v>524</v>
      </c>
      <c r="U111" s="138" t="s">
        <v>524</v>
      </c>
      <c r="V111" s="138">
        <v>3</v>
      </c>
      <c r="W111" s="138">
        <v>3</v>
      </c>
      <c r="X111" s="138" t="s">
        <v>524</v>
      </c>
      <c r="Y111" s="138" t="s">
        <v>524</v>
      </c>
      <c r="Z111" s="138">
        <v>3</v>
      </c>
      <c r="AA111" s="138">
        <v>2</v>
      </c>
      <c r="AB111" s="142" t="s">
        <v>524</v>
      </c>
      <c r="AC111" s="138" t="s">
        <v>524</v>
      </c>
      <c r="AD111" s="138" t="s">
        <v>524</v>
      </c>
      <c r="AE111" s="138" t="s">
        <v>524</v>
      </c>
      <c r="AF111" s="138">
        <v>2</v>
      </c>
      <c r="AG111" s="138">
        <v>2</v>
      </c>
      <c r="AH111" s="138" t="s">
        <v>524</v>
      </c>
      <c r="AI111" s="138" t="s">
        <v>524</v>
      </c>
      <c r="AJ111" s="138">
        <v>2</v>
      </c>
      <c r="AK111" s="138">
        <v>2</v>
      </c>
      <c r="AL111" s="138" t="s">
        <v>524</v>
      </c>
      <c r="AM111" s="138" t="s">
        <v>524</v>
      </c>
      <c r="AN111" s="138" t="s">
        <v>524</v>
      </c>
      <c r="AO111" s="138" t="s">
        <v>524</v>
      </c>
      <c r="AP111" s="138">
        <v>2</v>
      </c>
      <c r="AQ111" s="138">
        <v>2</v>
      </c>
      <c r="AR111" s="138" t="s">
        <v>524</v>
      </c>
      <c r="AS111" s="138" t="s">
        <v>524</v>
      </c>
      <c r="AT111" s="138">
        <v>2</v>
      </c>
      <c r="AU111" s="138">
        <v>3</v>
      </c>
      <c r="AV111" s="138" t="s">
        <v>524</v>
      </c>
      <c r="AW111" s="138" t="s">
        <v>524</v>
      </c>
      <c r="AX111" s="138" t="s">
        <v>524</v>
      </c>
      <c r="AY111" s="138" t="s">
        <v>524</v>
      </c>
      <c r="AZ111" s="138">
        <v>3</v>
      </c>
      <c r="BA111" s="138">
        <v>3</v>
      </c>
      <c r="BB111" s="138" t="s">
        <v>524</v>
      </c>
      <c r="BC111" s="138" t="s">
        <v>524</v>
      </c>
      <c r="BD111" s="138">
        <v>3</v>
      </c>
      <c r="BE111" s="138">
        <v>3</v>
      </c>
      <c r="BF111" s="138" t="s">
        <v>524</v>
      </c>
      <c r="BG111" s="138" t="s">
        <v>524</v>
      </c>
      <c r="BH111" s="138" t="s">
        <v>524</v>
      </c>
      <c r="BI111" s="138" t="s">
        <v>524</v>
      </c>
      <c r="BJ111" s="138">
        <v>3</v>
      </c>
      <c r="BK111" s="138">
        <v>3</v>
      </c>
      <c r="BL111" s="138" t="s">
        <v>524</v>
      </c>
      <c r="BM111" s="138" t="s">
        <v>524</v>
      </c>
      <c r="BN111" s="138">
        <v>3</v>
      </c>
      <c r="BO111" s="139" t="str">
        <f t="shared" si="9"/>
        <v>Declined</v>
      </c>
    </row>
    <row r="112" spans="1:67" ht="12.75">
      <c r="A112" s="150" t="str">
        <f t="shared" si="8"/>
        <v>Report</v>
      </c>
      <c r="B112" s="138" t="s">
        <v>421</v>
      </c>
      <c r="C112" s="138">
        <v>130519</v>
      </c>
      <c r="D112" s="138" t="s">
        <v>61</v>
      </c>
      <c r="E112" s="138" t="s">
        <v>195</v>
      </c>
      <c r="F112" s="139" t="s">
        <v>432</v>
      </c>
      <c r="G112" s="138" t="s">
        <v>202</v>
      </c>
      <c r="H112" s="138" t="s">
        <v>225</v>
      </c>
      <c r="I112" s="140">
        <v>452485</v>
      </c>
      <c r="J112" s="141">
        <v>42023</v>
      </c>
      <c r="K112" s="141">
        <v>42027</v>
      </c>
      <c r="L112" s="141" t="s">
        <v>192</v>
      </c>
      <c r="M112" s="141">
        <v>42065</v>
      </c>
      <c r="N112" s="139">
        <v>332998</v>
      </c>
      <c r="O112" s="141">
        <v>39934</v>
      </c>
      <c r="P112" s="138">
        <v>1</v>
      </c>
      <c r="Q112" s="138">
        <v>2</v>
      </c>
      <c r="R112" s="138" t="s">
        <v>524</v>
      </c>
      <c r="S112" s="138" t="s">
        <v>524</v>
      </c>
      <c r="T112" s="138" t="s">
        <v>524</v>
      </c>
      <c r="U112" s="138">
        <v>2</v>
      </c>
      <c r="V112" s="138">
        <v>2</v>
      </c>
      <c r="W112" s="138">
        <v>2</v>
      </c>
      <c r="X112" s="138" t="s">
        <v>524</v>
      </c>
      <c r="Y112" s="138" t="s">
        <v>524</v>
      </c>
      <c r="Z112" s="138" t="s">
        <v>524</v>
      </c>
      <c r="AA112" s="138">
        <v>2</v>
      </c>
      <c r="AB112" s="142" t="s">
        <v>524</v>
      </c>
      <c r="AC112" s="138" t="s">
        <v>524</v>
      </c>
      <c r="AD112" s="138" t="s">
        <v>524</v>
      </c>
      <c r="AE112" s="138">
        <v>2</v>
      </c>
      <c r="AF112" s="138">
        <v>2</v>
      </c>
      <c r="AG112" s="138">
        <v>2</v>
      </c>
      <c r="AH112" s="138" t="s">
        <v>524</v>
      </c>
      <c r="AI112" s="138" t="s">
        <v>524</v>
      </c>
      <c r="AJ112" s="138" t="s">
        <v>524</v>
      </c>
      <c r="AK112" s="138">
        <v>2</v>
      </c>
      <c r="AL112" s="138" t="s">
        <v>524</v>
      </c>
      <c r="AM112" s="138" t="s">
        <v>524</v>
      </c>
      <c r="AN112" s="138" t="s">
        <v>524</v>
      </c>
      <c r="AO112" s="138">
        <v>2</v>
      </c>
      <c r="AP112" s="138">
        <v>2</v>
      </c>
      <c r="AQ112" s="138">
        <v>2</v>
      </c>
      <c r="AR112" s="138" t="s">
        <v>524</v>
      </c>
      <c r="AS112" s="138" t="s">
        <v>524</v>
      </c>
      <c r="AT112" s="138" t="s">
        <v>524</v>
      </c>
      <c r="AU112" s="138">
        <v>2</v>
      </c>
      <c r="AV112" s="138" t="s">
        <v>524</v>
      </c>
      <c r="AW112" s="138" t="s">
        <v>524</v>
      </c>
      <c r="AX112" s="138" t="s">
        <v>524</v>
      </c>
      <c r="AY112" s="138">
        <v>2</v>
      </c>
      <c r="AZ112" s="138">
        <v>2</v>
      </c>
      <c r="BA112" s="138">
        <v>2</v>
      </c>
      <c r="BB112" s="138" t="s">
        <v>524</v>
      </c>
      <c r="BC112" s="138" t="s">
        <v>524</v>
      </c>
      <c r="BD112" s="138" t="s">
        <v>524</v>
      </c>
      <c r="BE112" s="138">
        <v>2</v>
      </c>
      <c r="BF112" s="138" t="s">
        <v>524</v>
      </c>
      <c r="BG112" s="138" t="s">
        <v>524</v>
      </c>
      <c r="BH112" s="138" t="s">
        <v>524</v>
      </c>
      <c r="BI112" s="138">
        <v>2</v>
      </c>
      <c r="BJ112" s="138">
        <v>2</v>
      </c>
      <c r="BK112" s="138">
        <v>2</v>
      </c>
      <c r="BL112" s="138" t="s">
        <v>524</v>
      </c>
      <c r="BM112" s="138" t="s">
        <v>524</v>
      </c>
      <c r="BN112" s="138" t="s">
        <v>524</v>
      </c>
      <c r="BO112" s="139" t="str">
        <f t="shared" si="9"/>
        <v>Declined</v>
      </c>
    </row>
    <row r="113" spans="1:67" ht="12.75">
      <c r="A113" s="150" t="str">
        <f t="shared" si="8"/>
        <v>Report</v>
      </c>
      <c r="B113" s="138" t="s">
        <v>409</v>
      </c>
      <c r="C113" s="138">
        <v>57680</v>
      </c>
      <c r="D113" s="138" t="s">
        <v>19</v>
      </c>
      <c r="E113" s="138" t="s">
        <v>208</v>
      </c>
      <c r="F113" s="139" t="s">
        <v>227</v>
      </c>
      <c r="G113" s="138" t="s">
        <v>19</v>
      </c>
      <c r="H113" s="138" t="s">
        <v>191</v>
      </c>
      <c r="I113" s="140">
        <v>429796</v>
      </c>
      <c r="J113" s="141">
        <v>42023</v>
      </c>
      <c r="K113" s="141">
        <v>42027</v>
      </c>
      <c r="L113" s="141" t="s">
        <v>192</v>
      </c>
      <c r="M113" s="141">
        <v>42066</v>
      </c>
      <c r="N113" s="139">
        <v>410641</v>
      </c>
      <c r="O113" s="141">
        <v>41481</v>
      </c>
      <c r="P113" s="138">
        <v>3</v>
      </c>
      <c r="Q113" s="138">
        <v>3</v>
      </c>
      <c r="R113" s="138" t="s">
        <v>524</v>
      </c>
      <c r="S113" s="138" t="s">
        <v>524</v>
      </c>
      <c r="T113" s="138" t="s">
        <v>524</v>
      </c>
      <c r="U113" s="138" t="s">
        <v>524</v>
      </c>
      <c r="V113" s="138" t="s">
        <v>524</v>
      </c>
      <c r="W113" s="138">
        <v>3</v>
      </c>
      <c r="X113" s="138" t="s">
        <v>524</v>
      </c>
      <c r="Y113" s="138" t="s">
        <v>524</v>
      </c>
      <c r="Z113" s="138" t="s">
        <v>524</v>
      </c>
      <c r="AA113" s="138">
        <v>3</v>
      </c>
      <c r="AB113" s="142" t="s">
        <v>524</v>
      </c>
      <c r="AC113" s="138" t="s">
        <v>524</v>
      </c>
      <c r="AD113" s="138" t="s">
        <v>524</v>
      </c>
      <c r="AE113" s="138" t="s">
        <v>524</v>
      </c>
      <c r="AF113" s="138" t="s">
        <v>524</v>
      </c>
      <c r="AG113" s="138">
        <v>3</v>
      </c>
      <c r="AH113" s="138" t="s">
        <v>524</v>
      </c>
      <c r="AI113" s="138" t="s">
        <v>524</v>
      </c>
      <c r="AJ113" s="138" t="s">
        <v>524</v>
      </c>
      <c r="AK113" s="138">
        <v>3</v>
      </c>
      <c r="AL113" s="138" t="s">
        <v>524</v>
      </c>
      <c r="AM113" s="138" t="s">
        <v>524</v>
      </c>
      <c r="AN113" s="138" t="s">
        <v>524</v>
      </c>
      <c r="AO113" s="138" t="s">
        <v>524</v>
      </c>
      <c r="AP113" s="138" t="s">
        <v>524</v>
      </c>
      <c r="AQ113" s="138">
        <v>3</v>
      </c>
      <c r="AR113" s="138" t="s">
        <v>524</v>
      </c>
      <c r="AS113" s="138" t="s">
        <v>524</v>
      </c>
      <c r="AT113" s="138" t="s">
        <v>524</v>
      </c>
      <c r="AU113" s="138">
        <v>3</v>
      </c>
      <c r="AV113" s="138" t="s">
        <v>524</v>
      </c>
      <c r="AW113" s="138" t="s">
        <v>524</v>
      </c>
      <c r="AX113" s="138" t="s">
        <v>524</v>
      </c>
      <c r="AY113" s="138" t="s">
        <v>524</v>
      </c>
      <c r="AZ113" s="138" t="s">
        <v>524</v>
      </c>
      <c r="BA113" s="138">
        <v>3</v>
      </c>
      <c r="BB113" s="138" t="s">
        <v>524</v>
      </c>
      <c r="BC113" s="138" t="s">
        <v>524</v>
      </c>
      <c r="BD113" s="138" t="s">
        <v>524</v>
      </c>
      <c r="BE113" s="138">
        <v>2</v>
      </c>
      <c r="BF113" s="138" t="s">
        <v>524</v>
      </c>
      <c r="BG113" s="138" t="s">
        <v>524</v>
      </c>
      <c r="BH113" s="138" t="s">
        <v>524</v>
      </c>
      <c r="BI113" s="138" t="s">
        <v>524</v>
      </c>
      <c r="BJ113" s="138" t="s">
        <v>524</v>
      </c>
      <c r="BK113" s="138">
        <v>2</v>
      </c>
      <c r="BL113" s="138" t="s">
        <v>524</v>
      </c>
      <c r="BM113" s="138" t="s">
        <v>524</v>
      </c>
      <c r="BN113" s="138" t="s">
        <v>524</v>
      </c>
      <c r="BO113" s="139" t="str">
        <f t="shared" si="9"/>
        <v>Same</v>
      </c>
    </row>
    <row r="114" spans="1:67" ht="12.75">
      <c r="A114" s="150" t="str">
        <f t="shared" si="8"/>
        <v>Report</v>
      </c>
      <c r="B114" s="138" t="s">
        <v>411</v>
      </c>
      <c r="C114" s="138">
        <v>54373</v>
      </c>
      <c r="D114" s="138" t="s">
        <v>64</v>
      </c>
      <c r="E114" s="138" t="s">
        <v>208</v>
      </c>
      <c r="F114" s="139" t="s">
        <v>267</v>
      </c>
      <c r="G114" s="138" t="s">
        <v>228</v>
      </c>
      <c r="H114" s="138" t="s">
        <v>312</v>
      </c>
      <c r="I114" s="140">
        <v>440287</v>
      </c>
      <c r="J114" s="141">
        <v>42023</v>
      </c>
      <c r="K114" s="141">
        <v>42027</v>
      </c>
      <c r="L114" s="141" t="s">
        <v>192</v>
      </c>
      <c r="M114" s="141">
        <v>42066</v>
      </c>
      <c r="N114" s="139">
        <v>423424</v>
      </c>
      <c r="O114" s="141">
        <v>41579</v>
      </c>
      <c r="P114" s="138">
        <v>3</v>
      </c>
      <c r="Q114" s="138">
        <v>2</v>
      </c>
      <c r="R114" s="138" t="s">
        <v>524</v>
      </c>
      <c r="S114" s="138" t="s">
        <v>524</v>
      </c>
      <c r="T114" s="138" t="s">
        <v>524</v>
      </c>
      <c r="U114" s="138">
        <v>2</v>
      </c>
      <c r="V114" s="138">
        <v>2</v>
      </c>
      <c r="W114" s="138">
        <v>2</v>
      </c>
      <c r="X114" s="138">
        <v>2</v>
      </c>
      <c r="Y114" s="138" t="s">
        <v>524</v>
      </c>
      <c r="Z114" s="138">
        <v>2</v>
      </c>
      <c r="AA114" s="138">
        <v>2</v>
      </c>
      <c r="AB114" s="142" t="s">
        <v>524</v>
      </c>
      <c r="AC114" s="138" t="s">
        <v>524</v>
      </c>
      <c r="AD114" s="138" t="s">
        <v>524</v>
      </c>
      <c r="AE114" s="138">
        <v>2</v>
      </c>
      <c r="AF114" s="138">
        <v>2</v>
      </c>
      <c r="AG114" s="138">
        <v>2</v>
      </c>
      <c r="AH114" s="138">
        <v>2</v>
      </c>
      <c r="AI114" s="138" t="s">
        <v>524</v>
      </c>
      <c r="AJ114" s="138">
        <v>2</v>
      </c>
      <c r="AK114" s="138">
        <v>2</v>
      </c>
      <c r="AL114" s="138" t="s">
        <v>524</v>
      </c>
      <c r="AM114" s="138" t="s">
        <v>524</v>
      </c>
      <c r="AN114" s="138" t="s">
        <v>524</v>
      </c>
      <c r="AO114" s="138">
        <v>2</v>
      </c>
      <c r="AP114" s="138">
        <v>2</v>
      </c>
      <c r="AQ114" s="138">
        <v>2</v>
      </c>
      <c r="AR114" s="138">
        <v>2</v>
      </c>
      <c r="AS114" s="138" t="s">
        <v>524</v>
      </c>
      <c r="AT114" s="138">
        <v>2</v>
      </c>
      <c r="AU114" s="138">
        <v>1</v>
      </c>
      <c r="AV114" s="138" t="s">
        <v>524</v>
      </c>
      <c r="AW114" s="138" t="s">
        <v>524</v>
      </c>
      <c r="AX114" s="138" t="s">
        <v>524</v>
      </c>
      <c r="AY114" s="138">
        <v>1</v>
      </c>
      <c r="AZ114" s="138">
        <v>1</v>
      </c>
      <c r="BA114" s="138">
        <v>1</v>
      </c>
      <c r="BB114" s="138">
        <v>1</v>
      </c>
      <c r="BC114" s="138" t="s">
        <v>524</v>
      </c>
      <c r="BD114" s="138">
        <v>1</v>
      </c>
      <c r="BE114" s="138">
        <v>1</v>
      </c>
      <c r="BF114" s="138" t="s">
        <v>524</v>
      </c>
      <c r="BG114" s="138" t="s">
        <v>524</v>
      </c>
      <c r="BH114" s="138" t="s">
        <v>524</v>
      </c>
      <c r="BI114" s="138">
        <v>1</v>
      </c>
      <c r="BJ114" s="138">
        <v>1</v>
      </c>
      <c r="BK114" s="138">
        <v>1</v>
      </c>
      <c r="BL114" s="138">
        <v>1</v>
      </c>
      <c r="BM114" s="138" t="s">
        <v>524</v>
      </c>
      <c r="BN114" s="138">
        <v>1</v>
      </c>
      <c r="BO114" s="139" t="str">
        <f t="shared" si="9"/>
        <v>Improved</v>
      </c>
    </row>
    <row r="115" spans="1:67" ht="12.75">
      <c r="A115" s="150" t="str">
        <f t="shared" si="8"/>
        <v>Report</v>
      </c>
      <c r="B115" s="138" t="s">
        <v>473</v>
      </c>
      <c r="C115" s="138">
        <v>130787</v>
      </c>
      <c r="D115" s="138" t="s">
        <v>22</v>
      </c>
      <c r="E115" s="138" t="s">
        <v>206</v>
      </c>
      <c r="F115" s="139" t="s">
        <v>383</v>
      </c>
      <c r="G115" s="138" t="s">
        <v>202</v>
      </c>
      <c r="H115" s="138" t="s">
        <v>203</v>
      </c>
      <c r="I115" s="140">
        <v>452491</v>
      </c>
      <c r="J115" s="141">
        <v>42024</v>
      </c>
      <c r="K115" s="141">
        <v>42027</v>
      </c>
      <c r="L115" s="141" t="s">
        <v>192</v>
      </c>
      <c r="M115" s="141">
        <v>42069</v>
      </c>
      <c r="N115" s="139">
        <v>331246</v>
      </c>
      <c r="O115" s="141">
        <v>39897</v>
      </c>
      <c r="P115" s="138">
        <v>2</v>
      </c>
      <c r="Q115" s="138">
        <v>3</v>
      </c>
      <c r="R115" s="138" t="s">
        <v>524</v>
      </c>
      <c r="S115" s="138" t="s">
        <v>524</v>
      </c>
      <c r="T115" s="138" t="s">
        <v>524</v>
      </c>
      <c r="U115" s="138">
        <v>3</v>
      </c>
      <c r="V115" s="138" t="s">
        <v>524</v>
      </c>
      <c r="W115" s="138" t="s">
        <v>524</v>
      </c>
      <c r="X115" s="138" t="s">
        <v>524</v>
      </c>
      <c r="Y115" s="138" t="s">
        <v>524</v>
      </c>
      <c r="Z115" s="138" t="s">
        <v>524</v>
      </c>
      <c r="AA115" s="138">
        <v>3</v>
      </c>
      <c r="AB115" s="142" t="s">
        <v>524</v>
      </c>
      <c r="AC115" s="138" t="s">
        <v>524</v>
      </c>
      <c r="AD115" s="138" t="s">
        <v>524</v>
      </c>
      <c r="AE115" s="138">
        <v>3</v>
      </c>
      <c r="AF115" s="138" t="s">
        <v>524</v>
      </c>
      <c r="AG115" s="138" t="s">
        <v>524</v>
      </c>
      <c r="AH115" s="138" t="s">
        <v>524</v>
      </c>
      <c r="AI115" s="138" t="s">
        <v>524</v>
      </c>
      <c r="AJ115" s="138" t="s">
        <v>524</v>
      </c>
      <c r="AK115" s="138">
        <v>3</v>
      </c>
      <c r="AL115" s="138" t="s">
        <v>524</v>
      </c>
      <c r="AM115" s="138" t="s">
        <v>524</v>
      </c>
      <c r="AN115" s="138" t="s">
        <v>524</v>
      </c>
      <c r="AO115" s="138">
        <v>3</v>
      </c>
      <c r="AP115" s="138" t="s">
        <v>524</v>
      </c>
      <c r="AQ115" s="138" t="s">
        <v>524</v>
      </c>
      <c r="AR115" s="138" t="s">
        <v>524</v>
      </c>
      <c r="AS115" s="138" t="s">
        <v>524</v>
      </c>
      <c r="AT115" s="138" t="s">
        <v>524</v>
      </c>
      <c r="AU115" s="138">
        <v>3</v>
      </c>
      <c r="AV115" s="138" t="s">
        <v>524</v>
      </c>
      <c r="AW115" s="138" t="s">
        <v>524</v>
      </c>
      <c r="AX115" s="138" t="s">
        <v>524</v>
      </c>
      <c r="AY115" s="138">
        <v>3</v>
      </c>
      <c r="AZ115" s="138" t="s">
        <v>524</v>
      </c>
      <c r="BA115" s="138" t="s">
        <v>524</v>
      </c>
      <c r="BB115" s="138" t="s">
        <v>524</v>
      </c>
      <c r="BC115" s="138" t="s">
        <v>524</v>
      </c>
      <c r="BD115" s="138" t="s">
        <v>524</v>
      </c>
      <c r="BE115" s="138">
        <v>2</v>
      </c>
      <c r="BF115" s="138" t="s">
        <v>524</v>
      </c>
      <c r="BG115" s="138" t="s">
        <v>524</v>
      </c>
      <c r="BH115" s="138" t="s">
        <v>524</v>
      </c>
      <c r="BI115" s="138">
        <v>2</v>
      </c>
      <c r="BJ115" s="138" t="s">
        <v>524</v>
      </c>
      <c r="BK115" s="138" t="s">
        <v>524</v>
      </c>
      <c r="BL115" s="138" t="s">
        <v>524</v>
      </c>
      <c r="BM115" s="138" t="s">
        <v>524</v>
      </c>
      <c r="BN115" s="138" t="s">
        <v>524</v>
      </c>
      <c r="BO115" s="139" t="str">
        <f t="shared" si="9"/>
        <v>Declined</v>
      </c>
    </row>
    <row r="116" spans="1:67" ht="12.75">
      <c r="A116" s="150" t="str">
        <f t="shared" si="8"/>
        <v>Report</v>
      </c>
      <c r="B116" s="138" t="s">
        <v>474</v>
      </c>
      <c r="C116" s="138">
        <v>50219</v>
      </c>
      <c r="D116" s="138" t="s">
        <v>64</v>
      </c>
      <c r="E116" s="138" t="s">
        <v>189</v>
      </c>
      <c r="F116" s="139" t="s">
        <v>190</v>
      </c>
      <c r="G116" s="138" t="s">
        <v>219</v>
      </c>
      <c r="H116" s="138" t="s">
        <v>312</v>
      </c>
      <c r="I116" s="140">
        <v>434393</v>
      </c>
      <c r="J116" s="141">
        <v>42023</v>
      </c>
      <c r="K116" s="141">
        <v>42027</v>
      </c>
      <c r="L116" s="141" t="s">
        <v>192</v>
      </c>
      <c r="M116" s="141">
        <v>42069</v>
      </c>
      <c r="N116" s="139">
        <v>423431</v>
      </c>
      <c r="O116" s="141">
        <v>41558</v>
      </c>
      <c r="P116" s="138">
        <v>3</v>
      </c>
      <c r="Q116" s="138">
        <v>2</v>
      </c>
      <c r="R116" s="138" t="s">
        <v>524</v>
      </c>
      <c r="S116" s="138" t="s">
        <v>524</v>
      </c>
      <c r="T116" s="138" t="s">
        <v>524</v>
      </c>
      <c r="U116" s="138" t="s">
        <v>524</v>
      </c>
      <c r="V116" s="138">
        <v>2</v>
      </c>
      <c r="W116" s="138">
        <v>1</v>
      </c>
      <c r="X116" s="138">
        <v>2</v>
      </c>
      <c r="Y116" s="138" t="s">
        <v>524</v>
      </c>
      <c r="Z116" s="138" t="s">
        <v>524</v>
      </c>
      <c r="AA116" s="138">
        <v>2</v>
      </c>
      <c r="AB116" s="142" t="s">
        <v>524</v>
      </c>
      <c r="AC116" s="138" t="s">
        <v>524</v>
      </c>
      <c r="AD116" s="138" t="s">
        <v>524</v>
      </c>
      <c r="AE116" s="138" t="s">
        <v>524</v>
      </c>
      <c r="AF116" s="138">
        <v>2</v>
      </c>
      <c r="AG116" s="138">
        <v>1</v>
      </c>
      <c r="AH116" s="138">
        <v>2</v>
      </c>
      <c r="AI116" s="138" t="s">
        <v>524</v>
      </c>
      <c r="AJ116" s="138" t="s">
        <v>524</v>
      </c>
      <c r="AK116" s="138">
        <v>2</v>
      </c>
      <c r="AL116" s="138" t="s">
        <v>524</v>
      </c>
      <c r="AM116" s="138" t="s">
        <v>524</v>
      </c>
      <c r="AN116" s="138" t="s">
        <v>524</v>
      </c>
      <c r="AO116" s="138" t="s">
        <v>524</v>
      </c>
      <c r="AP116" s="138">
        <v>2</v>
      </c>
      <c r="AQ116" s="138">
        <v>1</v>
      </c>
      <c r="AR116" s="138">
        <v>2</v>
      </c>
      <c r="AS116" s="138" t="s">
        <v>524</v>
      </c>
      <c r="AT116" s="138" t="s">
        <v>524</v>
      </c>
      <c r="AU116" s="138">
        <v>2</v>
      </c>
      <c r="AV116" s="138" t="s">
        <v>524</v>
      </c>
      <c r="AW116" s="138" t="s">
        <v>524</v>
      </c>
      <c r="AX116" s="138" t="s">
        <v>524</v>
      </c>
      <c r="AY116" s="138" t="s">
        <v>524</v>
      </c>
      <c r="AZ116" s="138">
        <v>2</v>
      </c>
      <c r="BA116" s="138">
        <v>2</v>
      </c>
      <c r="BB116" s="138">
        <v>2</v>
      </c>
      <c r="BC116" s="138" t="s">
        <v>524</v>
      </c>
      <c r="BD116" s="138" t="s">
        <v>524</v>
      </c>
      <c r="BE116" s="138">
        <v>2</v>
      </c>
      <c r="BF116" s="138" t="s">
        <v>524</v>
      </c>
      <c r="BG116" s="138" t="s">
        <v>524</v>
      </c>
      <c r="BH116" s="138" t="s">
        <v>524</v>
      </c>
      <c r="BI116" s="138" t="s">
        <v>524</v>
      </c>
      <c r="BJ116" s="138">
        <v>2</v>
      </c>
      <c r="BK116" s="138">
        <v>2</v>
      </c>
      <c r="BL116" s="138">
        <v>2</v>
      </c>
      <c r="BM116" s="138" t="s">
        <v>524</v>
      </c>
      <c r="BN116" s="138" t="s">
        <v>524</v>
      </c>
      <c r="BO116" s="139" t="str">
        <f t="shared" si="9"/>
        <v>Improved</v>
      </c>
    </row>
    <row r="117" spans="1:67" ht="12.75">
      <c r="A117" s="150" t="str">
        <f t="shared" si="8"/>
        <v>Report</v>
      </c>
      <c r="B117" s="138" t="s">
        <v>413</v>
      </c>
      <c r="C117" s="138">
        <v>59075</v>
      </c>
      <c r="D117" s="138" t="s">
        <v>19</v>
      </c>
      <c r="E117" s="138" t="s">
        <v>206</v>
      </c>
      <c r="F117" s="139" t="s">
        <v>383</v>
      </c>
      <c r="G117" s="138" t="s">
        <v>19</v>
      </c>
      <c r="H117" s="138" t="s">
        <v>191</v>
      </c>
      <c r="I117" s="140">
        <v>433768</v>
      </c>
      <c r="J117" s="141">
        <v>42024</v>
      </c>
      <c r="K117" s="141">
        <v>42027</v>
      </c>
      <c r="L117" s="141" t="s">
        <v>192</v>
      </c>
      <c r="M117" s="141">
        <v>42065</v>
      </c>
      <c r="N117" s="139">
        <v>424465</v>
      </c>
      <c r="O117" s="141">
        <v>41544</v>
      </c>
      <c r="P117" s="138">
        <v>3</v>
      </c>
      <c r="Q117" s="138">
        <v>2</v>
      </c>
      <c r="R117" s="138" t="s">
        <v>524</v>
      </c>
      <c r="S117" s="138" t="s">
        <v>524</v>
      </c>
      <c r="T117" s="138" t="s">
        <v>524</v>
      </c>
      <c r="U117" s="138" t="s">
        <v>524</v>
      </c>
      <c r="V117" s="138" t="s">
        <v>524</v>
      </c>
      <c r="W117" s="138">
        <v>2</v>
      </c>
      <c r="X117" s="138" t="s">
        <v>524</v>
      </c>
      <c r="Y117" s="138" t="s">
        <v>524</v>
      </c>
      <c r="Z117" s="138" t="s">
        <v>524</v>
      </c>
      <c r="AA117" s="138">
        <v>2</v>
      </c>
      <c r="AB117" s="142" t="s">
        <v>524</v>
      </c>
      <c r="AC117" s="138" t="s">
        <v>524</v>
      </c>
      <c r="AD117" s="138" t="s">
        <v>524</v>
      </c>
      <c r="AE117" s="138" t="s">
        <v>524</v>
      </c>
      <c r="AF117" s="138" t="s">
        <v>524</v>
      </c>
      <c r="AG117" s="138">
        <v>2</v>
      </c>
      <c r="AH117" s="138" t="s">
        <v>524</v>
      </c>
      <c r="AI117" s="138" t="s">
        <v>524</v>
      </c>
      <c r="AJ117" s="138" t="s">
        <v>524</v>
      </c>
      <c r="AK117" s="138">
        <v>2</v>
      </c>
      <c r="AL117" s="138" t="s">
        <v>524</v>
      </c>
      <c r="AM117" s="138" t="s">
        <v>524</v>
      </c>
      <c r="AN117" s="138" t="s">
        <v>524</v>
      </c>
      <c r="AO117" s="138" t="s">
        <v>524</v>
      </c>
      <c r="AP117" s="138" t="s">
        <v>524</v>
      </c>
      <c r="AQ117" s="138">
        <v>2</v>
      </c>
      <c r="AR117" s="138" t="s">
        <v>524</v>
      </c>
      <c r="AS117" s="138" t="s">
        <v>524</v>
      </c>
      <c r="AT117" s="138" t="s">
        <v>524</v>
      </c>
      <c r="AU117" s="138">
        <v>2</v>
      </c>
      <c r="AV117" s="138" t="s">
        <v>524</v>
      </c>
      <c r="AW117" s="138" t="s">
        <v>524</v>
      </c>
      <c r="AX117" s="138" t="s">
        <v>524</v>
      </c>
      <c r="AY117" s="138" t="s">
        <v>524</v>
      </c>
      <c r="AZ117" s="138" t="s">
        <v>524</v>
      </c>
      <c r="BA117" s="138">
        <v>2</v>
      </c>
      <c r="BB117" s="138" t="s">
        <v>524</v>
      </c>
      <c r="BC117" s="138" t="s">
        <v>524</v>
      </c>
      <c r="BD117" s="138" t="s">
        <v>524</v>
      </c>
      <c r="BE117" s="138">
        <v>2</v>
      </c>
      <c r="BF117" s="138" t="s">
        <v>524</v>
      </c>
      <c r="BG117" s="138" t="s">
        <v>524</v>
      </c>
      <c r="BH117" s="138" t="s">
        <v>524</v>
      </c>
      <c r="BI117" s="138" t="s">
        <v>524</v>
      </c>
      <c r="BJ117" s="138" t="s">
        <v>524</v>
      </c>
      <c r="BK117" s="138">
        <v>2</v>
      </c>
      <c r="BL117" s="138" t="s">
        <v>524</v>
      </c>
      <c r="BM117" s="138" t="s">
        <v>524</v>
      </c>
      <c r="BN117" s="138" t="s">
        <v>524</v>
      </c>
      <c r="BO117" s="139" t="str">
        <f t="shared" si="9"/>
        <v>Improved</v>
      </c>
    </row>
    <row r="118" spans="1:67" ht="12.75">
      <c r="A118" s="150" t="str">
        <f t="shared" si="8"/>
        <v>Report</v>
      </c>
      <c r="B118" s="138" t="s">
        <v>415</v>
      </c>
      <c r="C118" s="138">
        <v>130404</v>
      </c>
      <c r="D118" s="138" t="s">
        <v>64</v>
      </c>
      <c r="E118" s="138" t="s">
        <v>200</v>
      </c>
      <c r="F118" s="139" t="s">
        <v>430</v>
      </c>
      <c r="G118" s="138" t="s">
        <v>263</v>
      </c>
      <c r="H118" s="138" t="s">
        <v>220</v>
      </c>
      <c r="I118" s="140">
        <v>452634</v>
      </c>
      <c r="J118" s="141">
        <v>42023</v>
      </c>
      <c r="K118" s="141">
        <v>42027</v>
      </c>
      <c r="L118" s="141" t="s">
        <v>192</v>
      </c>
      <c r="M118" s="141">
        <v>42062</v>
      </c>
      <c r="N118" s="139">
        <v>330812</v>
      </c>
      <c r="O118" s="141">
        <v>39871</v>
      </c>
      <c r="P118" s="138">
        <v>2</v>
      </c>
      <c r="Q118" s="138">
        <v>2</v>
      </c>
      <c r="R118" s="138" t="s">
        <v>524</v>
      </c>
      <c r="S118" s="138" t="s">
        <v>524</v>
      </c>
      <c r="T118" s="138" t="s">
        <v>524</v>
      </c>
      <c r="U118" s="138" t="s">
        <v>524</v>
      </c>
      <c r="V118" s="138" t="s">
        <v>524</v>
      </c>
      <c r="W118" s="138" t="s">
        <v>524</v>
      </c>
      <c r="X118" s="138">
        <v>2</v>
      </c>
      <c r="Y118" s="138" t="s">
        <v>524</v>
      </c>
      <c r="Z118" s="138" t="s">
        <v>524</v>
      </c>
      <c r="AA118" s="138">
        <v>2</v>
      </c>
      <c r="AB118" s="142" t="s">
        <v>524</v>
      </c>
      <c r="AC118" s="138" t="s">
        <v>524</v>
      </c>
      <c r="AD118" s="138" t="s">
        <v>524</v>
      </c>
      <c r="AE118" s="138" t="s">
        <v>524</v>
      </c>
      <c r="AF118" s="138" t="s">
        <v>524</v>
      </c>
      <c r="AG118" s="138" t="s">
        <v>524</v>
      </c>
      <c r="AH118" s="138">
        <v>2</v>
      </c>
      <c r="AI118" s="138" t="s">
        <v>524</v>
      </c>
      <c r="AJ118" s="138" t="s">
        <v>524</v>
      </c>
      <c r="AK118" s="138">
        <v>2</v>
      </c>
      <c r="AL118" s="138" t="s">
        <v>524</v>
      </c>
      <c r="AM118" s="138" t="s">
        <v>524</v>
      </c>
      <c r="AN118" s="138" t="s">
        <v>524</v>
      </c>
      <c r="AO118" s="138" t="s">
        <v>524</v>
      </c>
      <c r="AP118" s="138" t="s">
        <v>524</v>
      </c>
      <c r="AQ118" s="138" t="s">
        <v>524</v>
      </c>
      <c r="AR118" s="138">
        <v>2</v>
      </c>
      <c r="AS118" s="138" t="s">
        <v>524</v>
      </c>
      <c r="AT118" s="138" t="s">
        <v>524</v>
      </c>
      <c r="AU118" s="138">
        <v>2</v>
      </c>
      <c r="AV118" s="138" t="s">
        <v>524</v>
      </c>
      <c r="AW118" s="138" t="s">
        <v>524</v>
      </c>
      <c r="AX118" s="138" t="s">
        <v>524</v>
      </c>
      <c r="AY118" s="138" t="s">
        <v>524</v>
      </c>
      <c r="AZ118" s="138" t="s">
        <v>524</v>
      </c>
      <c r="BA118" s="138" t="s">
        <v>524</v>
      </c>
      <c r="BB118" s="138">
        <v>2</v>
      </c>
      <c r="BC118" s="138" t="s">
        <v>524</v>
      </c>
      <c r="BD118" s="138" t="s">
        <v>524</v>
      </c>
      <c r="BE118" s="138">
        <v>2</v>
      </c>
      <c r="BF118" s="138" t="s">
        <v>524</v>
      </c>
      <c r="BG118" s="138" t="s">
        <v>524</v>
      </c>
      <c r="BH118" s="138" t="s">
        <v>524</v>
      </c>
      <c r="BI118" s="138" t="s">
        <v>524</v>
      </c>
      <c r="BJ118" s="138" t="s">
        <v>524</v>
      </c>
      <c r="BK118" s="138" t="s">
        <v>524</v>
      </c>
      <c r="BL118" s="138">
        <v>2</v>
      </c>
      <c r="BM118" s="138" t="s">
        <v>524</v>
      </c>
      <c r="BN118" s="138" t="s">
        <v>524</v>
      </c>
      <c r="BO118" s="139" t="str">
        <f t="shared" si="9"/>
        <v>Same</v>
      </c>
    </row>
    <row r="119" spans="1:67" ht="12.75">
      <c r="A119" s="150" t="str">
        <f t="shared" si="8"/>
        <v>Report</v>
      </c>
      <c r="B119" s="138" t="s">
        <v>475</v>
      </c>
      <c r="C119" s="138">
        <v>58731</v>
      </c>
      <c r="D119" s="138" t="s">
        <v>20</v>
      </c>
      <c r="E119" s="138" t="s">
        <v>206</v>
      </c>
      <c r="F119" s="139" t="s">
        <v>369</v>
      </c>
      <c r="G119" s="138" t="s">
        <v>20</v>
      </c>
      <c r="H119" s="138" t="s">
        <v>214</v>
      </c>
      <c r="I119" s="140">
        <v>452990</v>
      </c>
      <c r="J119" s="141">
        <v>42024</v>
      </c>
      <c r="K119" s="141">
        <v>42027</v>
      </c>
      <c r="L119" s="141" t="s">
        <v>192</v>
      </c>
      <c r="M119" s="141">
        <v>42075</v>
      </c>
      <c r="N119" s="139">
        <v>376207</v>
      </c>
      <c r="O119" s="141">
        <v>40886</v>
      </c>
      <c r="P119" s="138">
        <v>2</v>
      </c>
      <c r="Q119" s="138">
        <v>3</v>
      </c>
      <c r="R119" s="138" t="s">
        <v>524</v>
      </c>
      <c r="S119" s="138" t="s">
        <v>524</v>
      </c>
      <c r="T119" s="138" t="s">
        <v>524</v>
      </c>
      <c r="U119" s="138" t="s">
        <v>524</v>
      </c>
      <c r="V119" s="138" t="s">
        <v>524</v>
      </c>
      <c r="W119" s="138">
        <v>3</v>
      </c>
      <c r="X119" s="138" t="s">
        <v>524</v>
      </c>
      <c r="Y119" s="138" t="s">
        <v>524</v>
      </c>
      <c r="Z119" s="138" t="s">
        <v>524</v>
      </c>
      <c r="AA119" s="138">
        <v>3</v>
      </c>
      <c r="AB119" s="142" t="s">
        <v>524</v>
      </c>
      <c r="AC119" s="138" t="s">
        <v>524</v>
      </c>
      <c r="AD119" s="138" t="s">
        <v>524</v>
      </c>
      <c r="AE119" s="138" t="s">
        <v>524</v>
      </c>
      <c r="AF119" s="138" t="s">
        <v>524</v>
      </c>
      <c r="AG119" s="138">
        <v>3</v>
      </c>
      <c r="AH119" s="138" t="s">
        <v>524</v>
      </c>
      <c r="AI119" s="138" t="s">
        <v>524</v>
      </c>
      <c r="AJ119" s="138" t="s">
        <v>524</v>
      </c>
      <c r="AK119" s="138">
        <v>3</v>
      </c>
      <c r="AL119" s="138" t="s">
        <v>524</v>
      </c>
      <c r="AM119" s="138" t="s">
        <v>524</v>
      </c>
      <c r="AN119" s="138" t="s">
        <v>524</v>
      </c>
      <c r="AO119" s="138" t="s">
        <v>524</v>
      </c>
      <c r="AP119" s="138" t="s">
        <v>524</v>
      </c>
      <c r="AQ119" s="138">
        <v>3</v>
      </c>
      <c r="AR119" s="138" t="s">
        <v>524</v>
      </c>
      <c r="AS119" s="138" t="s">
        <v>524</v>
      </c>
      <c r="AT119" s="138" t="s">
        <v>524</v>
      </c>
      <c r="AU119" s="138">
        <v>3</v>
      </c>
      <c r="AV119" s="138" t="s">
        <v>524</v>
      </c>
      <c r="AW119" s="138" t="s">
        <v>524</v>
      </c>
      <c r="AX119" s="138" t="s">
        <v>524</v>
      </c>
      <c r="AY119" s="138" t="s">
        <v>524</v>
      </c>
      <c r="AZ119" s="138" t="s">
        <v>524</v>
      </c>
      <c r="BA119" s="138">
        <v>3</v>
      </c>
      <c r="BB119" s="138" t="s">
        <v>524</v>
      </c>
      <c r="BC119" s="138" t="s">
        <v>524</v>
      </c>
      <c r="BD119" s="138" t="s">
        <v>524</v>
      </c>
      <c r="BE119" s="138">
        <v>2</v>
      </c>
      <c r="BF119" s="138" t="s">
        <v>524</v>
      </c>
      <c r="BG119" s="138" t="s">
        <v>524</v>
      </c>
      <c r="BH119" s="138" t="s">
        <v>524</v>
      </c>
      <c r="BI119" s="138" t="s">
        <v>524</v>
      </c>
      <c r="BJ119" s="138" t="s">
        <v>524</v>
      </c>
      <c r="BK119" s="138">
        <v>2</v>
      </c>
      <c r="BL119" s="138" t="s">
        <v>524</v>
      </c>
      <c r="BM119" s="138" t="s">
        <v>524</v>
      </c>
      <c r="BN119" s="138" t="s">
        <v>524</v>
      </c>
      <c r="BO119" s="139" t="str">
        <f t="shared" si="9"/>
        <v>Declined</v>
      </c>
    </row>
    <row r="120" spans="1:67" ht="12.75">
      <c r="A120" s="150" t="str">
        <f t="shared" si="8"/>
        <v>Report</v>
      </c>
      <c r="B120" s="138" t="s">
        <v>412</v>
      </c>
      <c r="C120" s="138">
        <v>51944</v>
      </c>
      <c r="D120" s="138" t="s">
        <v>19</v>
      </c>
      <c r="E120" s="138" t="s">
        <v>208</v>
      </c>
      <c r="F120" s="139" t="s">
        <v>209</v>
      </c>
      <c r="G120" s="138" t="s">
        <v>19</v>
      </c>
      <c r="H120" s="138" t="s">
        <v>214</v>
      </c>
      <c r="I120" s="140">
        <v>452603</v>
      </c>
      <c r="J120" s="141">
        <v>42023</v>
      </c>
      <c r="K120" s="141">
        <v>42027</v>
      </c>
      <c r="L120" s="141" t="s">
        <v>192</v>
      </c>
      <c r="M120" s="141">
        <v>42066</v>
      </c>
      <c r="N120" s="139">
        <v>307094</v>
      </c>
      <c r="O120" s="141">
        <v>38967</v>
      </c>
      <c r="P120" s="138">
        <v>3</v>
      </c>
      <c r="Q120" s="138">
        <v>2</v>
      </c>
      <c r="R120" s="138" t="s">
        <v>524</v>
      </c>
      <c r="S120" s="138" t="s">
        <v>524</v>
      </c>
      <c r="T120" s="138" t="s">
        <v>524</v>
      </c>
      <c r="U120" s="138" t="s">
        <v>524</v>
      </c>
      <c r="V120" s="138" t="s">
        <v>524</v>
      </c>
      <c r="W120" s="138">
        <v>2</v>
      </c>
      <c r="X120" s="138" t="s">
        <v>524</v>
      </c>
      <c r="Y120" s="138" t="s">
        <v>524</v>
      </c>
      <c r="Z120" s="138" t="s">
        <v>524</v>
      </c>
      <c r="AA120" s="138">
        <v>2</v>
      </c>
      <c r="AB120" s="142" t="s">
        <v>524</v>
      </c>
      <c r="AC120" s="138" t="s">
        <v>524</v>
      </c>
      <c r="AD120" s="138" t="s">
        <v>524</v>
      </c>
      <c r="AE120" s="138" t="s">
        <v>524</v>
      </c>
      <c r="AF120" s="138" t="s">
        <v>524</v>
      </c>
      <c r="AG120" s="138">
        <v>2</v>
      </c>
      <c r="AH120" s="138" t="s">
        <v>524</v>
      </c>
      <c r="AI120" s="138" t="s">
        <v>524</v>
      </c>
      <c r="AJ120" s="138" t="s">
        <v>524</v>
      </c>
      <c r="AK120" s="138">
        <v>2</v>
      </c>
      <c r="AL120" s="138" t="s">
        <v>524</v>
      </c>
      <c r="AM120" s="138" t="s">
        <v>524</v>
      </c>
      <c r="AN120" s="138" t="s">
        <v>524</v>
      </c>
      <c r="AO120" s="138" t="s">
        <v>524</v>
      </c>
      <c r="AP120" s="138" t="s">
        <v>524</v>
      </c>
      <c r="AQ120" s="138">
        <v>2</v>
      </c>
      <c r="AR120" s="138" t="s">
        <v>524</v>
      </c>
      <c r="AS120" s="138" t="s">
        <v>524</v>
      </c>
      <c r="AT120" s="138" t="s">
        <v>524</v>
      </c>
      <c r="AU120" s="138">
        <v>2</v>
      </c>
      <c r="AV120" s="138" t="s">
        <v>524</v>
      </c>
      <c r="AW120" s="138" t="s">
        <v>524</v>
      </c>
      <c r="AX120" s="138" t="s">
        <v>524</v>
      </c>
      <c r="AY120" s="138" t="s">
        <v>524</v>
      </c>
      <c r="AZ120" s="138" t="s">
        <v>524</v>
      </c>
      <c r="BA120" s="138">
        <v>2</v>
      </c>
      <c r="BB120" s="138" t="s">
        <v>524</v>
      </c>
      <c r="BC120" s="138" t="s">
        <v>524</v>
      </c>
      <c r="BD120" s="138" t="s">
        <v>524</v>
      </c>
      <c r="BE120" s="138">
        <v>2</v>
      </c>
      <c r="BF120" s="138" t="s">
        <v>524</v>
      </c>
      <c r="BG120" s="138" t="s">
        <v>524</v>
      </c>
      <c r="BH120" s="138" t="s">
        <v>524</v>
      </c>
      <c r="BI120" s="138" t="s">
        <v>524</v>
      </c>
      <c r="BJ120" s="138" t="s">
        <v>524</v>
      </c>
      <c r="BK120" s="138">
        <v>2</v>
      </c>
      <c r="BL120" s="138" t="s">
        <v>524</v>
      </c>
      <c r="BM120" s="138" t="s">
        <v>524</v>
      </c>
      <c r="BN120" s="138" t="s">
        <v>524</v>
      </c>
      <c r="BO120" s="139" t="str">
        <f t="shared" si="9"/>
        <v>Improved</v>
      </c>
    </row>
    <row r="121" spans="1:67" ht="12.75">
      <c r="A121" s="150" t="str">
        <f t="shared" si="8"/>
        <v>Report</v>
      </c>
      <c r="B121" s="138" t="s">
        <v>476</v>
      </c>
      <c r="C121" s="138">
        <v>53545</v>
      </c>
      <c r="D121" s="138" t="s">
        <v>64</v>
      </c>
      <c r="E121" s="138" t="s">
        <v>233</v>
      </c>
      <c r="F121" s="139" t="s">
        <v>477</v>
      </c>
      <c r="G121" s="138" t="s">
        <v>219</v>
      </c>
      <c r="H121" s="138" t="s">
        <v>220</v>
      </c>
      <c r="I121" s="140">
        <v>452610</v>
      </c>
      <c r="J121" s="141">
        <v>42023</v>
      </c>
      <c r="K121" s="141">
        <v>42027</v>
      </c>
      <c r="L121" s="141" t="s">
        <v>192</v>
      </c>
      <c r="M121" s="141">
        <v>42072</v>
      </c>
      <c r="N121" s="139">
        <v>375495</v>
      </c>
      <c r="O121" s="141">
        <v>40872</v>
      </c>
      <c r="P121" s="138">
        <v>2</v>
      </c>
      <c r="Q121" s="138">
        <v>4</v>
      </c>
      <c r="R121" s="138" t="s">
        <v>524</v>
      </c>
      <c r="S121" s="138" t="s">
        <v>524</v>
      </c>
      <c r="T121" s="138" t="s">
        <v>524</v>
      </c>
      <c r="U121" s="138" t="s">
        <v>524</v>
      </c>
      <c r="V121" s="138">
        <v>4</v>
      </c>
      <c r="W121" s="138" t="s">
        <v>524</v>
      </c>
      <c r="X121" s="138">
        <v>4</v>
      </c>
      <c r="Y121" s="138" t="s">
        <v>524</v>
      </c>
      <c r="Z121" s="138" t="s">
        <v>524</v>
      </c>
      <c r="AA121" s="138">
        <v>3</v>
      </c>
      <c r="AB121" s="142" t="s">
        <v>524</v>
      </c>
      <c r="AC121" s="138" t="s">
        <v>524</v>
      </c>
      <c r="AD121" s="138" t="s">
        <v>524</v>
      </c>
      <c r="AE121" s="138" t="s">
        <v>524</v>
      </c>
      <c r="AF121" s="138">
        <v>3</v>
      </c>
      <c r="AG121" s="138" t="s">
        <v>524</v>
      </c>
      <c r="AH121" s="138">
        <v>3</v>
      </c>
      <c r="AI121" s="138" t="s">
        <v>524</v>
      </c>
      <c r="AJ121" s="138" t="s">
        <v>524</v>
      </c>
      <c r="AK121" s="138">
        <v>3</v>
      </c>
      <c r="AL121" s="138" t="s">
        <v>524</v>
      </c>
      <c r="AM121" s="138" t="s">
        <v>524</v>
      </c>
      <c r="AN121" s="138" t="s">
        <v>524</v>
      </c>
      <c r="AO121" s="138" t="s">
        <v>524</v>
      </c>
      <c r="AP121" s="138">
        <v>3</v>
      </c>
      <c r="AQ121" s="138" t="s">
        <v>524</v>
      </c>
      <c r="AR121" s="138">
        <v>3</v>
      </c>
      <c r="AS121" s="138" t="s">
        <v>524</v>
      </c>
      <c r="AT121" s="138" t="s">
        <v>524</v>
      </c>
      <c r="AU121" s="138">
        <v>4</v>
      </c>
      <c r="AV121" s="138" t="s">
        <v>524</v>
      </c>
      <c r="AW121" s="138" t="s">
        <v>524</v>
      </c>
      <c r="AX121" s="138" t="s">
        <v>524</v>
      </c>
      <c r="AY121" s="138" t="s">
        <v>524</v>
      </c>
      <c r="AZ121" s="138">
        <v>4</v>
      </c>
      <c r="BA121" s="138" t="s">
        <v>524</v>
      </c>
      <c r="BB121" s="138">
        <v>4</v>
      </c>
      <c r="BC121" s="138" t="s">
        <v>524</v>
      </c>
      <c r="BD121" s="138" t="s">
        <v>524</v>
      </c>
      <c r="BE121" s="138">
        <v>2</v>
      </c>
      <c r="BF121" s="138" t="s">
        <v>524</v>
      </c>
      <c r="BG121" s="138" t="s">
        <v>524</v>
      </c>
      <c r="BH121" s="138" t="s">
        <v>524</v>
      </c>
      <c r="BI121" s="138" t="s">
        <v>524</v>
      </c>
      <c r="BJ121" s="138">
        <v>2</v>
      </c>
      <c r="BK121" s="138" t="s">
        <v>524</v>
      </c>
      <c r="BL121" s="138">
        <v>2</v>
      </c>
      <c r="BM121" s="138" t="s">
        <v>524</v>
      </c>
      <c r="BN121" s="138" t="s">
        <v>524</v>
      </c>
      <c r="BO121" s="139" t="str">
        <f t="shared" si="9"/>
        <v>Declined</v>
      </c>
    </row>
    <row r="122" spans="1:67" ht="12.75">
      <c r="A122" s="150" t="str">
        <f t="shared" si="8"/>
        <v>Report</v>
      </c>
      <c r="B122" s="138" t="s">
        <v>410</v>
      </c>
      <c r="C122" s="138">
        <v>58229</v>
      </c>
      <c r="D122" s="138" t="s">
        <v>19</v>
      </c>
      <c r="E122" s="138" t="s">
        <v>189</v>
      </c>
      <c r="F122" s="139" t="s">
        <v>190</v>
      </c>
      <c r="G122" s="138" t="s">
        <v>19</v>
      </c>
      <c r="H122" s="138" t="s">
        <v>260</v>
      </c>
      <c r="I122" s="140">
        <v>452988</v>
      </c>
      <c r="J122" s="141">
        <v>42023</v>
      </c>
      <c r="K122" s="141">
        <v>42027</v>
      </c>
      <c r="L122" s="141" t="s">
        <v>192</v>
      </c>
      <c r="M122" s="141">
        <v>42065</v>
      </c>
      <c r="N122" s="139">
        <v>333485</v>
      </c>
      <c r="O122" s="141">
        <v>40046</v>
      </c>
      <c r="P122" s="138">
        <v>2</v>
      </c>
      <c r="Q122" s="138">
        <v>2</v>
      </c>
      <c r="R122" s="138" t="s">
        <v>524</v>
      </c>
      <c r="S122" s="138" t="s">
        <v>524</v>
      </c>
      <c r="T122" s="138">
        <v>2</v>
      </c>
      <c r="U122" s="138" t="s">
        <v>524</v>
      </c>
      <c r="V122" s="138" t="s">
        <v>524</v>
      </c>
      <c r="W122" s="138">
        <v>2</v>
      </c>
      <c r="X122" s="138" t="s">
        <v>524</v>
      </c>
      <c r="Y122" s="138" t="s">
        <v>524</v>
      </c>
      <c r="Z122" s="138">
        <v>2</v>
      </c>
      <c r="AA122" s="138">
        <v>2</v>
      </c>
      <c r="AB122" s="142" t="s">
        <v>524</v>
      </c>
      <c r="AC122" s="138" t="s">
        <v>524</v>
      </c>
      <c r="AD122" s="138">
        <v>2</v>
      </c>
      <c r="AE122" s="138" t="s">
        <v>524</v>
      </c>
      <c r="AF122" s="138" t="s">
        <v>524</v>
      </c>
      <c r="AG122" s="138">
        <v>2</v>
      </c>
      <c r="AH122" s="138" t="s">
        <v>524</v>
      </c>
      <c r="AI122" s="138" t="s">
        <v>524</v>
      </c>
      <c r="AJ122" s="138">
        <v>2</v>
      </c>
      <c r="AK122" s="138">
        <v>2</v>
      </c>
      <c r="AL122" s="138" t="s">
        <v>524</v>
      </c>
      <c r="AM122" s="138" t="s">
        <v>524</v>
      </c>
      <c r="AN122" s="138">
        <v>2</v>
      </c>
      <c r="AO122" s="138" t="s">
        <v>524</v>
      </c>
      <c r="AP122" s="138" t="s">
        <v>524</v>
      </c>
      <c r="AQ122" s="138">
        <v>2</v>
      </c>
      <c r="AR122" s="138" t="s">
        <v>524</v>
      </c>
      <c r="AS122" s="138" t="s">
        <v>524</v>
      </c>
      <c r="AT122" s="138">
        <v>2</v>
      </c>
      <c r="AU122" s="138">
        <v>2</v>
      </c>
      <c r="AV122" s="138" t="s">
        <v>524</v>
      </c>
      <c r="AW122" s="138" t="s">
        <v>524</v>
      </c>
      <c r="AX122" s="138">
        <v>2</v>
      </c>
      <c r="AY122" s="138" t="s">
        <v>524</v>
      </c>
      <c r="AZ122" s="138" t="s">
        <v>524</v>
      </c>
      <c r="BA122" s="138">
        <v>2</v>
      </c>
      <c r="BB122" s="138" t="s">
        <v>524</v>
      </c>
      <c r="BC122" s="138" t="s">
        <v>524</v>
      </c>
      <c r="BD122" s="138">
        <v>2</v>
      </c>
      <c r="BE122" s="138">
        <v>2</v>
      </c>
      <c r="BF122" s="138" t="s">
        <v>524</v>
      </c>
      <c r="BG122" s="138" t="s">
        <v>524</v>
      </c>
      <c r="BH122" s="138">
        <v>2</v>
      </c>
      <c r="BI122" s="138" t="s">
        <v>524</v>
      </c>
      <c r="BJ122" s="138" t="s">
        <v>524</v>
      </c>
      <c r="BK122" s="138">
        <v>2</v>
      </c>
      <c r="BL122" s="138" t="s">
        <v>524</v>
      </c>
      <c r="BM122" s="138" t="s">
        <v>524</v>
      </c>
      <c r="BN122" s="138">
        <v>2</v>
      </c>
      <c r="BO122" s="139" t="str">
        <f t="shared" si="9"/>
        <v>Same</v>
      </c>
    </row>
    <row r="123" spans="1:67" ht="12.75">
      <c r="A123" s="150" t="str">
        <f t="shared" si="8"/>
        <v>Report</v>
      </c>
      <c r="B123" s="138" t="s">
        <v>416</v>
      </c>
      <c r="C123" s="138">
        <v>59167</v>
      </c>
      <c r="D123" s="138" t="s">
        <v>19</v>
      </c>
      <c r="E123" s="138" t="s">
        <v>206</v>
      </c>
      <c r="F123" s="139" t="s">
        <v>433</v>
      </c>
      <c r="G123" s="138" t="s">
        <v>19</v>
      </c>
      <c r="H123" s="138" t="s">
        <v>214</v>
      </c>
      <c r="I123" s="140">
        <v>456390</v>
      </c>
      <c r="J123" s="141">
        <v>42031</v>
      </c>
      <c r="K123" s="141">
        <v>42033</v>
      </c>
      <c r="L123" s="141" t="s">
        <v>192</v>
      </c>
      <c r="M123" s="141">
        <v>42068</v>
      </c>
      <c r="N123" s="139" t="s">
        <v>193</v>
      </c>
      <c r="O123" s="141" t="s">
        <v>193</v>
      </c>
      <c r="P123" s="138" t="s">
        <v>193</v>
      </c>
      <c r="Q123" s="138">
        <v>3</v>
      </c>
      <c r="R123" s="138" t="s">
        <v>524</v>
      </c>
      <c r="S123" s="138" t="s">
        <v>524</v>
      </c>
      <c r="T123" s="138" t="s">
        <v>524</v>
      </c>
      <c r="U123" s="138" t="s">
        <v>524</v>
      </c>
      <c r="V123" s="138" t="s">
        <v>524</v>
      </c>
      <c r="W123" s="138">
        <v>3</v>
      </c>
      <c r="X123" s="138" t="s">
        <v>524</v>
      </c>
      <c r="Y123" s="138" t="s">
        <v>524</v>
      </c>
      <c r="Z123" s="138" t="s">
        <v>524</v>
      </c>
      <c r="AA123" s="138">
        <v>3</v>
      </c>
      <c r="AB123" s="142" t="s">
        <v>524</v>
      </c>
      <c r="AC123" s="138" t="s">
        <v>524</v>
      </c>
      <c r="AD123" s="138" t="s">
        <v>524</v>
      </c>
      <c r="AE123" s="138" t="s">
        <v>524</v>
      </c>
      <c r="AF123" s="138" t="s">
        <v>524</v>
      </c>
      <c r="AG123" s="138">
        <v>3</v>
      </c>
      <c r="AH123" s="138" t="s">
        <v>524</v>
      </c>
      <c r="AI123" s="138" t="s">
        <v>524</v>
      </c>
      <c r="AJ123" s="138" t="s">
        <v>524</v>
      </c>
      <c r="AK123" s="138">
        <v>3</v>
      </c>
      <c r="AL123" s="138" t="s">
        <v>524</v>
      </c>
      <c r="AM123" s="138" t="s">
        <v>524</v>
      </c>
      <c r="AN123" s="138" t="s">
        <v>524</v>
      </c>
      <c r="AO123" s="138" t="s">
        <v>524</v>
      </c>
      <c r="AP123" s="138" t="s">
        <v>524</v>
      </c>
      <c r="AQ123" s="138">
        <v>3</v>
      </c>
      <c r="AR123" s="138" t="s">
        <v>524</v>
      </c>
      <c r="AS123" s="138" t="s">
        <v>524</v>
      </c>
      <c r="AT123" s="138" t="s">
        <v>524</v>
      </c>
      <c r="AU123" s="138">
        <v>2</v>
      </c>
      <c r="AV123" s="138" t="s">
        <v>524</v>
      </c>
      <c r="AW123" s="138" t="s">
        <v>524</v>
      </c>
      <c r="AX123" s="138" t="s">
        <v>524</v>
      </c>
      <c r="AY123" s="138" t="s">
        <v>524</v>
      </c>
      <c r="AZ123" s="138" t="s">
        <v>524</v>
      </c>
      <c r="BA123" s="138">
        <v>2</v>
      </c>
      <c r="BB123" s="138" t="s">
        <v>524</v>
      </c>
      <c r="BC123" s="138" t="s">
        <v>524</v>
      </c>
      <c r="BD123" s="138" t="s">
        <v>524</v>
      </c>
      <c r="BE123" s="138">
        <v>2</v>
      </c>
      <c r="BF123" s="138" t="s">
        <v>524</v>
      </c>
      <c r="BG123" s="138" t="s">
        <v>524</v>
      </c>
      <c r="BH123" s="138" t="s">
        <v>524</v>
      </c>
      <c r="BI123" s="138" t="s">
        <v>524</v>
      </c>
      <c r="BJ123" s="138" t="s">
        <v>524</v>
      </c>
      <c r="BK123" s="138">
        <v>2</v>
      </c>
      <c r="BL123" s="138" t="s">
        <v>524</v>
      </c>
      <c r="BM123" s="138" t="s">
        <v>524</v>
      </c>
      <c r="BN123" s="138" t="s">
        <v>524</v>
      </c>
      <c r="BO123" s="139" t="str">
        <f t="shared" si="9"/>
        <v>No previous inspection</v>
      </c>
    </row>
    <row r="124" spans="1:67" ht="12.75">
      <c r="A124" s="150" t="str">
        <f t="shared" si="8"/>
        <v>Report</v>
      </c>
      <c r="B124" s="138" t="s">
        <v>478</v>
      </c>
      <c r="C124" s="138">
        <v>130602</v>
      </c>
      <c r="D124" s="138" t="s">
        <v>61</v>
      </c>
      <c r="E124" s="138" t="s">
        <v>250</v>
      </c>
      <c r="F124" s="139" t="s">
        <v>479</v>
      </c>
      <c r="G124" s="138" t="s">
        <v>202</v>
      </c>
      <c r="H124" s="138" t="s">
        <v>225</v>
      </c>
      <c r="I124" s="140">
        <v>452486</v>
      </c>
      <c r="J124" s="141">
        <v>42031</v>
      </c>
      <c r="K124" s="141">
        <v>42034</v>
      </c>
      <c r="L124" s="141" t="s">
        <v>192</v>
      </c>
      <c r="M124" s="141">
        <v>42073</v>
      </c>
      <c r="N124" s="139">
        <v>342293</v>
      </c>
      <c r="O124" s="141">
        <v>40130</v>
      </c>
      <c r="P124" s="138">
        <v>2</v>
      </c>
      <c r="Q124" s="138">
        <v>2</v>
      </c>
      <c r="R124" s="138" t="s">
        <v>524</v>
      </c>
      <c r="S124" s="138" t="s">
        <v>524</v>
      </c>
      <c r="T124" s="138" t="s">
        <v>524</v>
      </c>
      <c r="U124" s="138">
        <v>2</v>
      </c>
      <c r="V124" s="138">
        <v>2</v>
      </c>
      <c r="W124" s="138" t="s">
        <v>524</v>
      </c>
      <c r="X124" s="138" t="s">
        <v>524</v>
      </c>
      <c r="Y124" s="138" t="s">
        <v>524</v>
      </c>
      <c r="Z124" s="138" t="s">
        <v>524</v>
      </c>
      <c r="AA124" s="138">
        <v>2</v>
      </c>
      <c r="AB124" s="142" t="s">
        <v>524</v>
      </c>
      <c r="AC124" s="138" t="s">
        <v>524</v>
      </c>
      <c r="AD124" s="138" t="s">
        <v>524</v>
      </c>
      <c r="AE124" s="138">
        <v>2</v>
      </c>
      <c r="AF124" s="138">
        <v>2</v>
      </c>
      <c r="AG124" s="138" t="s">
        <v>524</v>
      </c>
      <c r="AH124" s="138" t="s">
        <v>524</v>
      </c>
      <c r="AI124" s="138" t="s">
        <v>524</v>
      </c>
      <c r="AJ124" s="138" t="s">
        <v>524</v>
      </c>
      <c r="AK124" s="138">
        <v>2</v>
      </c>
      <c r="AL124" s="138" t="s">
        <v>524</v>
      </c>
      <c r="AM124" s="138" t="s">
        <v>524</v>
      </c>
      <c r="AN124" s="138" t="s">
        <v>524</v>
      </c>
      <c r="AO124" s="138">
        <v>2</v>
      </c>
      <c r="AP124" s="138">
        <v>2</v>
      </c>
      <c r="AQ124" s="138" t="s">
        <v>524</v>
      </c>
      <c r="AR124" s="138" t="s">
        <v>524</v>
      </c>
      <c r="AS124" s="138" t="s">
        <v>524</v>
      </c>
      <c r="AT124" s="138" t="s">
        <v>524</v>
      </c>
      <c r="AU124" s="138">
        <v>2</v>
      </c>
      <c r="AV124" s="138" t="s">
        <v>524</v>
      </c>
      <c r="AW124" s="138" t="s">
        <v>524</v>
      </c>
      <c r="AX124" s="138" t="s">
        <v>524</v>
      </c>
      <c r="AY124" s="138">
        <v>2</v>
      </c>
      <c r="AZ124" s="138">
        <v>2</v>
      </c>
      <c r="BA124" s="138" t="s">
        <v>524</v>
      </c>
      <c r="BB124" s="138" t="s">
        <v>524</v>
      </c>
      <c r="BC124" s="138" t="s">
        <v>524</v>
      </c>
      <c r="BD124" s="138" t="s">
        <v>524</v>
      </c>
      <c r="BE124" s="138">
        <v>2</v>
      </c>
      <c r="BF124" s="138" t="s">
        <v>524</v>
      </c>
      <c r="BG124" s="138" t="s">
        <v>524</v>
      </c>
      <c r="BH124" s="138" t="s">
        <v>524</v>
      </c>
      <c r="BI124" s="138">
        <v>2</v>
      </c>
      <c r="BJ124" s="138">
        <v>2</v>
      </c>
      <c r="BK124" s="138" t="s">
        <v>524</v>
      </c>
      <c r="BL124" s="138" t="s">
        <v>524</v>
      </c>
      <c r="BM124" s="138" t="s">
        <v>524</v>
      </c>
      <c r="BN124" s="138" t="s">
        <v>524</v>
      </c>
      <c r="BO124" s="139" t="str">
        <f t="shared" si="9"/>
        <v>Same</v>
      </c>
    </row>
    <row r="125" spans="1:67" ht="12.75">
      <c r="A125" s="150" t="str">
        <f t="shared" si="8"/>
        <v>Report</v>
      </c>
      <c r="B125" s="138" t="s">
        <v>480</v>
      </c>
      <c r="C125" s="138">
        <v>139730</v>
      </c>
      <c r="D125" s="138" t="s">
        <v>172</v>
      </c>
      <c r="E125" s="138" t="s">
        <v>195</v>
      </c>
      <c r="F125" s="139" t="s">
        <v>390</v>
      </c>
      <c r="G125" s="138" t="s">
        <v>172</v>
      </c>
      <c r="H125" s="138" t="s">
        <v>418</v>
      </c>
      <c r="I125" s="140">
        <v>452499</v>
      </c>
      <c r="J125" s="141">
        <v>42031</v>
      </c>
      <c r="K125" s="141">
        <v>42034</v>
      </c>
      <c r="L125" s="141" t="s">
        <v>192</v>
      </c>
      <c r="M125" s="141">
        <v>42080</v>
      </c>
      <c r="N125" s="139" t="s">
        <v>193</v>
      </c>
      <c r="O125" s="141" t="s">
        <v>193</v>
      </c>
      <c r="P125" s="138" t="s">
        <v>193</v>
      </c>
      <c r="Q125" s="138">
        <v>3</v>
      </c>
      <c r="R125" s="138" t="s">
        <v>524</v>
      </c>
      <c r="S125" s="138" t="s">
        <v>524</v>
      </c>
      <c r="T125" s="138" t="s">
        <v>524</v>
      </c>
      <c r="U125" s="138">
        <v>3</v>
      </c>
      <c r="V125" s="138" t="s">
        <v>524</v>
      </c>
      <c r="W125" s="138" t="s">
        <v>524</v>
      </c>
      <c r="X125" s="138" t="s">
        <v>524</v>
      </c>
      <c r="Y125" s="138" t="s">
        <v>524</v>
      </c>
      <c r="Z125" s="138" t="s">
        <v>524</v>
      </c>
      <c r="AA125" s="138">
        <v>3</v>
      </c>
      <c r="AB125" s="142" t="s">
        <v>524</v>
      </c>
      <c r="AC125" s="138" t="s">
        <v>524</v>
      </c>
      <c r="AD125" s="138" t="s">
        <v>524</v>
      </c>
      <c r="AE125" s="138">
        <v>3</v>
      </c>
      <c r="AF125" s="138" t="s">
        <v>524</v>
      </c>
      <c r="AG125" s="138" t="s">
        <v>524</v>
      </c>
      <c r="AH125" s="138" t="s">
        <v>524</v>
      </c>
      <c r="AI125" s="138" t="s">
        <v>524</v>
      </c>
      <c r="AJ125" s="138" t="s">
        <v>524</v>
      </c>
      <c r="AK125" s="138">
        <v>3</v>
      </c>
      <c r="AL125" s="138" t="s">
        <v>524</v>
      </c>
      <c r="AM125" s="138" t="s">
        <v>524</v>
      </c>
      <c r="AN125" s="138" t="s">
        <v>524</v>
      </c>
      <c r="AO125" s="138">
        <v>3</v>
      </c>
      <c r="AP125" s="138" t="s">
        <v>524</v>
      </c>
      <c r="AQ125" s="138" t="s">
        <v>524</v>
      </c>
      <c r="AR125" s="138" t="s">
        <v>524</v>
      </c>
      <c r="AS125" s="138" t="s">
        <v>524</v>
      </c>
      <c r="AT125" s="138" t="s">
        <v>524</v>
      </c>
      <c r="AU125" s="138">
        <v>3</v>
      </c>
      <c r="AV125" s="138" t="s">
        <v>524</v>
      </c>
      <c r="AW125" s="138" t="s">
        <v>524</v>
      </c>
      <c r="AX125" s="138" t="s">
        <v>524</v>
      </c>
      <c r="AY125" s="138">
        <v>3</v>
      </c>
      <c r="AZ125" s="138" t="s">
        <v>524</v>
      </c>
      <c r="BA125" s="138" t="s">
        <v>524</v>
      </c>
      <c r="BB125" s="138" t="s">
        <v>524</v>
      </c>
      <c r="BC125" s="138" t="s">
        <v>524</v>
      </c>
      <c r="BD125" s="138" t="s">
        <v>524</v>
      </c>
      <c r="BE125" s="138">
        <v>3</v>
      </c>
      <c r="BF125" s="138" t="s">
        <v>524</v>
      </c>
      <c r="BG125" s="138" t="s">
        <v>524</v>
      </c>
      <c r="BH125" s="138" t="s">
        <v>524</v>
      </c>
      <c r="BI125" s="138">
        <v>3</v>
      </c>
      <c r="BJ125" s="138" t="s">
        <v>524</v>
      </c>
      <c r="BK125" s="138" t="s">
        <v>524</v>
      </c>
      <c r="BL125" s="138" t="s">
        <v>524</v>
      </c>
      <c r="BM125" s="138" t="s">
        <v>524</v>
      </c>
      <c r="BN125" s="138" t="s">
        <v>524</v>
      </c>
      <c r="BO125" s="139" t="str">
        <f t="shared" si="9"/>
        <v>No previous inspection</v>
      </c>
    </row>
    <row r="126" spans="1:67" ht="12.75">
      <c r="A126" s="150" t="str">
        <f t="shared" si="8"/>
        <v>Report</v>
      </c>
      <c r="B126" s="138" t="s">
        <v>481</v>
      </c>
      <c r="C126" s="138">
        <v>139793</v>
      </c>
      <c r="D126" s="138" t="s">
        <v>172</v>
      </c>
      <c r="E126" s="138" t="s">
        <v>200</v>
      </c>
      <c r="F126" s="139" t="s">
        <v>482</v>
      </c>
      <c r="G126" s="138" t="s">
        <v>172</v>
      </c>
      <c r="H126" s="138" t="s">
        <v>418</v>
      </c>
      <c r="I126" s="140">
        <v>452500</v>
      </c>
      <c r="J126" s="141">
        <v>42031</v>
      </c>
      <c r="K126" s="141">
        <v>42034</v>
      </c>
      <c r="L126" s="141" t="s">
        <v>192</v>
      </c>
      <c r="M126" s="141">
        <v>42089</v>
      </c>
      <c r="N126" s="139" t="s">
        <v>193</v>
      </c>
      <c r="O126" s="141" t="s">
        <v>193</v>
      </c>
      <c r="P126" s="138" t="s">
        <v>193</v>
      </c>
      <c r="Q126" s="138">
        <v>4</v>
      </c>
      <c r="R126" s="138" t="s">
        <v>524</v>
      </c>
      <c r="S126" s="138" t="s">
        <v>524</v>
      </c>
      <c r="T126" s="138" t="s">
        <v>524</v>
      </c>
      <c r="U126" s="138">
        <v>4</v>
      </c>
      <c r="V126" s="138" t="s">
        <v>524</v>
      </c>
      <c r="W126" s="138" t="s">
        <v>524</v>
      </c>
      <c r="X126" s="138" t="s">
        <v>524</v>
      </c>
      <c r="Y126" s="138" t="s">
        <v>524</v>
      </c>
      <c r="Z126" s="138" t="s">
        <v>524</v>
      </c>
      <c r="AA126" s="138">
        <v>4</v>
      </c>
      <c r="AB126" s="142" t="s">
        <v>524</v>
      </c>
      <c r="AC126" s="138" t="s">
        <v>524</v>
      </c>
      <c r="AD126" s="138" t="s">
        <v>524</v>
      </c>
      <c r="AE126" s="138">
        <v>4</v>
      </c>
      <c r="AF126" s="138" t="s">
        <v>524</v>
      </c>
      <c r="AG126" s="138" t="s">
        <v>524</v>
      </c>
      <c r="AH126" s="138" t="s">
        <v>524</v>
      </c>
      <c r="AI126" s="138" t="s">
        <v>524</v>
      </c>
      <c r="AJ126" s="138" t="s">
        <v>524</v>
      </c>
      <c r="AK126" s="138">
        <v>4</v>
      </c>
      <c r="AL126" s="138" t="s">
        <v>524</v>
      </c>
      <c r="AM126" s="138" t="s">
        <v>524</v>
      </c>
      <c r="AN126" s="138" t="s">
        <v>524</v>
      </c>
      <c r="AO126" s="138">
        <v>4</v>
      </c>
      <c r="AP126" s="138" t="s">
        <v>524</v>
      </c>
      <c r="AQ126" s="138" t="s">
        <v>524</v>
      </c>
      <c r="AR126" s="138" t="s">
        <v>524</v>
      </c>
      <c r="AS126" s="138" t="s">
        <v>524</v>
      </c>
      <c r="AT126" s="138" t="s">
        <v>524</v>
      </c>
      <c r="AU126" s="138">
        <v>4</v>
      </c>
      <c r="AV126" s="138" t="s">
        <v>524</v>
      </c>
      <c r="AW126" s="138" t="s">
        <v>524</v>
      </c>
      <c r="AX126" s="138" t="s">
        <v>524</v>
      </c>
      <c r="AY126" s="138">
        <v>4</v>
      </c>
      <c r="AZ126" s="138" t="s">
        <v>524</v>
      </c>
      <c r="BA126" s="138" t="s">
        <v>524</v>
      </c>
      <c r="BB126" s="138" t="s">
        <v>524</v>
      </c>
      <c r="BC126" s="138" t="s">
        <v>524</v>
      </c>
      <c r="BD126" s="138" t="s">
        <v>524</v>
      </c>
      <c r="BE126" s="138">
        <v>3</v>
      </c>
      <c r="BF126" s="138" t="s">
        <v>524</v>
      </c>
      <c r="BG126" s="138" t="s">
        <v>524</v>
      </c>
      <c r="BH126" s="138" t="s">
        <v>524</v>
      </c>
      <c r="BI126" s="138">
        <v>3</v>
      </c>
      <c r="BJ126" s="138" t="s">
        <v>524</v>
      </c>
      <c r="BK126" s="138" t="s">
        <v>524</v>
      </c>
      <c r="BL126" s="138" t="s">
        <v>524</v>
      </c>
      <c r="BM126" s="138" t="s">
        <v>524</v>
      </c>
      <c r="BN126" s="138" t="s">
        <v>524</v>
      </c>
      <c r="BO126" s="139" t="str">
        <f t="shared" si="9"/>
        <v>No previous inspection</v>
      </c>
    </row>
    <row r="127" spans="1:67" ht="12.75">
      <c r="A127" s="150" t="str">
        <f t="shared" si="8"/>
        <v>Report</v>
      </c>
      <c r="B127" s="138" t="s">
        <v>483</v>
      </c>
      <c r="C127" s="138">
        <v>58323</v>
      </c>
      <c r="D127" s="138" t="s">
        <v>19</v>
      </c>
      <c r="E127" s="138" t="s">
        <v>250</v>
      </c>
      <c r="F127" s="139" t="s">
        <v>426</v>
      </c>
      <c r="G127" s="138" t="s">
        <v>19</v>
      </c>
      <c r="H127" s="138" t="s">
        <v>214</v>
      </c>
      <c r="I127" s="140">
        <v>452621</v>
      </c>
      <c r="J127" s="141">
        <v>42031</v>
      </c>
      <c r="K127" s="141">
        <v>42034</v>
      </c>
      <c r="L127" s="141" t="s">
        <v>192</v>
      </c>
      <c r="M127" s="141">
        <v>42088</v>
      </c>
      <c r="N127" s="139">
        <v>333270</v>
      </c>
      <c r="O127" s="141">
        <v>40032</v>
      </c>
      <c r="P127" s="138">
        <v>2</v>
      </c>
      <c r="Q127" s="138">
        <v>4</v>
      </c>
      <c r="R127" s="138" t="s">
        <v>524</v>
      </c>
      <c r="S127" s="138" t="s">
        <v>524</v>
      </c>
      <c r="T127" s="138">
        <v>4</v>
      </c>
      <c r="U127" s="138" t="s">
        <v>524</v>
      </c>
      <c r="V127" s="138" t="s">
        <v>524</v>
      </c>
      <c r="W127" s="138">
        <v>4</v>
      </c>
      <c r="X127" s="138" t="s">
        <v>524</v>
      </c>
      <c r="Y127" s="138" t="s">
        <v>524</v>
      </c>
      <c r="Z127" s="138" t="s">
        <v>524</v>
      </c>
      <c r="AA127" s="138">
        <v>4</v>
      </c>
      <c r="AB127" s="142" t="s">
        <v>524</v>
      </c>
      <c r="AC127" s="138" t="s">
        <v>524</v>
      </c>
      <c r="AD127" s="138">
        <v>4</v>
      </c>
      <c r="AE127" s="138" t="s">
        <v>524</v>
      </c>
      <c r="AF127" s="138" t="s">
        <v>524</v>
      </c>
      <c r="AG127" s="138">
        <v>4</v>
      </c>
      <c r="AH127" s="138" t="s">
        <v>524</v>
      </c>
      <c r="AI127" s="138" t="s">
        <v>524</v>
      </c>
      <c r="AJ127" s="138" t="s">
        <v>524</v>
      </c>
      <c r="AK127" s="138">
        <v>4</v>
      </c>
      <c r="AL127" s="138" t="s">
        <v>524</v>
      </c>
      <c r="AM127" s="138" t="s">
        <v>524</v>
      </c>
      <c r="AN127" s="138">
        <v>4</v>
      </c>
      <c r="AO127" s="138" t="s">
        <v>524</v>
      </c>
      <c r="AP127" s="138" t="s">
        <v>524</v>
      </c>
      <c r="AQ127" s="138">
        <v>4</v>
      </c>
      <c r="AR127" s="138" t="s">
        <v>524</v>
      </c>
      <c r="AS127" s="138" t="s">
        <v>524</v>
      </c>
      <c r="AT127" s="138" t="s">
        <v>524</v>
      </c>
      <c r="AU127" s="138">
        <v>4</v>
      </c>
      <c r="AV127" s="138" t="s">
        <v>524</v>
      </c>
      <c r="AW127" s="138" t="s">
        <v>524</v>
      </c>
      <c r="AX127" s="138">
        <v>4</v>
      </c>
      <c r="AY127" s="138" t="s">
        <v>524</v>
      </c>
      <c r="AZ127" s="138" t="s">
        <v>524</v>
      </c>
      <c r="BA127" s="138">
        <v>4</v>
      </c>
      <c r="BB127" s="138" t="s">
        <v>524</v>
      </c>
      <c r="BC127" s="138" t="s">
        <v>524</v>
      </c>
      <c r="BD127" s="138" t="s">
        <v>524</v>
      </c>
      <c r="BE127" s="138">
        <v>3</v>
      </c>
      <c r="BF127" s="138" t="s">
        <v>524</v>
      </c>
      <c r="BG127" s="138" t="s">
        <v>524</v>
      </c>
      <c r="BH127" s="138">
        <v>3</v>
      </c>
      <c r="BI127" s="138" t="s">
        <v>524</v>
      </c>
      <c r="BJ127" s="138" t="s">
        <v>524</v>
      </c>
      <c r="BK127" s="138">
        <v>3</v>
      </c>
      <c r="BL127" s="138" t="s">
        <v>524</v>
      </c>
      <c r="BM127" s="138" t="s">
        <v>524</v>
      </c>
      <c r="BN127" s="138" t="s">
        <v>524</v>
      </c>
      <c r="BO127" s="139" t="str">
        <f t="shared" si="9"/>
        <v>Declined</v>
      </c>
    </row>
    <row r="128" spans="1:67" ht="12.75">
      <c r="A128" s="150" t="str">
        <f aca="true" t="shared" si="10" ref="A128:A154">IF(C128&lt;&gt;"",HYPERLINK(CONCATENATE("http://reports.ofsted.gov.uk/inspection-reports/find-inspection-report/provider/ELS/",C128),"Report"),"")</f>
        <v>Report</v>
      </c>
      <c r="B128" s="138" t="s">
        <v>484</v>
      </c>
      <c r="C128" s="138">
        <v>130474</v>
      </c>
      <c r="D128" s="138" t="s">
        <v>61</v>
      </c>
      <c r="E128" s="138" t="s">
        <v>208</v>
      </c>
      <c r="F128" s="139" t="s">
        <v>216</v>
      </c>
      <c r="G128" s="138" t="s">
        <v>202</v>
      </c>
      <c r="H128" s="138" t="s">
        <v>210</v>
      </c>
      <c r="I128" s="140">
        <v>452778</v>
      </c>
      <c r="J128" s="141">
        <v>42031</v>
      </c>
      <c r="K128" s="141">
        <v>42034</v>
      </c>
      <c r="L128" s="141" t="s">
        <v>192</v>
      </c>
      <c r="M128" s="141">
        <v>42069</v>
      </c>
      <c r="N128" s="139">
        <v>423397</v>
      </c>
      <c r="O128" s="141">
        <v>41536</v>
      </c>
      <c r="P128" s="138">
        <v>3</v>
      </c>
      <c r="Q128" s="138">
        <v>2</v>
      </c>
      <c r="R128" s="138" t="s">
        <v>524</v>
      </c>
      <c r="S128" s="138" t="s">
        <v>524</v>
      </c>
      <c r="T128" s="138" t="s">
        <v>524</v>
      </c>
      <c r="U128" s="138">
        <v>2</v>
      </c>
      <c r="V128" s="138">
        <v>2</v>
      </c>
      <c r="W128" s="138">
        <v>3</v>
      </c>
      <c r="X128" s="138" t="s">
        <v>524</v>
      </c>
      <c r="Y128" s="138" t="s">
        <v>524</v>
      </c>
      <c r="Z128" s="138" t="s">
        <v>524</v>
      </c>
      <c r="AA128" s="138">
        <v>3</v>
      </c>
      <c r="AB128" s="142" t="s">
        <v>524</v>
      </c>
      <c r="AC128" s="138" t="s">
        <v>524</v>
      </c>
      <c r="AD128" s="138" t="s">
        <v>524</v>
      </c>
      <c r="AE128" s="138">
        <v>3</v>
      </c>
      <c r="AF128" s="138">
        <v>3</v>
      </c>
      <c r="AG128" s="138">
        <v>3</v>
      </c>
      <c r="AH128" s="138" t="s">
        <v>524</v>
      </c>
      <c r="AI128" s="138" t="s">
        <v>524</v>
      </c>
      <c r="AJ128" s="138" t="s">
        <v>524</v>
      </c>
      <c r="AK128" s="138">
        <v>2</v>
      </c>
      <c r="AL128" s="138" t="s">
        <v>524</v>
      </c>
      <c r="AM128" s="138" t="s">
        <v>524</v>
      </c>
      <c r="AN128" s="138" t="s">
        <v>524</v>
      </c>
      <c r="AO128" s="138">
        <v>2</v>
      </c>
      <c r="AP128" s="138">
        <v>2</v>
      </c>
      <c r="AQ128" s="138">
        <v>3</v>
      </c>
      <c r="AR128" s="138" t="s">
        <v>524</v>
      </c>
      <c r="AS128" s="138" t="s">
        <v>524</v>
      </c>
      <c r="AT128" s="138" t="s">
        <v>524</v>
      </c>
      <c r="AU128" s="138">
        <v>2</v>
      </c>
      <c r="AV128" s="138" t="s">
        <v>524</v>
      </c>
      <c r="AW128" s="138" t="s">
        <v>524</v>
      </c>
      <c r="AX128" s="138" t="s">
        <v>524</v>
      </c>
      <c r="AY128" s="138">
        <v>2</v>
      </c>
      <c r="AZ128" s="138">
        <v>2</v>
      </c>
      <c r="BA128" s="138">
        <v>3</v>
      </c>
      <c r="BB128" s="138" t="s">
        <v>524</v>
      </c>
      <c r="BC128" s="138" t="s">
        <v>524</v>
      </c>
      <c r="BD128" s="138" t="s">
        <v>524</v>
      </c>
      <c r="BE128" s="138">
        <v>2</v>
      </c>
      <c r="BF128" s="138" t="s">
        <v>524</v>
      </c>
      <c r="BG128" s="138" t="s">
        <v>524</v>
      </c>
      <c r="BH128" s="138" t="s">
        <v>524</v>
      </c>
      <c r="BI128" s="138">
        <v>2</v>
      </c>
      <c r="BJ128" s="138">
        <v>2</v>
      </c>
      <c r="BK128" s="138">
        <v>2</v>
      </c>
      <c r="BL128" s="138" t="s">
        <v>524</v>
      </c>
      <c r="BM128" s="138" t="s">
        <v>524</v>
      </c>
      <c r="BN128" s="138" t="s">
        <v>524</v>
      </c>
      <c r="BO128" s="139" t="str">
        <f aca="true" t="shared" si="11" ref="BO128:BO154">IF(P128="Null","No previous inspection",IF(Q128&gt;P128,"Declined",IF(Q128=P128,"Same",IF(Q128&lt;P128,"Improved"))))</f>
        <v>Improved</v>
      </c>
    </row>
    <row r="129" spans="1:67" ht="12.75">
      <c r="A129" s="150" t="str">
        <f t="shared" si="10"/>
        <v>Report</v>
      </c>
      <c r="B129" s="138" t="s">
        <v>485</v>
      </c>
      <c r="C129" s="138">
        <v>50410</v>
      </c>
      <c r="D129" s="138" t="s">
        <v>19</v>
      </c>
      <c r="E129" s="138" t="s">
        <v>206</v>
      </c>
      <c r="F129" s="139" t="s">
        <v>246</v>
      </c>
      <c r="G129" s="138" t="s">
        <v>19</v>
      </c>
      <c r="H129" s="138" t="s">
        <v>260</v>
      </c>
      <c r="I129" s="140">
        <v>452600</v>
      </c>
      <c r="J129" s="141">
        <v>42038</v>
      </c>
      <c r="K129" s="141">
        <v>42040</v>
      </c>
      <c r="L129" s="141" t="s">
        <v>192</v>
      </c>
      <c r="M129" s="141">
        <v>42075</v>
      </c>
      <c r="N129" s="139">
        <v>329928</v>
      </c>
      <c r="O129" s="141">
        <v>39745</v>
      </c>
      <c r="P129" s="138">
        <v>3</v>
      </c>
      <c r="Q129" s="138">
        <v>3</v>
      </c>
      <c r="R129" s="138" t="s">
        <v>524</v>
      </c>
      <c r="S129" s="138" t="s">
        <v>524</v>
      </c>
      <c r="T129" s="138" t="s">
        <v>524</v>
      </c>
      <c r="U129" s="138" t="s">
        <v>524</v>
      </c>
      <c r="V129" s="138" t="s">
        <v>524</v>
      </c>
      <c r="W129" s="138">
        <v>3</v>
      </c>
      <c r="X129" s="138" t="s">
        <v>524</v>
      </c>
      <c r="Y129" s="138" t="s">
        <v>524</v>
      </c>
      <c r="Z129" s="138" t="s">
        <v>524</v>
      </c>
      <c r="AA129" s="138">
        <v>3</v>
      </c>
      <c r="AB129" s="142" t="s">
        <v>524</v>
      </c>
      <c r="AC129" s="138" t="s">
        <v>524</v>
      </c>
      <c r="AD129" s="138" t="s">
        <v>524</v>
      </c>
      <c r="AE129" s="138" t="s">
        <v>524</v>
      </c>
      <c r="AF129" s="138" t="s">
        <v>524</v>
      </c>
      <c r="AG129" s="138">
        <v>3</v>
      </c>
      <c r="AH129" s="138" t="s">
        <v>524</v>
      </c>
      <c r="AI129" s="138" t="s">
        <v>524</v>
      </c>
      <c r="AJ129" s="138" t="s">
        <v>524</v>
      </c>
      <c r="AK129" s="138">
        <v>3</v>
      </c>
      <c r="AL129" s="138" t="s">
        <v>524</v>
      </c>
      <c r="AM129" s="138" t="s">
        <v>524</v>
      </c>
      <c r="AN129" s="138" t="s">
        <v>524</v>
      </c>
      <c r="AO129" s="138" t="s">
        <v>524</v>
      </c>
      <c r="AP129" s="138" t="s">
        <v>524</v>
      </c>
      <c r="AQ129" s="138">
        <v>3</v>
      </c>
      <c r="AR129" s="138" t="s">
        <v>524</v>
      </c>
      <c r="AS129" s="138" t="s">
        <v>524</v>
      </c>
      <c r="AT129" s="138" t="s">
        <v>524</v>
      </c>
      <c r="AU129" s="138">
        <v>3</v>
      </c>
      <c r="AV129" s="138" t="s">
        <v>524</v>
      </c>
      <c r="AW129" s="138" t="s">
        <v>524</v>
      </c>
      <c r="AX129" s="138" t="s">
        <v>524</v>
      </c>
      <c r="AY129" s="138" t="s">
        <v>524</v>
      </c>
      <c r="AZ129" s="138" t="s">
        <v>524</v>
      </c>
      <c r="BA129" s="138">
        <v>3</v>
      </c>
      <c r="BB129" s="138" t="s">
        <v>524</v>
      </c>
      <c r="BC129" s="138" t="s">
        <v>524</v>
      </c>
      <c r="BD129" s="138" t="s">
        <v>524</v>
      </c>
      <c r="BE129" s="138">
        <v>3</v>
      </c>
      <c r="BF129" s="138" t="s">
        <v>524</v>
      </c>
      <c r="BG129" s="138" t="s">
        <v>524</v>
      </c>
      <c r="BH129" s="138" t="s">
        <v>524</v>
      </c>
      <c r="BI129" s="138" t="s">
        <v>524</v>
      </c>
      <c r="BJ129" s="138" t="s">
        <v>524</v>
      </c>
      <c r="BK129" s="138">
        <v>3</v>
      </c>
      <c r="BL129" s="138" t="s">
        <v>524</v>
      </c>
      <c r="BM129" s="138" t="s">
        <v>524</v>
      </c>
      <c r="BN129" s="138" t="s">
        <v>524</v>
      </c>
      <c r="BO129" s="139" t="str">
        <f t="shared" si="11"/>
        <v>Same</v>
      </c>
    </row>
    <row r="130" spans="1:67" ht="12.75">
      <c r="A130" s="150" t="str">
        <f t="shared" si="10"/>
        <v>Report</v>
      </c>
      <c r="B130" s="138" t="s">
        <v>486</v>
      </c>
      <c r="C130" s="138">
        <v>53697</v>
      </c>
      <c r="D130" s="138" t="s">
        <v>19</v>
      </c>
      <c r="E130" s="138" t="s">
        <v>250</v>
      </c>
      <c r="F130" s="139" t="s">
        <v>487</v>
      </c>
      <c r="G130" s="138" t="s">
        <v>19</v>
      </c>
      <c r="H130" s="138" t="s">
        <v>260</v>
      </c>
      <c r="I130" s="140">
        <v>452613</v>
      </c>
      <c r="J130" s="141">
        <v>42037</v>
      </c>
      <c r="K130" s="141">
        <v>42041</v>
      </c>
      <c r="L130" s="141" t="s">
        <v>192</v>
      </c>
      <c r="M130" s="141">
        <v>42079</v>
      </c>
      <c r="N130" s="139">
        <v>382484</v>
      </c>
      <c r="O130" s="141">
        <v>40718</v>
      </c>
      <c r="P130" s="138">
        <v>2</v>
      </c>
      <c r="Q130" s="138">
        <v>3</v>
      </c>
      <c r="R130" s="138" t="s">
        <v>524</v>
      </c>
      <c r="S130" s="138" t="s">
        <v>524</v>
      </c>
      <c r="T130" s="138" t="s">
        <v>524</v>
      </c>
      <c r="U130" s="138" t="s">
        <v>524</v>
      </c>
      <c r="V130" s="138">
        <v>3</v>
      </c>
      <c r="W130" s="138">
        <v>3</v>
      </c>
      <c r="X130" s="138" t="s">
        <v>524</v>
      </c>
      <c r="Y130" s="138" t="s">
        <v>524</v>
      </c>
      <c r="Z130" s="138" t="s">
        <v>524</v>
      </c>
      <c r="AA130" s="138">
        <v>3</v>
      </c>
      <c r="AB130" s="142" t="s">
        <v>524</v>
      </c>
      <c r="AC130" s="138" t="s">
        <v>524</v>
      </c>
      <c r="AD130" s="138" t="s">
        <v>524</v>
      </c>
      <c r="AE130" s="138" t="s">
        <v>524</v>
      </c>
      <c r="AF130" s="138">
        <v>3</v>
      </c>
      <c r="AG130" s="138">
        <v>3</v>
      </c>
      <c r="AH130" s="138" t="s">
        <v>524</v>
      </c>
      <c r="AI130" s="138" t="s">
        <v>524</v>
      </c>
      <c r="AJ130" s="138" t="s">
        <v>524</v>
      </c>
      <c r="AK130" s="138">
        <v>2</v>
      </c>
      <c r="AL130" s="138" t="s">
        <v>524</v>
      </c>
      <c r="AM130" s="138" t="s">
        <v>524</v>
      </c>
      <c r="AN130" s="138" t="s">
        <v>524</v>
      </c>
      <c r="AO130" s="138" t="s">
        <v>524</v>
      </c>
      <c r="AP130" s="138">
        <v>2</v>
      </c>
      <c r="AQ130" s="138">
        <v>2</v>
      </c>
      <c r="AR130" s="138" t="s">
        <v>524</v>
      </c>
      <c r="AS130" s="138" t="s">
        <v>524</v>
      </c>
      <c r="AT130" s="138" t="s">
        <v>524</v>
      </c>
      <c r="AU130" s="138">
        <v>3</v>
      </c>
      <c r="AV130" s="138" t="s">
        <v>524</v>
      </c>
      <c r="AW130" s="138" t="s">
        <v>524</v>
      </c>
      <c r="AX130" s="138" t="s">
        <v>524</v>
      </c>
      <c r="AY130" s="138" t="s">
        <v>524</v>
      </c>
      <c r="AZ130" s="138">
        <v>3</v>
      </c>
      <c r="BA130" s="138">
        <v>3</v>
      </c>
      <c r="BB130" s="138" t="s">
        <v>524</v>
      </c>
      <c r="BC130" s="138" t="s">
        <v>524</v>
      </c>
      <c r="BD130" s="138" t="s">
        <v>524</v>
      </c>
      <c r="BE130" s="138">
        <v>3</v>
      </c>
      <c r="BF130" s="138" t="s">
        <v>524</v>
      </c>
      <c r="BG130" s="138" t="s">
        <v>524</v>
      </c>
      <c r="BH130" s="138" t="s">
        <v>524</v>
      </c>
      <c r="BI130" s="138" t="s">
        <v>524</v>
      </c>
      <c r="BJ130" s="138">
        <v>3</v>
      </c>
      <c r="BK130" s="138">
        <v>3</v>
      </c>
      <c r="BL130" s="138" t="s">
        <v>524</v>
      </c>
      <c r="BM130" s="138" t="s">
        <v>524</v>
      </c>
      <c r="BN130" s="138" t="s">
        <v>524</v>
      </c>
      <c r="BO130" s="139" t="str">
        <f t="shared" si="11"/>
        <v>Declined</v>
      </c>
    </row>
    <row r="131" spans="1:67" ht="12.75">
      <c r="A131" s="150" t="str">
        <f t="shared" si="10"/>
        <v>Report</v>
      </c>
      <c r="B131" s="138" t="s">
        <v>488</v>
      </c>
      <c r="C131" s="138">
        <v>53664</v>
      </c>
      <c r="D131" s="138" t="s">
        <v>64</v>
      </c>
      <c r="E131" s="138" t="s">
        <v>206</v>
      </c>
      <c r="F131" s="139" t="s">
        <v>383</v>
      </c>
      <c r="G131" s="138" t="s">
        <v>219</v>
      </c>
      <c r="H131" s="138" t="s">
        <v>220</v>
      </c>
      <c r="I131" s="140">
        <v>423419</v>
      </c>
      <c r="J131" s="141">
        <v>42039</v>
      </c>
      <c r="K131" s="141">
        <v>42041</v>
      </c>
      <c r="L131" s="141" t="s">
        <v>192</v>
      </c>
      <c r="M131" s="141">
        <v>42076</v>
      </c>
      <c r="N131" s="139">
        <v>329892</v>
      </c>
      <c r="O131" s="141">
        <v>39780</v>
      </c>
      <c r="P131" s="138">
        <v>2</v>
      </c>
      <c r="Q131" s="138">
        <v>2</v>
      </c>
      <c r="R131" s="138" t="s">
        <v>524</v>
      </c>
      <c r="S131" s="138" t="s">
        <v>524</v>
      </c>
      <c r="T131" s="138" t="s">
        <v>524</v>
      </c>
      <c r="U131" s="138" t="s">
        <v>524</v>
      </c>
      <c r="V131" s="138" t="s">
        <v>524</v>
      </c>
      <c r="W131" s="138" t="s">
        <v>524</v>
      </c>
      <c r="X131" s="138">
        <v>2</v>
      </c>
      <c r="Y131" s="138" t="s">
        <v>524</v>
      </c>
      <c r="Z131" s="138" t="s">
        <v>524</v>
      </c>
      <c r="AA131" s="138">
        <v>2</v>
      </c>
      <c r="AB131" s="142" t="s">
        <v>524</v>
      </c>
      <c r="AC131" s="138" t="s">
        <v>524</v>
      </c>
      <c r="AD131" s="138" t="s">
        <v>524</v>
      </c>
      <c r="AE131" s="138" t="s">
        <v>524</v>
      </c>
      <c r="AF131" s="138" t="s">
        <v>524</v>
      </c>
      <c r="AG131" s="138" t="s">
        <v>524</v>
      </c>
      <c r="AH131" s="138">
        <v>2</v>
      </c>
      <c r="AI131" s="138" t="s">
        <v>524</v>
      </c>
      <c r="AJ131" s="138" t="s">
        <v>524</v>
      </c>
      <c r="AK131" s="138">
        <v>2</v>
      </c>
      <c r="AL131" s="138" t="s">
        <v>524</v>
      </c>
      <c r="AM131" s="138" t="s">
        <v>524</v>
      </c>
      <c r="AN131" s="138" t="s">
        <v>524</v>
      </c>
      <c r="AO131" s="138" t="s">
        <v>524</v>
      </c>
      <c r="AP131" s="138" t="s">
        <v>524</v>
      </c>
      <c r="AQ131" s="138" t="s">
        <v>524</v>
      </c>
      <c r="AR131" s="138">
        <v>2</v>
      </c>
      <c r="AS131" s="138" t="s">
        <v>524</v>
      </c>
      <c r="AT131" s="138" t="s">
        <v>524</v>
      </c>
      <c r="AU131" s="138">
        <v>2</v>
      </c>
      <c r="AV131" s="138" t="s">
        <v>524</v>
      </c>
      <c r="AW131" s="138" t="s">
        <v>524</v>
      </c>
      <c r="AX131" s="138" t="s">
        <v>524</v>
      </c>
      <c r="AY131" s="138" t="s">
        <v>524</v>
      </c>
      <c r="AZ131" s="138" t="s">
        <v>524</v>
      </c>
      <c r="BA131" s="138" t="s">
        <v>524</v>
      </c>
      <c r="BB131" s="138">
        <v>2</v>
      </c>
      <c r="BC131" s="138" t="s">
        <v>524</v>
      </c>
      <c r="BD131" s="138" t="s">
        <v>524</v>
      </c>
      <c r="BE131" s="138">
        <v>2</v>
      </c>
      <c r="BF131" s="138" t="s">
        <v>524</v>
      </c>
      <c r="BG131" s="138" t="s">
        <v>524</v>
      </c>
      <c r="BH131" s="138" t="s">
        <v>524</v>
      </c>
      <c r="BI131" s="138" t="s">
        <v>524</v>
      </c>
      <c r="BJ131" s="138" t="s">
        <v>524</v>
      </c>
      <c r="BK131" s="138" t="s">
        <v>524</v>
      </c>
      <c r="BL131" s="138">
        <v>2</v>
      </c>
      <c r="BM131" s="138" t="s">
        <v>524</v>
      </c>
      <c r="BN131" s="138" t="s">
        <v>524</v>
      </c>
      <c r="BO131" s="139" t="str">
        <f t="shared" si="11"/>
        <v>Same</v>
      </c>
    </row>
    <row r="132" spans="1:67" ht="12.75">
      <c r="A132" s="150" t="str">
        <f t="shared" si="10"/>
        <v>Report</v>
      </c>
      <c r="B132" s="138" t="s">
        <v>489</v>
      </c>
      <c r="C132" s="138">
        <v>59173</v>
      </c>
      <c r="D132" s="138" t="s">
        <v>19</v>
      </c>
      <c r="E132" s="138" t="s">
        <v>200</v>
      </c>
      <c r="F132" s="139" t="s">
        <v>490</v>
      </c>
      <c r="G132" s="138" t="s">
        <v>19</v>
      </c>
      <c r="H132" s="138" t="s">
        <v>260</v>
      </c>
      <c r="I132" s="140">
        <v>452630</v>
      </c>
      <c r="J132" s="141">
        <v>42037</v>
      </c>
      <c r="K132" s="141">
        <v>42041</v>
      </c>
      <c r="L132" s="141" t="s">
        <v>192</v>
      </c>
      <c r="M132" s="141">
        <v>42079</v>
      </c>
      <c r="N132" s="139" t="s">
        <v>193</v>
      </c>
      <c r="O132" s="141" t="s">
        <v>193</v>
      </c>
      <c r="P132" s="138" t="s">
        <v>193</v>
      </c>
      <c r="Q132" s="138">
        <v>2</v>
      </c>
      <c r="R132" s="138" t="s">
        <v>524</v>
      </c>
      <c r="S132" s="138" t="s">
        <v>524</v>
      </c>
      <c r="T132" s="138" t="s">
        <v>524</v>
      </c>
      <c r="U132" s="138" t="s">
        <v>524</v>
      </c>
      <c r="V132" s="138" t="s">
        <v>524</v>
      </c>
      <c r="W132" s="138">
        <v>2</v>
      </c>
      <c r="X132" s="138" t="s">
        <v>524</v>
      </c>
      <c r="Y132" s="138" t="s">
        <v>524</v>
      </c>
      <c r="Z132" s="138">
        <v>2</v>
      </c>
      <c r="AA132" s="138">
        <v>2</v>
      </c>
      <c r="AB132" s="142" t="s">
        <v>524</v>
      </c>
      <c r="AC132" s="138" t="s">
        <v>524</v>
      </c>
      <c r="AD132" s="138" t="s">
        <v>524</v>
      </c>
      <c r="AE132" s="138" t="s">
        <v>524</v>
      </c>
      <c r="AF132" s="138" t="s">
        <v>524</v>
      </c>
      <c r="AG132" s="138">
        <v>2</v>
      </c>
      <c r="AH132" s="138" t="s">
        <v>524</v>
      </c>
      <c r="AI132" s="138" t="s">
        <v>524</v>
      </c>
      <c r="AJ132" s="138">
        <v>2</v>
      </c>
      <c r="AK132" s="138">
        <v>2</v>
      </c>
      <c r="AL132" s="138" t="s">
        <v>524</v>
      </c>
      <c r="AM132" s="138" t="s">
        <v>524</v>
      </c>
      <c r="AN132" s="138" t="s">
        <v>524</v>
      </c>
      <c r="AO132" s="138" t="s">
        <v>524</v>
      </c>
      <c r="AP132" s="138" t="s">
        <v>524</v>
      </c>
      <c r="AQ132" s="138">
        <v>2</v>
      </c>
      <c r="AR132" s="138" t="s">
        <v>524</v>
      </c>
      <c r="AS132" s="138" t="s">
        <v>524</v>
      </c>
      <c r="AT132" s="138">
        <v>2</v>
      </c>
      <c r="AU132" s="138">
        <v>2</v>
      </c>
      <c r="AV132" s="138" t="s">
        <v>524</v>
      </c>
      <c r="AW132" s="138" t="s">
        <v>524</v>
      </c>
      <c r="AX132" s="138" t="s">
        <v>524</v>
      </c>
      <c r="AY132" s="138" t="s">
        <v>524</v>
      </c>
      <c r="AZ132" s="138" t="s">
        <v>524</v>
      </c>
      <c r="BA132" s="138">
        <v>2</v>
      </c>
      <c r="BB132" s="138" t="s">
        <v>524</v>
      </c>
      <c r="BC132" s="138" t="s">
        <v>524</v>
      </c>
      <c r="BD132" s="138">
        <v>2</v>
      </c>
      <c r="BE132" s="138">
        <v>2</v>
      </c>
      <c r="BF132" s="138" t="s">
        <v>524</v>
      </c>
      <c r="BG132" s="138" t="s">
        <v>524</v>
      </c>
      <c r="BH132" s="138" t="s">
        <v>524</v>
      </c>
      <c r="BI132" s="138" t="s">
        <v>524</v>
      </c>
      <c r="BJ132" s="138" t="s">
        <v>524</v>
      </c>
      <c r="BK132" s="138">
        <v>2</v>
      </c>
      <c r="BL132" s="138" t="s">
        <v>524</v>
      </c>
      <c r="BM132" s="138" t="s">
        <v>524</v>
      </c>
      <c r="BN132" s="138">
        <v>2</v>
      </c>
      <c r="BO132" s="139" t="str">
        <f t="shared" si="11"/>
        <v>No previous inspection</v>
      </c>
    </row>
    <row r="133" spans="1:67" ht="12.75">
      <c r="A133" s="150" t="str">
        <f t="shared" si="10"/>
        <v>Report</v>
      </c>
      <c r="B133" s="138" t="s">
        <v>491</v>
      </c>
      <c r="C133" s="138">
        <v>54640</v>
      </c>
      <c r="D133" s="138" t="s">
        <v>19</v>
      </c>
      <c r="E133" s="138" t="s">
        <v>250</v>
      </c>
      <c r="F133" s="139" t="s">
        <v>257</v>
      </c>
      <c r="G133" s="138" t="s">
        <v>19</v>
      </c>
      <c r="H133" s="138" t="s">
        <v>214</v>
      </c>
      <c r="I133" s="140">
        <v>452981</v>
      </c>
      <c r="J133" s="141">
        <v>42038</v>
      </c>
      <c r="K133" s="141">
        <v>42041</v>
      </c>
      <c r="L133" s="141" t="s">
        <v>192</v>
      </c>
      <c r="M133" s="141">
        <v>42079</v>
      </c>
      <c r="N133" s="139">
        <v>342602</v>
      </c>
      <c r="O133" s="141">
        <v>40158</v>
      </c>
      <c r="P133" s="138">
        <v>2</v>
      </c>
      <c r="Q133" s="138">
        <v>3</v>
      </c>
      <c r="R133" s="138" t="s">
        <v>524</v>
      </c>
      <c r="S133" s="138" t="s">
        <v>524</v>
      </c>
      <c r="T133" s="138" t="s">
        <v>524</v>
      </c>
      <c r="U133" s="138" t="s">
        <v>524</v>
      </c>
      <c r="V133" s="138" t="s">
        <v>524</v>
      </c>
      <c r="W133" s="138">
        <v>3</v>
      </c>
      <c r="X133" s="138" t="s">
        <v>524</v>
      </c>
      <c r="Y133" s="138" t="s">
        <v>524</v>
      </c>
      <c r="Z133" s="138" t="s">
        <v>524</v>
      </c>
      <c r="AA133" s="138">
        <v>2</v>
      </c>
      <c r="AB133" s="142" t="s">
        <v>524</v>
      </c>
      <c r="AC133" s="138" t="s">
        <v>524</v>
      </c>
      <c r="AD133" s="138" t="s">
        <v>524</v>
      </c>
      <c r="AE133" s="138" t="s">
        <v>524</v>
      </c>
      <c r="AF133" s="138" t="s">
        <v>524</v>
      </c>
      <c r="AG133" s="138">
        <v>2</v>
      </c>
      <c r="AH133" s="138" t="s">
        <v>524</v>
      </c>
      <c r="AI133" s="138" t="s">
        <v>524</v>
      </c>
      <c r="AJ133" s="138" t="s">
        <v>524</v>
      </c>
      <c r="AK133" s="138">
        <v>3</v>
      </c>
      <c r="AL133" s="138" t="s">
        <v>524</v>
      </c>
      <c r="AM133" s="138" t="s">
        <v>524</v>
      </c>
      <c r="AN133" s="138" t="s">
        <v>524</v>
      </c>
      <c r="AO133" s="138" t="s">
        <v>524</v>
      </c>
      <c r="AP133" s="138" t="s">
        <v>524</v>
      </c>
      <c r="AQ133" s="138">
        <v>3</v>
      </c>
      <c r="AR133" s="138" t="s">
        <v>524</v>
      </c>
      <c r="AS133" s="138" t="s">
        <v>524</v>
      </c>
      <c r="AT133" s="138" t="s">
        <v>524</v>
      </c>
      <c r="AU133" s="138">
        <v>3</v>
      </c>
      <c r="AV133" s="138" t="s">
        <v>524</v>
      </c>
      <c r="AW133" s="138" t="s">
        <v>524</v>
      </c>
      <c r="AX133" s="138" t="s">
        <v>524</v>
      </c>
      <c r="AY133" s="138" t="s">
        <v>524</v>
      </c>
      <c r="AZ133" s="138" t="s">
        <v>524</v>
      </c>
      <c r="BA133" s="138">
        <v>3</v>
      </c>
      <c r="BB133" s="138" t="s">
        <v>524</v>
      </c>
      <c r="BC133" s="138" t="s">
        <v>524</v>
      </c>
      <c r="BD133" s="138" t="s">
        <v>524</v>
      </c>
      <c r="BE133" s="138">
        <v>3</v>
      </c>
      <c r="BF133" s="138" t="s">
        <v>524</v>
      </c>
      <c r="BG133" s="138" t="s">
        <v>524</v>
      </c>
      <c r="BH133" s="138" t="s">
        <v>524</v>
      </c>
      <c r="BI133" s="138" t="s">
        <v>524</v>
      </c>
      <c r="BJ133" s="138" t="s">
        <v>524</v>
      </c>
      <c r="BK133" s="138">
        <v>3</v>
      </c>
      <c r="BL133" s="138" t="s">
        <v>524</v>
      </c>
      <c r="BM133" s="138" t="s">
        <v>524</v>
      </c>
      <c r="BN133" s="138" t="s">
        <v>524</v>
      </c>
      <c r="BO133" s="139" t="str">
        <f t="shared" si="11"/>
        <v>Declined</v>
      </c>
    </row>
    <row r="134" spans="1:67" ht="12.75">
      <c r="A134" s="150" t="str">
        <f t="shared" si="10"/>
        <v>Report</v>
      </c>
      <c r="B134" s="138" t="s">
        <v>492</v>
      </c>
      <c r="C134" s="138">
        <v>55045</v>
      </c>
      <c r="D134" s="138" t="s">
        <v>64</v>
      </c>
      <c r="E134" s="138" t="s">
        <v>195</v>
      </c>
      <c r="F134" s="139" t="s">
        <v>493</v>
      </c>
      <c r="G134" s="138" t="s">
        <v>228</v>
      </c>
      <c r="H134" s="138" t="s">
        <v>214</v>
      </c>
      <c r="I134" s="140">
        <v>452982</v>
      </c>
      <c r="J134" s="141">
        <v>42037</v>
      </c>
      <c r="K134" s="141">
        <v>42041</v>
      </c>
      <c r="L134" s="141" t="s">
        <v>192</v>
      </c>
      <c r="M134" s="141">
        <v>42075</v>
      </c>
      <c r="N134" s="139">
        <v>363206</v>
      </c>
      <c r="O134" s="141">
        <v>40627</v>
      </c>
      <c r="P134" s="138">
        <v>2</v>
      </c>
      <c r="Q134" s="138">
        <v>2</v>
      </c>
      <c r="R134" s="138" t="s">
        <v>524</v>
      </c>
      <c r="S134" s="138" t="s">
        <v>524</v>
      </c>
      <c r="T134" s="138" t="s">
        <v>524</v>
      </c>
      <c r="U134" s="138">
        <v>2</v>
      </c>
      <c r="V134" s="138" t="s">
        <v>524</v>
      </c>
      <c r="W134" s="138">
        <v>1</v>
      </c>
      <c r="X134" s="138" t="s">
        <v>524</v>
      </c>
      <c r="Y134" s="138" t="s">
        <v>524</v>
      </c>
      <c r="Z134" s="138" t="s">
        <v>524</v>
      </c>
      <c r="AA134" s="138">
        <v>2</v>
      </c>
      <c r="AB134" s="142" t="s">
        <v>524</v>
      </c>
      <c r="AC134" s="138" t="s">
        <v>524</v>
      </c>
      <c r="AD134" s="138" t="s">
        <v>524</v>
      </c>
      <c r="AE134" s="138">
        <v>2</v>
      </c>
      <c r="AF134" s="138" t="s">
        <v>524</v>
      </c>
      <c r="AG134" s="138">
        <v>2</v>
      </c>
      <c r="AH134" s="138" t="s">
        <v>524</v>
      </c>
      <c r="AI134" s="138" t="s">
        <v>524</v>
      </c>
      <c r="AJ134" s="138" t="s">
        <v>524</v>
      </c>
      <c r="AK134" s="138">
        <v>2</v>
      </c>
      <c r="AL134" s="138" t="s">
        <v>524</v>
      </c>
      <c r="AM134" s="138" t="s">
        <v>524</v>
      </c>
      <c r="AN134" s="138" t="s">
        <v>524</v>
      </c>
      <c r="AO134" s="138">
        <v>2</v>
      </c>
      <c r="AP134" s="138" t="s">
        <v>524</v>
      </c>
      <c r="AQ134" s="138">
        <v>1</v>
      </c>
      <c r="AR134" s="138" t="s">
        <v>524</v>
      </c>
      <c r="AS134" s="138" t="s">
        <v>524</v>
      </c>
      <c r="AT134" s="138" t="s">
        <v>524</v>
      </c>
      <c r="AU134" s="138">
        <v>1</v>
      </c>
      <c r="AV134" s="138" t="s">
        <v>524</v>
      </c>
      <c r="AW134" s="138" t="s">
        <v>524</v>
      </c>
      <c r="AX134" s="138" t="s">
        <v>524</v>
      </c>
      <c r="AY134" s="138">
        <v>2</v>
      </c>
      <c r="AZ134" s="138" t="s">
        <v>524</v>
      </c>
      <c r="BA134" s="138">
        <v>1</v>
      </c>
      <c r="BB134" s="138" t="s">
        <v>524</v>
      </c>
      <c r="BC134" s="138" t="s">
        <v>524</v>
      </c>
      <c r="BD134" s="138" t="s">
        <v>524</v>
      </c>
      <c r="BE134" s="138">
        <v>1</v>
      </c>
      <c r="BF134" s="138" t="s">
        <v>524</v>
      </c>
      <c r="BG134" s="138" t="s">
        <v>524</v>
      </c>
      <c r="BH134" s="138" t="s">
        <v>524</v>
      </c>
      <c r="BI134" s="138">
        <v>1</v>
      </c>
      <c r="BJ134" s="138" t="s">
        <v>524</v>
      </c>
      <c r="BK134" s="138">
        <v>1</v>
      </c>
      <c r="BL134" s="138" t="s">
        <v>524</v>
      </c>
      <c r="BM134" s="138" t="s">
        <v>524</v>
      </c>
      <c r="BN134" s="138" t="s">
        <v>524</v>
      </c>
      <c r="BO134" s="139" t="str">
        <f t="shared" si="11"/>
        <v>Same</v>
      </c>
    </row>
    <row r="135" spans="1:67" ht="12.75">
      <c r="A135" s="150" t="str">
        <f t="shared" si="10"/>
        <v>Report</v>
      </c>
      <c r="B135" s="138" t="s">
        <v>494</v>
      </c>
      <c r="C135" s="138">
        <v>130490</v>
      </c>
      <c r="D135" s="138" t="s">
        <v>61</v>
      </c>
      <c r="E135" s="138" t="s">
        <v>195</v>
      </c>
      <c r="F135" s="139" t="s">
        <v>205</v>
      </c>
      <c r="G135" s="138" t="s">
        <v>202</v>
      </c>
      <c r="H135" s="138" t="s">
        <v>225</v>
      </c>
      <c r="I135" s="140">
        <v>452484</v>
      </c>
      <c r="J135" s="141">
        <v>42037</v>
      </c>
      <c r="K135" s="141">
        <v>42041</v>
      </c>
      <c r="L135" s="141" t="s">
        <v>192</v>
      </c>
      <c r="M135" s="141">
        <v>42072</v>
      </c>
      <c r="N135" s="139">
        <v>343958</v>
      </c>
      <c r="O135" s="141">
        <v>40221</v>
      </c>
      <c r="P135" s="138">
        <v>2</v>
      </c>
      <c r="Q135" s="138">
        <v>2</v>
      </c>
      <c r="R135" s="138" t="s">
        <v>524</v>
      </c>
      <c r="S135" s="138">
        <v>2</v>
      </c>
      <c r="T135" s="138" t="s">
        <v>524</v>
      </c>
      <c r="U135" s="138">
        <v>2</v>
      </c>
      <c r="V135" s="138">
        <v>2</v>
      </c>
      <c r="W135" s="138">
        <v>2</v>
      </c>
      <c r="X135" s="138" t="s">
        <v>524</v>
      </c>
      <c r="Y135" s="138" t="s">
        <v>524</v>
      </c>
      <c r="Z135" s="138" t="s">
        <v>524</v>
      </c>
      <c r="AA135" s="138">
        <v>2</v>
      </c>
      <c r="AB135" s="142" t="s">
        <v>524</v>
      </c>
      <c r="AC135" s="138">
        <v>2</v>
      </c>
      <c r="AD135" s="138" t="s">
        <v>524</v>
      </c>
      <c r="AE135" s="138">
        <v>2</v>
      </c>
      <c r="AF135" s="138">
        <v>2</v>
      </c>
      <c r="AG135" s="138">
        <v>2</v>
      </c>
      <c r="AH135" s="138" t="s">
        <v>524</v>
      </c>
      <c r="AI135" s="138" t="s">
        <v>524</v>
      </c>
      <c r="AJ135" s="138" t="s">
        <v>524</v>
      </c>
      <c r="AK135" s="138">
        <v>2</v>
      </c>
      <c r="AL135" s="138" t="s">
        <v>524</v>
      </c>
      <c r="AM135" s="138">
        <v>2</v>
      </c>
      <c r="AN135" s="138" t="s">
        <v>524</v>
      </c>
      <c r="AO135" s="138">
        <v>2</v>
      </c>
      <c r="AP135" s="138">
        <v>2</v>
      </c>
      <c r="AQ135" s="138">
        <v>2</v>
      </c>
      <c r="AR135" s="138" t="s">
        <v>524</v>
      </c>
      <c r="AS135" s="138" t="s">
        <v>524</v>
      </c>
      <c r="AT135" s="138" t="s">
        <v>524</v>
      </c>
      <c r="AU135" s="138">
        <v>2</v>
      </c>
      <c r="AV135" s="138" t="s">
        <v>524</v>
      </c>
      <c r="AW135" s="138">
        <v>2</v>
      </c>
      <c r="AX135" s="138" t="s">
        <v>524</v>
      </c>
      <c r="AY135" s="138">
        <v>2</v>
      </c>
      <c r="AZ135" s="138">
        <v>2</v>
      </c>
      <c r="BA135" s="138">
        <v>2</v>
      </c>
      <c r="BB135" s="138" t="s">
        <v>524</v>
      </c>
      <c r="BC135" s="138" t="s">
        <v>524</v>
      </c>
      <c r="BD135" s="138" t="s">
        <v>524</v>
      </c>
      <c r="BE135" s="138">
        <v>1</v>
      </c>
      <c r="BF135" s="138" t="s">
        <v>524</v>
      </c>
      <c r="BG135" s="138">
        <v>1</v>
      </c>
      <c r="BH135" s="138" t="s">
        <v>524</v>
      </c>
      <c r="BI135" s="138">
        <v>1</v>
      </c>
      <c r="BJ135" s="138">
        <v>1</v>
      </c>
      <c r="BK135" s="138">
        <v>1</v>
      </c>
      <c r="BL135" s="138" t="s">
        <v>524</v>
      </c>
      <c r="BM135" s="138" t="s">
        <v>524</v>
      </c>
      <c r="BN135" s="138" t="s">
        <v>524</v>
      </c>
      <c r="BO135" s="139" t="str">
        <f t="shared" si="11"/>
        <v>Same</v>
      </c>
    </row>
    <row r="136" spans="1:67" ht="12.75">
      <c r="A136" s="150" t="str">
        <f t="shared" si="10"/>
        <v>Report</v>
      </c>
      <c r="B136" s="138" t="s">
        <v>495</v>
      </c>
      <c r="C136" s="138">
        <v>130415</v>
      </c>
      <c r="D136" s="138" t="s">
        <v>61</v>
      </c>
      <c r="E136" s="138" t="s">
        <v>200</v>
      </c>
      <c r="F136" s="139" t="s">
        <v>496</v>
      </c>
      <c r="G136" s="138" t="s">
        <v>202</v>
      </c>
      <c r="H136" s="138" t="s">
        <v>382</v>
      </c>
      <c r="I136" s="140">
        <v>440233</v>
      </c>
      <c r="J136" s="141">
        <v>42037</v>
      </c>
      <c r="K136" s="141">
        <v>42041</v>
      </c>
      <c r="L136" s="141" t="s">
        <v>192</v>
      </c>
      <c r="M136" s="141">
        <v>42095</v>
      </c>
      <c r="N136" s="139">
        <v>420390</v>
      </c>
      <c r="O136" s="141">
        <v>41607</v>
      </c>
      <c r="P136" s="138">
        <v>4</v>
      </c>
      <c r="Q136" s="138">
        <v>4</v>
      </c>
      <c r="R136" s="138" t="s">
        <v>524</v>
      </c>
      <c r="S136" s="138" t="s">
        <v>524</v>
      </c>
      <c r="T136" s="138" t="s">
        <v>524</v>
      </c>
      <c r="U136" s="138">
        <v>4</v>
      </c>
      <c r="V136" s="138">
        <v>4</v>
      </c>
      <c r="W136" s="138">
        <v>3</v>
      </c>
      <c r="X136" s="138" t="s">
        <v>524</v>
      </c>
      <c r="Y136" s="138" t="s">
        <v>524</v>
      </c>
      <c r="Z136" s="138" t="s">
        <v>524</v>
      </c>
      <c r="AA136" s="138">
        <v>4</v>
      </c>
      <c r="AB136" s="142" t="s">
        <v>524</v>
      </c>
      <c r="AC136" s="138" t="s">
        <v>524</v>
      </c>
      <c r="AD136" s="138" t="s">
        <v>524</v>
      </c>
      <c r="AE136" s="138">
        <v>4</v>
      </c>
      <c r="AF136" s="138">
        <v>3</v>
      </c>
      <c r="AG136" s="138">
        <v>4</v>
      </c>
      <c r="AH136" s="138" t="s">
        <v>524</v>
      </c>
      <c r="AI136" s="138" t="s">
        <v>524</v>
      </c>
      <c r="AJ136" s="138" t="s">
        <v>524</v>
      </c>
      <c r="AK136" s="138">
        <v>4</v>
      </c>
      <c r="AL136" s="138" t="s">
        <v>524</v>
      </c>
      <c r="AM136" s="138" t="s">
        <v>524</v>
      </c>
      <c r="AN136" s="138" t="s">
        <v>524</v>
      </c>
      <c r="AO136" s="138">
        <v>4</v>
      </c>
      <c r="AP136" s="138">
        <v>4</v>
      </c>
      <c r="AQ136" s="138">
        <v>3</v>
      </c>
      <c r="AR136" s="138" t="s">
        <v>524</v>
      </c>
      <c r="AS136" s="138" t="s">
        <v>524</v>
      </c>
      <c r="AT136" s="138" t="s">
        <v>524</v>
      </c>
      <c r="AU136" s="138">
        <v>4</v>
      </c>
      <c r="AV136" s="138" t="s">
        <v>524</v>
      </c>
      <c r="AW136" s="138" t="s">
        <v>524</v>
      </c>
      <c r="AX136" s="138" t="s">
        <v>524</v>
      </c>
      <c r="AY136" s="138">
        <v>4</v>
      </c>
      <c r="AZ136" s="138">
        <v>4</v>
      </c>
      <c r="BA136" s="138">
        <v>3</v>
      </c>
      <c r="BB136" s="138" t="s">
        <v>524</v>
      </c>
      <c r="BC136" s="138" t="s">
        <v>524</v>
      </c>
      <c r="BD136" s="138" t="s">
        <v>524</v>
      </c>
      <c r="BE136" s="138">
        <v>2</v>
      </c>
      <c r="BF136" s="138" t="s">
        <v>524</v>
      </c>
      <c r="BG136" s="138" t="s">
        <v>524</v>
      </c>
      <c r="BH136" s="138" t="s">
        <v>524</v>
      </c>
      <c r="BI136" s="138">
        <v>2</v>
      </c>
      <c r="BJ136" s="138">
        <v>2</v>
      </c>
      <c r="BK136" s="138">
        <v>2</v>
      </c>
      <c r="BL136" s="138" t="s">
        <v>524</v>
      </c>
      <c r="BM136" s="138" t="s">
        <v>524</v>
      </c>
      <c r="BN136" s="138" t="s">
        <v>524</v>
      </c>
      <c r="BO136" s="139" t="str">
        <f t="shared" si="11"/>
        <v>Same</v>
      </c>
    </row>
    <row r="137" spans="1:67" ht="12.75">
      <c r="A137" s="150" t="str">
        <f t="shared" si="10"/>
        <v>Report</v>
      </c>
      <c r="B137" s="138" t="s">
        <v>497</v>
      </c>
      <c r="C137" s="138">
        <v>53693</v>
      </c>
      <c r="D137" s="138" t="s">
        <v>19</v>
      </c>
      <c r="E137" s="138" t="s">
        <v>208</v>
      </c>
      <c r="F137" s="139" t="s">
        <v>498</v>
      </c>
      <c r="G137" s="138" t="s">
        <v>19</v>
      </c>
      <c r="H137" s="138" t="s">
        <v>214</v>
      </c>
      <c r="I137" s="140">
        <v>452612</v>
      </c>
      <c r="J137" s="141">
        <v>42045</v>
      </c>
      <c r="K137" s="141">
        <v>42047</v>
      </c>
      <c r="L137" s="141" t="s">
        <v>192</v>
      </c>
      <c r="M137" s="141">
        <v>42069</v>
      </c>
      <c r="N137" s="139">
        <v>406792</v>
      </c>
      <c r="O137" s="141">
        <v>41208</v>
      </c>
      <c r="P137" s="138">
        <v>2</v>
      </c>
      <c r="Q137" s="138">
        <v>3</v>
      </c>
      <c r="R137" s="138" t="s">
        <v>524</v>
      </c>
      <c r="S137" s="138" t="s">
        <v>524</v>
      </c>
      <c r="T137" s="138" t="s">
        <v>524</v>
      </c>
      <c r="U137" s="138">
        <v>3</v>
      </c>
      <c r="V137" s="138" t="s">
        <v>524</v>
      </c>
      <c r="W137" s="138" t="s">
        <v>524</v>
      </c>
      <c r="X137" s="138" t="s">
        <v>524</v>
      </c>
      <c r="Y137" s="138" t="s">
        <v>524</v>
      </c>
      <c r="Z137" s="138" t="s">
        <v>524</v>
      </c>
      <c r="AA137" s="138">
        <v>3</v>
      </c>
      <c r="AB137" s="142" t="s">
        <v>524</v>
      </c>
      <c r="AC137" s="138" t="s">
        <v>524</v>
      </c>
      <c r="AD137" s="138" t="s">
        <v>524</v>
      </c>
      <c r="AE137" s="138">
        <v>3</v>
      </c>
      <c r="AF137" s="138" t="s">
        <v>524</v>
      </c>
      <c r="AG137" s="138" t="s">
        <v>524</v>
      </c>
      <c r="AH137" s="138" t="s">
        <v>524</v>
      </c>
      <c r="AI137" s="138" t="s">
        <v>524</v>
      </c>
      <c r="AJ137" s="138" t="s">
        <v>524</v>
      </c>
      <c r="AK137" s="138">
        <v>3</v>
      </c>
      <c r="AL137" s="138" t="s">
        <v>524</v>
      </c>
      <c r="AM137" s="138" t="s">
        <v>524</v>
      </c>
      <c r="AN137" s="138" t="s">
        <v>524</v>
      </c>
      <c r="AO137" s="138">
        <v>3</v>
      </c>
      <c r="AP137" s="138" t="s">
        <v>524</v>
      </c>
      <c r="AQ137" s="138" t="s">
        <v>524</v>
      </c>
      <c r="AR137" s="138" t="s">
        <v>524</v>
      </c>
      <c r="AS137" s="138" t="s">
        <v>524</v>
      </c>
      <c r="AT137" s="138" t="s">
        <v>524</v>
      </c>
      <c r="AU137" s="138">
        <v>3</v>
      </c>
      <c r="AV137" s="138" t="s">
        <v>524</v>
      </c>
      <c r="AW137" s="138" t="s">
        <v>524</v>
      </c>
      <c r="AX137" s="138" t="s">
        <v>524</v>
      </c>
      <c r="AY137" s="138">
        <v>3</v>
      </c>
      <c r="AZ137" s="138" t="s">
        <v>524</v>
      </c>
      <c r="BA137" s="138" t="s">
        <v>524</v>
      </c>
      <c r="BB137" s="138" t="s">
        <v>524</v>
      </c>
      <c r="BC137" s="138" t="s">
        <v>524</v>
      </c>
      <c r="BD137" s="138" t="s">
        <v>524</v>
      </c>
      <c r="BE137" s="138">
        <v>2</v>
      </c>
      <c r="BF137" s="138" t="s">
        <v>524</v>
      </c>
      <c r="BG137" s="138" t="s">
        <v>524</v>
      </c>
      <c r="BH137" s="138" t="s">
        <v>524</v>
      </c>
      <c r="BI137" s="138">
        <v>2</v>
      </c>
      <c r="BJ137" s="138" t="s">
        <v>524</v>
      </c>
      <c r="BK137" s="138" t="s">
        <v>524</v>
      </c>
      <c r="BL137" s="138" t="s">
        <v>524</v>
      </c>
      <c r="BM137" s="138" t="s">
        <v>524</v>
      </c>
      <c r="BN137" s="138" t="s">
        <v>524</v>
      </c>
      <c r="BO137" s="139" t="str">
        <f t="shared" si="11"/>
        <v>Declined</v>
      </c>
    </row>
    <row r="138" spans="1:67" ht="12.75">
      <c r="A138" s="150" t="str">
        <f t="shared" si="10"/>
        <v>Report</v>
      </c>
      <c r="B138" s="138" t="s">
        <v>499</v>
      </c>
      <c r="C138" s="138">
        <v>130801</v>
      </c>
      <c r="D138" s="138" t="s">
        <v>22</v>
      </c>
      <c r="E138" s="138" t="s">
        <v>208</v>
      </c>
      <c r="F138" s="139" t="s">
        <v>253</v>
      </c>
      <c r="G138" s="138" t="s">
        <v>202</v>
      </c>
      <c r="H138" s="138" t="s">
        <v>203</v>
      </c>
      <c r="I138" s="140">
        <v>452492</v>
      </c>
      <c r="J138" s="141">
        <v>42045</v>
      </c>
      <c r="K138" s="141">
        <v>42048</v>
      </c>
      <c r="L138" s="141" t="s">
        <v>192</v>
      </c>
      <c r="M138" s="141">
        <v>42082</v>
      </c>
      <c r="N138" s="139">
        <v>408451</v>
      </c>
      <c r="O138" s="141">
        <v>41355</v>
      </c>
      <c r="P138" s="138">
        <v>2</v>
      </c>
      <c r="Q138" s="138">
        <v>3</v>
      </c>
      <c r="R138" s="138" t="s">
        <v>524</v>
      </c>
      <c r="S138" s="138" t="s">
        <v>524</v>
      </c>
      <c r="T138" s="138" t="s">
        <v>524</v>
      </c>
      <c r="U138" s="138">
        <v>3</v>
      </c>
      <c r="V138" s="138">
        <v>3</v>
      </c>
      <c r="W138" s="138" t="s">
        <v>524</v>
      </c>
      <c r="X138" s="138" t="s">
        <v>524</v>
      </c>
      <c r="Y138" s="138" t="s">
        <v>524</v>
      </c>
      <c r="Z138" s="138" t="s">
        <v>524</v>
      </c>
      <c r="AA138" s="138">
        <v>3</v>
      </c>
      <c r="AB138" s="142" t="s">
        <v>524</v>
      </c>
      <c r="AC138" s="138" t="s">
        <v>524</v>
      </c>
      <c r="AD138" s="138" t="s">
        <v>524</v>
      </c>
      <c r="AE138" s="138">
        <v>3</v>
      </c>
      <c r="AF138" s="138">
        <v>3</v>
      </c>
      <c r="AG138" s="138" t="s">
        <v>524</v>
      </c>
      <c r="AH138" s="138" t="s">
        <v>524</v>
      </c>
      <c r="AI138" s="138" t="s">
        <v>524</v>
      </c>
      <c r="AJ138" s="138" t="s">
        <v>524</v>
      </c>
      <c r="AK138" s="138">
        <v>3</v>
      </c>
      <c r="AL138" s="138" t="s">
        <v>524</v>
      </c>
      <c r="AM138" s="138" t="s">
        <v>524</v>
      </c>
      <c r="AN138" s="138" t="s">
        <v>524</v>
      </c>
      <c r="AO138" s="138">
        <v>3</v>
      </c>
      <c r="AP138" s="138">
        <v>3</v>
      </c>
      <c r="AQ138" s="138" t="s">
        <v>524</v>
      </c>
      <c r="AR138" s="138" t="s">
        <v>524</v>
      </c>
      <c r="AS138" s="138" t="s">
        <v>524</v>
      </c>
      <c r="AT138" s="138" t="s">
        <v>524</v>
      </c>
      <c r="AU138" s="138">
        <v>3</v>
      </c>
      <c r="AV138" s="138" t="s">
        <v>524</v>
      </c>
      <c r="AW138" s="138" t="s">
        <v>524</v>
      </c>
      <c r="AX138" s="138" t="s">
        <v>524</v>
      </c>
      <c r="AY138" s="138">
        <v>3</v>
      </c>
      <c r="AZ138" s="138">
        <v>3</v>
      </c>
      <c r="BA138" s="138" t="s">
        <v>524</v>
      </c>
      <c r="BB138" s="138" t="s">
        <v>524</v>
      </c>
      <c r="BC138" s="138" t="s">
        <v>524</v>
      </c>
      <c r="BD138" s="138" t="s">
        <v>524</v>
      </c>
      <c r="BE138" s="138">
        <v>2</v>
      </c>
      <c r="BF138" s="138" t="s">
        <v>524</v>
      </c>
      <c r="BG138" s="138" t="s">
        <v>524</v>
      </c>
      <c r="BH138" s="138" t="s">
        <v>524</v>
      </c>
      <c r="BI138" s="138">
        <v>2</v>
      </c>
      <c r="BJ138" s="138">
        <v>2</v>
      </c>
      <c r="BK138" s="138" t="s">
        <v>524</v>
      </c>
      <c r="BL138" s="138" t="s">
        <v>524</v>
      </c>
      <c r="BM138" s="138" t="s">
        <v>524</v>
      </c>
      <c r="BN138" s="138" t="s">
        <v>524</v>
      </c>
      <c r="BO138" s="139" t="str">
        <f t="shared" si="11"/>
        <v>Declined</v>
      </c>
    </row>
    <row r="139" spans="1:67" ht="12.75">
      <c r="A139" s="150" t="str">
        <f t="shared" si="10"/>
        <v>Report</v>
      </c>
      <c r="B139" s="138" t="s">
        <v>500</v>
      </c>
      <c r="C139" s="138">
        <v>130656</v>
      </c>
      <c r="D139" s="138" t="s">
        <v>61</v>
      </c>
      <c r="E139" s="138" t="s">
        <v>189</v>
      </c>
      <c r="F139" s="139" t="s">
        <v>501</v>
      </c>
      <c r="G139" s="138" t="s">
        <v>202</v>
      </c>
      <c r="H139" s="138" t="s">
        <v>225</v>
      </c>
      <c r="I139" s="140">
        <v>452549</v>
      </c>
      <c r="J139" s="141">
        <v>42044</v>
      </c>
      <c r="K139" s="141">
        <v>42048</v>
      </c>
      <c r="L139" s="141" t="s">
        <v>192</v>
      </c>
      <c r="M139" s="141">
        <v>42083</v>
      </c>
      <c r="N139" s="139">
        <v>331026</v>
      </c>
      <c r="O139" s="141">
        <v>39878</v>
      </c>
      <c r="P139" s="138">
        <v>1</v>
      </c>
      <c r="Q139" s="138">
        <v>4</v>
      </c>
      <c r="R139" s="138" t="s">
        <v>524</v>
      </c>
      <c r="S139" s="138" t="s">
        <v>524</v>
      </c>
      <c r="T139" s="138" t="s">
        <v>524</v>
      </c>
      <c r="U139" s="138">
        <v>4</v>
      </c>
      <c r="V139" s="138">
        <v>3</v>
      </c>
      <c r="W139" s="138">
        <v>4</v>
      </c>
      <c r="X139" s="138" t="s">
        <v>524</v>
      </c>
      <c r="Y139" s="138" t="s">
        <v>524</v>
      </c>
      <c r="Z139" s="138" t="s">
        <v>524</v>
      </c>
      <c r="AA139" s="138">
        <v>4</v>
      </c>
      <c r="AB139" s="142" t="s">
        <v>524</v>
      </c>
      <c r="AC139" s="138" t="s">
        <v>524</v>
      </c>
      <c r="AD139" s="138" t="s">
        <v>524</v>
      </c>
      <c r="AE139" s="138">
        <v>4</v>
      </c>
      <c r="AF139" s="138">
        <v>3</v>
      </c>
      <c r="AG139" s="138">
        <v>4</v>
      </c>
      <c r="AH139" s="138" t="s">
        <v>524</v>
      </c>
      <c r="AI139" s="138" t="s">
        <v>524</v>
      </c>
      <c r="AJ139" s="138" t="s">
        <v>524</v>
      </c>
      <c r="AK139" s="138">
        <v>4</v>
      </c>
      <c r="AL139" s="138" t="s">
        <v>524</v>
      </c>
      <c r="AM139" s="138" t="s">
        <v>524</v>
      </c>
      <c r="AN139" s="138" t="s">
        <v>524</v>
      </c>
      <c r="AO139" s="138">
        <v>4</v>
      </c>
      <c r="AP139" s="138">
        <v>3</v>
      </c>
      <c r="AQ139" s="138">
        <v>4</v>
      </c>
      <c r="AR139" s="138" t="s">
        <v>524</v>
      </c>
      <c r="AS139" s="138" t="s">
        <v>524</v>
      </c>
      <c r="AT139" s="138" t="s">
        <v>524</v>
      </c>
      <c r="AU139" s="138">
        <v>4</v>
      </c>
      <c r="AV139" s="138" t="s">
        <v>524</v>
      </c>
      <c r="AW139" s="138" t="s">
        <v>524</v>
      </c>
      <c r="AX139" s="138" t="s">
        <v>524</v>
      </c>
      <c r="AY139" s="138">
        <v>4</v>
      </c>
      <c r="AZ139" s="138">
        <v>3</v>
      </c>
      <c r="BA139" s="138">
        <v>4</v>
      </c>
      <c r="BB139" s="138" t="s">
        <v>524</v>
      </c>
      <c r="BC139" s="138" t="s">
        <v>524</v>
      </c>
      <c r="BD139" s="138" t="s">
        <v>524</v>
      </c>
      <c r="BE139" s="138">
        <v>2</v>
      </c>
      <c r="BF139" s="138" t="s">
        <v>524</v>
      </c>
      <c r="BG139" s="138" t="s">
        <v>524</v>
      </c>
      <c r="BH139" s="138" t="s">
        <v>524</v>
      </c>
      <c r="BI139" s="138">
        <v>2</v>
      </c>
      <c r="BJ139" s="138">
        <v>2</v>
      </c>
      <c r="BK139" s="138">
        <v>2</v>
      </c>
      <c r="BL139" s="138" t="s">
        <v>524</v>
      </c>
      <c r="BM139" s="138" t="s">
        <v>524</v>
      </c>
      <c r="BN139" s="138" t="s">
        <v>524</v>
      </c>
      <c r="BO139" s="139" t="str">
        <f t="shared" si="11"/>
        <v>Declined</v>
      </c>
    </row>
    <row r="140" spans="1:67" ht="12.75">
      <c r="A140" s="150" t="str">
        <f t="shared" si="10"/>
        <v>Report</v>
      </c>
      <c r="B140" s="138" t="s">
        <v>502</v>
      </c>
      <c r="C140" s="138">
        <v>53330</v>
      </c>
      <c r="D140" s="138" t="s">
        <v>64</v>
      </c>
      <c r="E140" s="138" t="s">
        <v>189</v>
      </c>
      <c r="F140" s="139" t="s">
        <v>286</v>
      </c>
      <c r="G140" s="138" t="s">
        <v>228</v>
      </c>
      <c r="H140" s="138" t="s">
        <v>260</v>
      </c>
      <c r="I140" s="140">
        <v>452609</v>
      </c>
      <c r="J140" s="141">
        <v>42044</v>
      </c>
      <c r="K140" s="141">
        <v>42048</v>
      </c>
      <c r="L140" s="141" t="s">
        <v>192</v>
      </c>
      <c r="M140" s="141">
        <v>42087</v>
      </c>
      <c r="N140" s="139">
        <v>385747</v>
      </c>
      <c r="O140" s="141">
        <v>40949</v>
      </c>
      <c r="P140" s="138">
        <v>2</v>
      </c>
      <c r="Q140" s="138">
        <v>3</v>
      </c>
      <c r="R140" s="138" t="s">
        <v>524</v>
      </c>
      <c r="S140" s="138" t="s">
        <v>524</v>
      </c>
      <c r="T140" s="138" t="s">
        <v>524</v>
      </c>
      <c r="U140" s="138" t="s">
        <v>524</v>
      </c>
      <c r="V140" s="138" t="s">
        <v>524</v>
      </c>
      <c r="W140" s="138">
        <v>3</v>
      </c>
      <c r="X140" s="138" t="s">
        <v>524</v>
      </c>
      <c r="Y140" s="138" t="s">
        <v>524</v>
      </c>
      <c r="Z140" s="138" t="s">
        <v>524</v>
      </c>
      <c r="AA140" s="138">
        <v>3</v>
      </c>
      <c r="AB140" s="142" t="s">
        <v>524</v>
      </c>
      <c r="AC140" s="138" t="s">
        <v>524</v>
      </c>
      <c r="AD140" s="138" t="s">
        <v>524</v>
      </c>
      <c r="AE140" s="138" t="s">
        <v>524</v>
      </c>
      <c r="AF140" s="138" t="s">
        <v>524</v>
      </c>
      <c r="AG140" s="138">
        <v>3</v>
      </c>
      <c r="AH140" s="138" t="s">
        <v>524</v>
      </c>
      <c r="AI140" s="138" t="s">
        <v>524</v>
      </c>
      <c r="AJ140" s="138" t="s">
        <v>524</v>
      </c>
      <c r="AK140" s="138">
        <v>3</v>
      </c>
      <c r="AL140" s="138" t="s">
        <v>524</v>
      </c>
      <c r="AM140" s="138" t="s">
        <v>524</v>
      </c>
      <c r="AN140" s="138" t="s">
        <v>524</v>
      </c>
      <c r="AO140" s="138" t="s">
        <v>524</v>
      </c>
      <c r="AP140" s="138" t="s">
        <v>524</v>
      </c>
      <c r="AQ140" s="138">
        <v>3</v>
      </c>
      <c r="AR140" s="138" t="s">
        <v>524</v>
      </c>
      <c r="AS140" s="138" t="s">
        <v>524</v>
      </c>
      <c r="AT140" s="138" t="s">
        <v>524</v>
      </c>
      <c r="AU140" s="138">
        <v>3</v>
      </c>
      <c r="AV140" s="138" t="s">
        <v>524</v>
      </c>
      <c r="AW140" s="138" t="s">
        <v>524</v>
      </c>
      <c r="AX140" s="138" t="s">
        <v>524</v>
      </c>
      <c r="AY140" s="138" t="s">
        <v>524</v>
      </c>
      <c r="AZ140" s="138" t="s">
        <v>524</v>
      </c>
      <c r="BA140" s="138">
        <v>3</v>
      </c>
      <c r="BB140" s="138" t="s">
        <v>524</v>
      </c>
      <c r="BC140" s="138" t="s">
        <v>524</v>
      </c>
      <c r="BD140" s="138" t="s">
        <v>524</v>
      </c>
      <c r="BE140" s="138">
        <v>2</v>
      </c>
      <c r="BF140" s="138" t="s">
        <v>524</v>
      </c>
      <c r="BG140" s="138" t="s">
        <v>524</v>
      </c>
      <c r="BH140" s="138" t="s">
        <v>524</v>
      </c>
      <c r="BI140" s="138" t="s">
        <v>524</v>
      </c>
      <c r="BJ140" s="138" t="s">
        <v>524</v>
      </c>
      <c r="BK140" s="138">
        <v>2</v>
      </c>
      <c r="BL140" s="138" t="s">
        <v>524</v>
      </c>
      <c r="BM140" s="138" t="s">
        <v>524</v>
      </c>
      <c r="BN140" s="138" t="s">
        <v>524</v>
      </c>
      <c r="BO140" s="139" t="str">
        <f t="shared" si="11"/>
        <v>Declined</v>
      </c>
    </row>
    <row r="141" spans="1:67" ht="12.75">
      <c r="A141" s="150" t="str">
        <f t="shared" si="10"/>
        <v>Report</v>
      </c>
      <c r="B141" s="138" t="s">
        <v>503</v>
      </c>
      <c r="C141" s="138">
        <v>59155</v>
      </c>
      <c r="D141" s="138" t="s">
        <v>19</v>
      </c>
      <c r="E141" s="138" t="s">
        <v>250</v>
      </c>
      <c r="F141" s="139" t="s">
        <v>504</v>
      </c>
      <c r="G141" s="138" t="s">
        <v>19</v>
      </c>
      <c r="H141" s="138" t="s">
        <v>260</v>
      </c>
      <c r="I141" s="140">
        <v>452628</v>
      </c>
      <c r="J141" s="141">
        <v>42046</v>
      </c>
      <c r="K141" s="141">
        <v>42048</v>
      </c>
      <c r="L141" s="141" t="s">
        <v>192</v>
      </c>
      <c r="M141" s="141">
        <v>42083</v>
      </c>
      <c r="N141" s="139" t="s">
        <v>193</v>
      </c>
      <c r="O141" s="141" t="s">
        <v>193</v>
      </c>
      <c r="P141" s="138" t="s">
        <v>193</v>
      </c>
      <c r="Q141" s="138">
        <v>3</v>
      </c>
      <c r="R141" s="138" t="s">
        <v>524</v>
      </c>
      <c r="S141" s="138" t="s">
        <v>524</v>
      </c>
      <c r="T141" s="138" t="s">
        <v>524</v>
      </c>
      <c r="U141" s="138" t="s">
        <v>524</v>
      </c>
      <c r="V141" s="138" t="s">
        <v>524</v>
      </c>
      <c r="W141" s="138">
        <v>3</v>
      </c>
      <c r="X141" s="138" t="s">
        <v>524</v>
      </c>
      <c r="Y141" s="138" t="s">
        <v>524</v>
      </c>
      <c r="Z141" s="138" t="s">
        <v>524</v>
      </c>
      <c r="AA141" s="138">
        <v>3</v>
      </c>
      <c r="AB141" s="142" t="s">
        <v>524</v>
      </c>
      <c r="AC141" s="138" t="s">
        <v>524</v>
      </c>
      <c r="AD141" s="138" t="s">
        <v>524</v>
      </c>
      <c r="AE141" s="138" t="s">
        <v>524</v>
      </c>
      <c r="AF141" s="138" t="s">
        <v>524</v>
      </c>
      <c r="AG141" s="138">
        <v>3</v>
      </c>
      <c r="AH141" s="138" t="s">
        <v>524</v>
      </c>
      <c r="AI141" s="138" t="s">
        <v>524</v>
      </c>
      <c r="AJ141" s="138" t="s">
        <v>524</v>
      </c>
      <c r="AK141" s="138">
        <v>3</v>
      </c>
      <c r="AL141" s="138" t="s">
        <v>524</v>
      </c>
      <c r="AM141" s="138" t="s">
        <v>524</v>
      </c>
      <c r="AN141" s="138" t="s">
        <v>524</v>
      </c>
      <c r="AO141" s="138" t="s">
        <v>524</v>
      </c>
      <c r="AP141" s="138" t="s">
        <v>524</v>
      </c>
      <c r="AQ141" s="138">
        <v>3</v>
      </c>
      <c r="AR141" s="138" t="s">
        <v>524</v>
      </c>
      <c r="AS141" s="138" t="s">
        <v>524</v>
      </c>
      <c r="AT141" s="138" t="s">
        <v>524</v>
      </c>
      <c r="AU141" s="138">
        <v>3</v>
      </c>
      <c r="AV141" s="138" t="s">
        <v>524</v>
      </c>
      <c r="AW141" s="138" t="s">
        <v>524</v>
      </c>
      <c r="AX141" s="138" t="s">
        <v>524</v>
      </c>
      <c r="AY141" s="138" t="s">
        <v>524</v>
      </c>
      <c r="AZ141" s="138" t="s">
        <v>524</v>
      </c>
      <c r="BA141" s="138">
        <v>3</v>
      </c>
      <c r="BB141" s="138" t="s">
        <v>524</v>
      </c>
      <c r="BC141" s="138" t="s">
        <v>524</v>
      </c>
      <c r="BD141" s="138" t="s">
        <v>524</v>
      </c>
      <c r="BE141" s="138">
        <v>3</v>
      </c>
      <c r="BF141" s="138" t="s">
        <v>524</v>
      </c>
      <c r="BG141" s="138" t="s">
        <v>524</v>
      </c>
      <c r="BH141" s="138" t="s">
        <v>524</v>
      </c>
      <c r="BI141" s="138" t="s">
        <v>524</v>
      </c>
      <c r="BJ141" s="138" t="s">
        <v>524</v>
      </c>
      <c r="BK141" s="138">
        <v>3</v>
      </c>
      <c r="BL141" s="138" t="s">
        <v>524</v>
      </c>
      <c r="BM141" s="138" t="s">
        <v>524</v>
      </c>
      <c r="BN141" s="138" t="s">
        <v>524</v>
      </c>
      <c r="BO141" s="139" t="str">
        <f t="shared" si="11"/>
        <v>No previous inspection</v>
      </c>
    </row>
    <row r="142" spans="1:67" ht="12.75">
      <c r="A142" s="150" t="str">
        <f t="shared" si="10"/>
        <v>Report</v>
      </c>
      <c r="B142" s="138" t="s">
        <v>505</v>
      </c>
      <c r="C142" s="138">
        <v>58397</v>
      </c>
      <c r="D142" s="138" t="s">
        <v>19</v>
      </c>
      <c r="E142" s="138" t="s">
        <v>206</v>
      </c>
      <c r="F142" s="139" t="s">
        <v>506</v>
      </c>
      <c r="G142" s="138" t="s">
        <v>19</v>
      </c>
      <c r="H142" s="138" t="s">
        <v>214</v>
      </c>
      <c r="I142" s="140">
        <v>452989</v>
      </c>
      <c r="J142" s="141">
        <v>42045</v>
      </c>
      <c r="K142" s="141">
        <v>42048</v>
      </c>
      <c r="L142" s="141" t="s">
        <v>192</v>
      </c>
      <c r="M142" s="141">
        <v>42103</v>
      </c>
      <c r="N142" s="139">
        <v>376203</v>
      </c>
      <c r="O142" s="141">
        <v>40822</v>
      </c>
      <c r="P142" s="138">
        <v>2</v>
      </c>
      <c r="Q142" s="138">
        <v>4</v>
      </c>
      <c r="R142" s="138" t="s">
        <v>524</v>
      </c>
      <c r="S142" s="138" t="s">
        <v>524</v>
      </c>
      <c r="T142" s="138">
        <v>4</v>
      </c>
      <c r="U142" s="138" t="s">
        <v>524</v>
      </c>
      <c r="V142" s="138">
        <v>4</v>
      </c>
      <c r="W142" s="138">
        <v>4</v>
      </c>
      <c r="X142" s="138" t="s">
        <v>524</v>
      </c>
      <c r="Y142" s="138" t="s">
        <v>524</v>
      </c>
      <c r="Z142" s="138" t="s">
        <v>524</v>
      </c>
      <c r="AA142" s="138">
        <v>2</v>
      </c>
      <c r="AB142" s="142" t="s">
        <v>524</v>
      </c>
      <c r="AC142" s="138" t="s">
        <v>524</v>
      </c>
      <c r="AD142" s="138">
        <v>2</v>
      </c>
      <c r="AE142" s="138" t="s">
        <v>524</v>
      </c>
      <c r="AF142" s="138">
        <v>2</v>
      </c>
      <c r="AG142" s="138">
        <v>2</v>
      </c>
      <c r="AH142" s="138" t="s">
        <v>524</v>
      </c>
      <c r="AI142" s="138" t="s">
        <v>524</v>
      </c>
      <c r="AJ142" s="138" t="s">
        <v>524</v>
      </c>
      <c r="AK142" s="138">
        <v>3</v>
      </c>
      <c r="AL142" s="138" t="s">
        <v>524</v>
      </c>
      <c r="AM142" s="138" t="s">
        <v>524</v>
      </c>
      <c r="AN142" s="138">
        <v>2</v>
      </c>
      <c r="AO142" s="138" t="s">
        <v>524</v>
      </c>
      <c r="AP142" s="138">
        <v>3</v>
      </c>
      <c r="AQ142" s="138">
        <v>2</v>
      </c>
      <c r="AR142" s="138" t="s">
        <v>524</v>
      </c>
      <c r="AS142" s="138" t="s">
        <v>524</v>
      </c>
      <c r="AT142" s="138" t="s">
        <v>524</v>
      </c>
      <c r="AU142" s="138">
        <v>4</v>
      </c>
      <c r="AV142" s="138" t="s">
        <v>524</v>
      </c>
      <c r="AW142" s="138" t="s">
        <v>524</v>
      </c>
      <c r="AX142" s="138">
        <v>4</v>
      </c>
      <c r="AY142" s="138" t="s">
        <v>524</v>
      </c>
      <c r="AZ142" s="138">
        <v>4</v>
      </c>
      <c r="BA142" s="138">
        <v>4</v>
      </c>
      <c r="BB142" s="138" t="s">
        <v>524</v>
      </c>
      <c r="BC142" s="138" t="s">
        <v>524</v>
      </c>
      <c r="BD142" s="138" t="s">
        <v>524</v>
      </c>
      <c r="BE142" s="138">
        <v>4</v>
      </c>
      <c r="BF142" s="138" t="s">
        <v>524</v>
      </c>
      <c r="BG142" s="138" t="s">
        <v>524</v>
      </c>
      <c r="BH142" s="138">
        <v>4</v>
      </c>
      <c r="BI142" s="138" t="s">
        <v>524</v>
      </c>
      <c r="BJ142" s="138">
        <v>4</v>
      </c>
      <c r="BK142" s="138">
        <v>4</v>
      </c>
      <c r="BL142" s="138" t="s">
        <v>524</v>
      </c>
      <c r="BM142" s="138" t="s">
        <v>524</v>
      </c>
      <c r="BN142" s="138" t="s">
        <v>524</v>
      </c>
      <c r="BO142" s="139" t="str">
        <f t="shared" si="11"/>
        <v>Declined</v>
      </c>
    </row>
    <row r="143" spans="1:67" ht="12.75">
      <c r="A143" s="150" t="str">
        <f t="shared" si="10"/>
        <v>Report</v>
      </c>
      <c r="B143" s="138" t="s">
        <v>507</v>
      </c>
      <c r="C143" s="138">
        <v>54271</v>
      </c>
      <c r="D143" s="138" t="s">
        <v>64</v>
      </c>
      <c r="E143" s="138" t="s">
        <v>208</v>
      </c>
      <c r="F143" s="139" t="s">
        <v>508</v>
      </c>
      <c r="G143" s="138" t="s">
        <v>228</v>
      </c>
      <c r="H143" s="138" t="s">
        <v>214</v>
      </c>
      <c r="I143" s="140">
        <v>452616</v>
      </c>
      <c r="J143" s="141">
        <v>42051</v>
      </c>
      <c r="K143" s="141">
        <v>42055</v>
      </c>
      <c r="L143" s="141" t="s">
        <v>192</v>
      </c>
      <c r="M143" s="141">
        <v>42083</v>
      </c>
      <c r="N143" s="139">
        <v>376201</v>
      </c>
      <c r="O143" s="141">
        <v>40830</v>
      </c>
      <c r="P143" s="138">
        <v>2</v>
      </c>
      <c r="Q143" s="138">
        <v>3</v>
      </c>
      <c r="R143" s="138" t="s">
        <v>524</v>
      </c>
      <c r="S143" s="138" t="s">
        <v>524</v>
      </c>
      <c r="T143" s="138" t="s">
        <v>524</v>
      </c>
      <c r="U143" s="138" t="s">
        <v>524</v>
      </c>
      <c r="V143" s="138" t="s">
        <v>524</v>
      </c>
      <c r="W143" s="138">
        <v>3</v>
      </c>
      <c r="X143" s="138" t="s">
        <v>524</v>
      </c>
      <c r="Y143" s="138" t="s">
        <v>524</v>
      </c>
      <c r="Z143" s="138" t="s">
        <v>524</v>
      </c>
      <c r="AA143" s="138">
        <v>3</v>
      </c>
      <c r="AB143" s="142" t="s">
        <v>524</v>
      </c>
      <c r="AC143" s="138" t="s">
        <v>524</v>
      </c>
      <c r="AD143" s="138" t="s">
        <v>524</v>
      </c>
      <c r="AE143" s="138" t="s">
        <v>524</v>
      </c>
      <c r="AF143" s="138" t="s">
        <v>524</v>
      </c>
      <c r="AG143" s="138">
        <v>3</v>
      </c>
      <c r="AH143" s="138" t="s">
        <v>524</v>
      </c>
      <c r="AI143" s="138" t="s">
        <v>524</v>
      </c>
      <c r="AJ143" s="138" t="s">
        <v>524</v>
      </c>
      <c r="AK143" s="138">
        <v>3</v>
      </c>
      <c r="AL143" s="138" t="s">
        <v>524</v>
      </c>
      <c r="AM143" s="138" t="s">
        <v>524</v>
      </c>
      <c r="AN143" s="138" t="s">
        <v>524</v>
      </c>
      <c r="AO143" s="138" t="s">
        <v>524</v>
      </c>
      <c r="AP143" s="138" t="s">
        <v>524</v>
      </c>
      <c r="AQ143" s="138">
        <v>3</v>
      </c>
      <c r="AR143" s="138" t="s">
        <v>524</v>
      </c>
      <c r="AS143" s="138" t="s">
        <v>524</v>
      </c>
      <c r="AT143" s="138" t="s">
        <v>524</v>
      </c>
      <c r="AU143" s="138">
        <v>3</v>
      </c>
      <c r="AV143" s="138" t="s">
        <v>524</v>
      </c>
      <c r="AW143" s="138" t="s">
        <v>524</v>
      </c>
      <c r="AX143" s="138" t="s">
        <v>524</v>
      </c>
      <c r="AY143" s="138" t="s">
        <v>524</v>
      </c>
      <c r="AZ143" s="138" t="s">
        <v>524</v>
      </c>
      <c r="BA143" s="138">
        <v>3</v>
      </c>
      <c r="BB143" s="138" t="s">
        <v>524</v>
      </c>
      <c r="BC143" s="138" t="s">
        <v>524</v>
      </c>
      <c r="BD143" s="138" t="s">
        <v>524</v>
      </c>
      <c r="BE143" s="138">
        <v>3</v>
      </c>
      <c r="BF143" s="138" t="s">
        <v>524</v>
      </c>
      <c r="BG143" s="138" t="s">
        <v>524</v>
      </c>
      <c r="BH143" s="138" t="s">
        <v>524</v>
      </c>
      <c r="BI143" s="138" t="s">
        <v>524</v>
      </c>
      <c r="BJ143" s="138" t="s">
        <v>524</v>
      </c>
      <c r="BK143" s="138">
        <v>3</v>
      </c>
      <c r="BL143" s="138" t="s">
        <v>524</v>
      </c>
      <c r="BM143" s="138" t="s">
        <v>524</v>
      </c>
      <c r="BN143" s="138" t="s">
        <v>524</v>
      </c>
      <c r="BO143" s="139" t="str">
        <f t="shared" si="11"/>
        <v>Declined</v>
      </c>
    </row>
    <row r="144" spans="1:67" ht="12.75">
      <c r="A144" s="150" t="str">
        <f t="shared" si="10"/>
        <v>Report</v>
      </c>
      <c r="B144" s="138" t="s">
        <v>509</v>
      </c>
      <c r="C144" s="138">
        <v>59162</v>
      </c>
      <c r="D144" s="138" t="s">
        <v>19</v>
      </c>
      <c r="E144" s="138" t="s">
        <v>208</v>
      </c>
      <c r="F144" s="139" t="s">
        <v>498</v>
      </c>
      <c r="G144" s="138" t="s">
        <v>19</v>
      </c>
      <c r="H144" s="138" t="s">
        <v>260</v>
      </c>
      <c r="I144" s="140">
        <v>455608</v>
      </c>
      <c r="J144" s="141">
        <v>42052</v>
      </c>
      <c r="K144" s="141">
        <v>42055</v>
      </c>
      <c r="L144" s="141" t="s">
        <v>192</v>
      </c>
      <c r="M144" s="141">
        <v>42083</v>
      </c>
      <c r="N144" s="139" t="s">
        <v>193</v>
      </c>
      <c r="O144" s="141" t="s">
        <v>193</v>
      </c>
      <c r="P144" s="138" t="s">
        <v>193</v>
      </c>
      <c r="Q144" s="138">
        <v>2</v>
      </c>
      <c r="R144" s="138" t="s">
        <v>524</v>
      </c>
      <c r="S144" s="138" t="s">
        <v>524</v>
      </c>
      <c r="T144" s="138" t="s">
        <v>524</v>
      </c>
      <c r="U144" s="138" t="s">
        <v>524</v>
      </c>
      <c r="V144" s="138" t="s">
        <v>524</v>
      </c>
      <c r="W144" s="138">
        <v>2</v>
      </c>
      <c r="X144" s="138" t="s">
        <v>524</v>
      </c>
      <c r="Y144" s="138" t="s">
        <v>524</v>
      </c>
      <c r="Z144" s="138" t="s">
        <v>524</v>
      </c>
      <c r="AA144" s="138">
        <v>2</v>
      </c>
      <c r="AB144" s="142" t="s">
        <v>524</v>
      </c>
      <c r="AC144" s="138" t="s">
        <v>524</v>
      </c>
      <c r="AD144" s="138" t="s">
        <v>524</v>
      </c>
      <c r="AE144" s="138" t="s">
        <v>524</v>
      </c>
      <c r="AF144" s="138" t="s">
        <v>524</v>
      </c>
      <c r="AG144" s="138">
        <v>2</v>
      </c>
      <c r="AH144" s="138" t="s">
        <v>524</v>
      </c>
      <c r="AI144" s="138" t="s">
        <v>524</v>
      </c>
      <c r="AJ144" s="138" t="s">
        <v>524</v>
      </c>
      <c r="AK144" s="138">
        <v>2</v>
      </c>
      <c r="AL144" s="138" t="s">
        <v>524</v>
      </c>
      <c r="AM144" s="138" t="s">
        <v>524</v>
      </c>
      <c r="AN144" s="138" t="s">
        <v>524</v>
      </c>
      <c r="AO144" s="138" t="s">
        <v>524</v>
      </c>
      <c r="AP144" s="138" t="s">
        <v>524</v>
      </c>
      <c r="AQ144" s="138">
        <v>2</v>
      </c>
      <c r="AR144" s="138" t="s">
        <v>524</v>
      </c>
      <c r="AS144" s="138" t="s">
        <v>524</v>
      </c>
      <c r="AT144" s="138" t="s">
        <v>524</v>
      </c>
      <c r="AU144" s="138">
        <v>2</v>
      </c>
      <c r="AV144" s="138" t="s">
        <v>524</v>
      </c>
      <c r="AW144" s="138" t="s">
        <v>524</v>
      </c>
      <c r="AX144" s="138" t="s">
        <v>524</v>
      </c>
      <c r="AY144" s="138" t="s">
        <v>524</v>
      </c>
      <c r="AZ144" s="138" t="s">
        <v>524</v>
      </c>
      <c r="BA144" s="138">
        <v>2</v>
      </c>
      <c r="BB144" s="138" t="s">
        <v>524</v>
      </c>
      <c r="BC144" s="138" t="s">
        <v>524</v>
      </c>
      <c r="BD144" s="138" t="s">
        <v>524</v>
      </c>
      <c r="BE144" s="138">
        <v>2</v>
      </c>
      <c r="BF144" s="138" t="s">
        <v>524</v>
      </c>
      <c r="BG144" s="138" t="s">
        <v>524</v>
      </c>
      <c r="BH144" s="138" t="s">
        <v>524</v>
      </c>
      <c r="BI144" s="138" t="s">
        <v>524</v>
      </c>
      <c r="BJ144" s="138" t="s">
        <v>524</v>
      </c>
      <c r="BK144" s="138">
        <v>2</v>
      </c>
      <c r="BL144" s="138" t="s">
        <v>524</v>
      </c>
      <c r="BM144" s="138" t="s">
        <v>524</v>
      </c>
      <c r="BN144" s="138" t="s">
        <v>524</v>
      </c>
      <c r="BO144" s="139" t="str">
        <f t="shared" si="11"/>
        <v>No previous inspection</v>
      </c>
    </row>
    <row r="145" spans="1:67" ht="12.75">
      <c r="A145" s="150" t="str">
        <f t="shared" si="10"/>
        <v>Report</v>
      </c>
      <c r="B145" s="138" t="s">
        <v>510</v>
      </c>
      <c r="C145" s="138">
        <v>52638</v>
      </c>
      <c r="D145" s="138" t="s">
        <v>19</v>
      </c>
      <c r="E145" s="138" t="s">
        <v>233</v>
      </c>
      <c r="F145" s="139" t="s">
        <v>511</v>
      </c>
      <c r="G145" s="138" t="s">
        <v>19</v>
      </c>
      <c r="H145" s="138" t="s">
        <v>260</v>
      </c>
      <c r="I145" s="140">
        <v>452605</v>
      </c>
      <c r="J145" s="141">
        <v>42052</v>
      </c>
      <c r="K145" s="141">
        <v>42055</v>
      </c>
      <c r="L145" s="141" t="s">
        <v>192</v>
      </c>
      <c r="M145" s="141">
        <v>42088</v>
      </c>
      <c r="N145" s="139">
        <v>342621</v>
      </c>
      <c r="O145" s="141">
        <v>40137</v>
      </c>
      <c r="P145" s="138">
        <v>3</v>
      </c>
      <c r="Q145" s="138">
        <v>2</v>
      </c>
      <c r="R145" s="138" t="s">
        <v>524</v>
      </c>
      <c r="S145" s="138" t="s">
        <v>524</v>
      </c>
      <c r="T145" s="138" t="s">
        <v>524</v>
      </c>
      <c r="U145" s="138" t="s">
        <v>524</v>
      </c>
      <c r="V145" s="138" t="s">
        <v>524</v>
      </c>
      <c r="W145" s="138">
        <v>2</v>
      </c>
      <c r="X145" s="138" t="s">
        <v>524</v>
      </c>
      <c r="Y145" s="138" t="s">
        <v>524</v>
      </c>
      <c r="Z145" s="138" t="s">
        <v>524</v>
      </c>
      <c r="AA145" s="138">
        <v>2</v>
      </c>
      <c r="AB145" s="142" t="s">
        <v>524</v>
      </c>
      <c r="AC145" s="138" t="s">
        <v>524</v>
      </c>
      <c r="AD145" s="138" t="s">
        <v>524</v>
      </c>
      <c r="AE145" s="138" t="s">
        <v>524</v>
      </c>
      <c r="AF145" s="138" t="s">
        <v>524</v>
      </c>
      <c r="AG145" s="138">
        <v>2</v>
      </c>
      <c r="AH145" s="138" t="s">
        <v>524</v>
      </c>
      <c r="AI145" s="138" t="s">
        <v>524</v>
      </c>
      <c r="AJ145" s="138" t="s">
        <v>524</v>
      </c>
      <c r="AK145" s="138">
        <v>2</v>
      </c>
      <c r="AL145" s="138" t="s">
        <v>524</v>
      </c>
      <c r="AM145" s="138" t="s">
        <v>524</v>
      </c>
      <c r="AN145" s="138" t="s">
        <v>524</v>
      </c>
      <c r="AO145" s="138" t="s">
        <v>524</v>
      </c>
      <c r="AP145" s="138" t="s">
        <v>524</v>
      </c>
      <c r="AQ145" s="138">
        <v>2</v>
      </c>
      <c r="AR145" s="138" t="s">
        <v>524</v>
      </c>
      <c r="AS145" s="138" t="s">
        <v>524</v>
      </c>
      <c r="AT145" s="138" t="s">
        <v>524</v>
      </c>
      <c r="AU145" s="138">
        <v>2</v>
      </c>
      <c r="AV145" s="138" t="s">
        <v>524</v>
      </c>
      <c r="AW145" s="138" t="s">
        <v>524</v>
      </c>
      <c r="AX145" s="138" t="s">
        <v>524</v>
      </c>
      <c r="AY145" s="138" t="s">
        <v>524</v>
      </c>
      <c r="AZ145" s="138" t="s">
        <v>524</v>
      </c>
      <c r="BA145" s="138">
        <v>2</v>
      </c>
      <c r="BB145" s="138" t="s">
        <v>524</v>
      </c>
      <c r="BC145" s="138" t="s">
        <v>524</v>
      </c>
      <c r="BD145" s="138" t="s">
        <v>524</v>
      </c>
      <c r="BE145" s="138">
        <v>2</v>
      </c>
      <c r="BF145" s="138" t="s">
        <v>524</v>
      </c>
      <c r="BG145" s="138" t="s">
        <v>524</v>
      </c>
      <c r="BH145" s="138" t="s">
        <v>524</v>
      </c>
      <c r="BI145" s="138" t="s">
        <v>524</v>
      </c>
      <c r="BJ145" s="138" t="s">
        <v>524</v>
      </c>
      <c r="BK145" s="138">
        <v>2</v>
      </c>
      <c r="BL145" s="138" t="s">
        <v>524</v>
      </c>
      <c r="BM145" s="138" t="s">
        <v>524</v>
      </c>
      <c r="BN145" s="138" t="s">
        <v>524</v>
      </c>
      <c r="BO145" s="139" t="str">
        <f t="shared" si="11"/>
        <v>Improved</v>
      </c>
    </row>
    <row r="146" spans="1:67" ht="12.75">
      <c r="A146" s="150" t="str">
        <f t="shared" si="10"/>
        <v>Report</v>
      </c>
      <c r="B146" s="138" t="s">
        <v>512</v>
      </c>
      <c r="C146" s="138">
        <v>53550</v>
      </c>
      <c r="D146" s="138" t="s">
        <v>19</v>
      </c>
      <c r="E146" s="138" t="s">
        <v>233</v>
      </c>
      <c r="F146" s="139" t="s">
        <v>477</v>
      </c>
      <c r="G146" s="138" t="s">
        <v>19</v>
      </c>
      <c r="H146" s="138" t="s">
        <v>214</v>
      </c>
      <c r="I146" s="140">
        <v>452611</v>
      </c>
      <c r="J146" s="141">
        <v>42051</v>
      </c>
      <c r="K146" s="141">
        <v>42055</v>
      </c>
      <c r="L146" s="141" t="s">
        <v>192</v>
      </c>
      <c r="M146" s="141">
        <v>42090</v>
      </c>
      <c r="N146" s="139">
        <v>366019</v>
      </c>
      <c r="O146" s="141">
        <v>40760</v>
      </c>
      <c r="P146" s="138">
        <v>2</v>
      </c>
      <c r="Q146" s="138">
        <v>3</v>
      </c>
      <c r="R146" s="138" t="s">
        <v>524</v>
      </c>
      <c r="S146" s="138" t="s">
        <v>524</v>
      </c>
      <c r="T146" s="138" t="s">
        <v>524</v>
      </c>
      <c r="U146" s="138">
        <v>3</v>
      </c>
      <c r="V146" s="138">
        <v>3</v>
      </c>
      <c r="W146" s="138">
        <v>3</v>
      </c>
      <c r="X146" s="138" t="s">
        <v>524</v>
      </c>
      <c r="Y146" s="138" t="s">
        <v>524</v>
      </c>
      <c r="Z146" s="138" t="s">
        <v>524</v>
      </c>
      <c r="AA146" s="138">
        <v>3</v>
      </c>
      <c r="AB146" s="142" t="s">
        <v>524</v>
      </c>
      <c r="AC146" s="138" t="s">
        <v>524</v>
      </c>
      <c r="AD146" s="138" t="s">
        <v>524</v>
      </c>
      <c r="AE146" s="138">
        <v>3</v>
      </c>
      <c r="AF146" s="138">
        <v>3</v>
      </c>
      <c r="AG146" s="138">
        <v>3</v>
      </c>
      <c r="AH146" s="138" t="s">
        <v>524</v>
      </c>
      <c r="AI146" s="138" t="s">
        <v>524</v>
      </c>
      <c r="AJ146" s="138" t="s">
        <v>524</v>
      </c>
      <c r="AK146" s="138">
        <v>3</v>
      </c>
      <c r="AL146" s="138" t="s">
        <v>524</v>
      </c>
      <c r="AM146" s="138" t="s">
        <v>524</v>
      </c>
      <c r="AN146" s="138" t="s">
        <v>524</v>
      </c>
      <c r="AO146" s="138">
        <v>3</v>
      </c>
      <c r="AP146" s="138">
        <v>3</v>
      </c>
      <c r="AQ146" s="138">
        <v>3</v>
      </c>
      <c r="AR146" s="138" t="s">
        <v>524</v>
      </c>
      <c r="AS146" s="138" t="s">
        <v>524</v>
      </c>
      <c r="AT146" s="138" t="s">
        <v>524</v>
      </c>
      <c r="AU146" s="138">
        <v>3</v>
      </c>
      <c r="AV146" s="138" t="s">
        <v>524</v>
      </c>
      <c r="AW146" s="138" t="s">
        <v>524</v>
      </c>
      <c r="AX146" s="138" t="s">
        <v>524</v>
      </c>
      <c r="AY146" s="138">
        <v>3</v>
      </c>
      <c r="AZ146" s="138">
        <v>3</v>
      </c>
      <c r="BA146" s="138">
        <v>3</v>
      </c>
      <c r="BB146" s="138" t="s">
        <v>524</v>
      </c>
      <c r="BC146" s="138" t="s">
        <v>524</v>
      </c>
      <c r="BD146" s="138" t="s">
        <v>524</v>
      </c>
      <c r="BE146" s="138">
        <v>3</v>
      </c>
      <c r="BF146" s="138" t="s">
        <v>524</v>
      </c>
      <c r="BG146" s="138" t="s">
        <v>524</v>
      </c>
      <c r="BH146" s="138" t="s">
        <v>524</v>
      </c>
      <c r="BI146" s="138">
        <v>3</v>
      </c>
      <c r="BJ146" s="138">
        <v>3</v>
      </c>
      <c r="BK146" s="138">
        <v>3</v>
      </c>
      <c r="BL146" s="138" t="s">
        <v>524</v>
      </c>
      <c r="BM146" s="138" t="s">
        <v>524</v>
      </c>
      <c r="BN146" s="138" t="s">
        <v>524</v>
      </c>
      <c r="BO146" s="139" t="str">
        <f t="shared" si="11"/>
        <v>Declined</v>
      </c>
    </row>
    <row r="147" spans="1:67" ht="12.75">
      <c r="A147" s="150" t="str">
        <f t="shared" si="10"/>
        <v>Report</v>
      </c>
      <c r="B147" s="138" t="s">
        <v>513</v>
      </c>
      <c r="C147" s="138">
        <v>57877</v>
      </c>
      <c r="D147" s="138" t="s">
        <v>19</v>
      </c>
      <c r="E147" s="138" t="s">
        <v>189</v>
      </c>
      <c r="F147" s="139" t="s">
        <v>514</v>
      </c>
      <c r="G147" s="138" t="s">
        <v>19</v>
      </c>
      <c r="H147" s="138" t="s">
        <v>214</v>
      </c>
      <c r="I147" s="140">
        <v>452986</v>
      </c>
      <c r="J147" s="141">
        <v>42059</v>
      </c>
      <c r="K147" s="141">
        <v>42062</v>
      </c>
      <c r="L147" s="141" t="s">
        <v>192</v>
      </c>
      <c r="M147" s="141">
        <v>42103</v>
      </c>
      <c r="N147" s="139">
        <v>330918</v>
      </c>
      <c r="O147" s="141">
        <v>39898</v>
      </c>
      <c r="P147" s="138">
        <v>3</v>
      </c>
      <c r="Q147" s="138">
        <v>2</v>
      </c>
      <c r="R147" s="138" t="s">
        <v>524</v>
      </c>
      <c r="S147" s="138" t="s">
        <v>524</v>
      </c>
      <c r="T147" s="138" t="s">
        <v>524</v>
      </c>
      <c r="U147" s="138">
        <v>2</v>
      </c>
      <c r="V147" s="138" t="s">
        <v>524</v>
      </c>
      <c r="W147" s="138">
        <v>2</v>
      </c>
      <c r="X147" s="138" t="s">
        <v>524</v>
      </c>
      <c r="Y147" s="138" t="s">
        <v>524</v>
      </c>
      <c r="Z147" s="138">
        <v>2</v>
      </c>
      <c r="AA147" s="138">
        <v>2</v>
      </c>
      <c r="AB147" s="142" t="s">
        <v>524</v>
      </c>
      <c r="AC147" s="138" t="s">
        <v>524</v>
      </c>
      <c r="AD147" s="138" t="s">
        <v>524</v>
      </c>
      <c r="AE147" s="138">
        <v>2</v>
      </c>
      <c r="AF147" s="138" t="s">
        <v>524</v>
      </c>
      <c r="AG147" s="138">
        <v>2</v>
      </c>
      <c r="AH147" s="138" t="s">
        <v>524</v>
      </c>
      <c r="AI147" s="138" t="s">
        <v>524</v>
      </c>
      <c r="AJ147" s="138">
        <v>2</v>
      </c>
      <c r="AK147" s="138">
        <v>2</v>
      </c>
      <c r="AL147" s="138" t="s">
        <v>524</v>
      </c>
      <c r="AM147" s="138" t="s">
        <v>524</v>
      </c>
      <c r="AN147" s="138" t="s">
        <v>524</v>
      </c>
      <c r="AO147" s="138">
        <v>2</v>
      </c>
      <c r="AP147" s="138" t="s">
        <v>524</v>
      </c>
      <c r="AQ147" s="138">
        <v>2</v>
      </c>
      <c r="AR147" s="138" t="s">
        <v>524</v>
      </c>
      <c r="AS147" s="138" t="s">
        <v>524</v>
      </c>
      <c r="AT147" s="138">
        <v>2</v>
      </c>
      <c r="AU147" s="138">
        <v>2</v>
      </c>
      <c r="AV147" s="138" t="s">
        <v>524</v>
      </c>
      <c r="AW147" s="138" t="s">
        <v>524</v>
      </c>
      <c r="AX147" s="138" t="s">
        <v>524</v>
      </c>
      <c r="AY147" s="138">
        <v>2</v>
      </c>
      <c r="AZ147" s="138" t="s">
        <v>524</v>
      </c>
      <c r="BA147" s="138">
        <v>2</v>
      </c>
      <c r="BB147" s="138" t="s">
        <v>524</v>
      </c>
      <c r="BC147" s="138" t="s">
        <v>524</v>
      </c>
      <c r="BD147" s="138">
        <v>2</v>
      </c>
      <c r="BE147" s="138">
        <v>2</v>
      </c>
      <c r="BF147" s="138" t="s">
        <v>524</v>
      </c>
      <c r="BG147" s="138" t="s">
        <v>524</v>
      </c>
      <c r="BH147" s="138" t="s">
        <v>524</v>
      </c>
      <c r="BI147" s="138">
        <v>2</v>
      </c>
      <c r="BJ147" s="138" t="s">
        <v>524</v>
      </c>
      <c r="BK147" s="138">
        <v>2</v>
      </c>
      <c r="BL147" s="138" t="s">
        <v>524</v>
      </c>
      <c r="BM147" s="138" t="s">
        <v>524</v>
      </c>
      <c r="BN147" s="138">
        <v>2</v>
      </c>
      <c r="BO147" s="139" t="str">
        <f t="shared" si="11"/>
        <v>Improved</v>
      </c>
    </row>
    <row r="148" spans="1:67" ht="12.75">
      <c r="A148" s="150" t="str">
        <f t="shared" si="10"/>
        <v>Report</v>
      </c>
      <c r="B148" s="138" t="s">
        <v>515</v>
      </c>
      <c r="C148" s="138">
        <v>55053</v>
      </c>
      <c r="D148" s="138" t="s">
        <v>19</v>
      </c>
      <c r="E148" s="138" t="s">
        <v>200</v>
      </c>
      <c r="F148" s="139" t="s">
        <v>516</v>
      </c>
      <c r="G148" s="138" t="s">
        <v>19</v>
      </c>
      <c r="H148" s="138" t="s">
        <v>260</v>
      </c>
      <c r="I148" s="140">
        <v>452983</v>
      </c>
      <c r="J148" s="141">
        <v>42058</v>
      </c>
      <c r="K148" s="141">
        <v>42062</v>
      </c>
      <c r="L148" s="141" t="s">
        <v>192</v>
      </c>
      <c r="M148" s="141">
        <v>42095</v>
      </c>
      <c r="N148" s="139">
        <v>364781</v>
      </c>
      <c r="O148" s="141">
        <v>40501</v>
      </c>
      <c r="P148" s="138">
        <v>2</v>
      </c>
      <c r="Q148" s="138">
        <v>3</v>
      </c>
      <c r="R148" s="138" t="s">
        <v>524</v>
      </c>
      <c r="S148" s="138" t="s">
        <v>524</v>
      </c>
      <c r="T148" s="138" t="s">
        <v>524</v>
      </c>
      <c r="U148" s="138" t="s">
        <v>524</v>
      </c>
      <c r="V148" s="138">
        <v>3</v>
      </c>
      <c r="W148" s="138">
        <v>3</v>
      </c>
      <c r="X148" s="138" t="s">
        <v>524</v>
      </c>
      <c r="Y148" s="138" t="s">
        <v>524</v>
      </c>
      <c r="Z148" s="138" t="s">
        <v>524</v>
      </c>
      <c r="AA148" s="138">
        <v>3</v>
      </c>
      <c r="AB148" s="142" t="s">
        <v>524</v>
      </c>
      <c r="AC148" s="138" t="s">
        <v>524</v>
      </c>
      <c r="AD148" s="138" t="s">
        <v>524</v>
      </c>
      <c r="AE148" s="138" t="s">
        <v>524</v>
      </c>
      <c r="AF148" s="138">
        <v>3</v>
      </c>
      <c r="AG148" s="138">
        <v>3</v>
      </c>
      <c r="AH148" s="138" t="s">
        <v>524</v>
      </c>
      <c r="AI148" s="138" t="s">
        <v>524</v>
      </c>
      <c r="AJ148" s="138" t="s">
        <v>524</v>
      </c>
      <c r="AK148" s="138">
        <v>3</v>
      </c>
      <c r="AL148" s="138" t="s">
        <v>524</v>
      </c>
      <c r="AM148" s="138" t="s">
        <v>524</v>
      </c>
      <c r="AN148" s="138" t="s">
        <v>524</v>
      </c>
      <c r="AO148" s="138" t="s">
        <v>524</v>
      </c>
      <c r="AP148" s="138">
        <v>3</v>
      </c>
      <c r="AQ148" s="138">
        <v>3</v>
      </c>
      <c r="AR148" s="138" t="s">
        <v>524</v>
      </c>
      <c r="AS148" s="138" t="s">
        <v>524</v>
      </c>
      <c r="AT148" s="138" t="s">
        <v>524</v>
      </c>
      <c r="AU148" s="138">
        <v>3</v>
      </c>
      <c r="AV148" s="138" t="s">
        <v>524</v>
      </c>
      <c r="AW148" s="138" t="s">
        <v>524</v>
      </c>
      <c r="AX148" s="138" t="s">
        <v>524</v>
      </c>
      <c r="AY148" s="138" t="s">
        <v>524</v>
      </c>
      <c r="AZ148" s="138">
        <v>3</v>
      </c>
      <c r="BA148" s="138">
        <v>3</v>
      </c>
      <c r="BB148" s="138" t="s">
        <v>524</v>
      </c>
      <c r="BC148" s="138" t="s">
        <v>524</v>
      </c>
      <c r="BD148" s="138" t="s">
        <v>524</v>
      </c>
      <c r="BE148" s="138">
        <v>3</v>
      </c>
      <c r="BF148" s="138" t="s">
        <v>524</v>
      </c>
      <c r="BG148" s="138" t="s">
        <v>524</v>
      </c>
      <c r="BH148" s="138" t="s">
        <v>524</v>
      </c>
      <c r="BI148" s="138" t="s">
        <v>524</v>
      </c>
      <c r="BJ148" s="138">
        <v>3</v>
      </c>
      <c r="BK148" s="138">
        <v>3</v>
      </c>
      <c r="BL148" s="138" t="s">
        <v>524</v>
      </c>
      <c r="BM148" s="138" t="s">
        <v>524</v>
      </c>
      <c r="BN148" s="138" t="s">
        <v>524</v>
      </c>
      <c r="BO148" s="139" t="str">
        <f t="shared" si="11"/>
        <v>Declined</v>
      </c>
    </row>
    <row r="149" spans="1:67" ht="12.75">
      <c r="A149" s="150" t="str">
        <f t="shared" si="10"/>
        <v>Report</v>
      </c>
      <c r="B149" s="138" t="s">
        <v>517</v>
      </c>
      <c r="C149" s="138">
        <v>50132</v>
      </c>
      <c r="D149" s="138" t="s">
        <v>19</v>
      </c>
      <c r="E149" s="138" t="s">
        <v>195</v>
      </c>
      <c r="F149" s="139" t="s">
        <v>389</v>
      </c>
      <c r="G149" s="138" t="s">
        <v>19</v>
      </c>
      <c r="H149" s="138" t="s">
        <v>191</v>
      </c>
      <c r="I149" s="140">
        <v>455920</v>
      </c>
      <c r="J149" s="141">
        <v>42059</v>
      </c>
      <c r="K149" s="141">
        <v>42062</v>
      </c>
      <c r="L149" s="141" t="s">
        <v>192</v>
      </c>
      <c r="M149" s="141">
        <v>42102</v>
      </c>
      <c r="N149" s="139">
        <v>424335</v>
      </c>
      <c r="O149" s="141">
        <v>41572</v>
      </c>
      <c r="P149" s="138">
        <v>3</v>
      </c>
      <c r="Q149" s="138">
        <v>4</v>
      </c>
      <c r="R149" s="138" t="s">
        <v>524</v>
      </c>
      <c r="S149" s="138" t="s">
        <v>524</v>
      </c>
      <c r="T149" s="138" t="s">
        <v>524</v>
      </c>
      <c r="U149" s="138" t="s">
        <v>524</v>
      </c>
      <c r="V149" s="138" t="s">
        <v>524</v>
      </c>
      <c r="W149" s="138">
        <v>4</v>
      </c>
      <c r="X149" s="138" t="s">
        <v>524</v>
      </c>
      <c r="Y149" s="138" t="s">
        <v>524</v>
      </c>
      <c r="Z149" s="138" t="s">
        <v>524</v>
      </c>
      <c r="AA149" s="138">
        <v>4</v>
      </c>
      <c r="AB149" s="142" t="s">
        <v>524</v>
      </c>
      <c r="AC149" s="138" t="s">
        <v>524</v>
      </c>
      <c r="AD149" s="138" t="s">
        <v>524</v>
      </c>
      <c r="AE149" s="138" t="s">
        <v>524</v>
      </c>
      <c r="AF149" s="138" t="s">
        <v>524</v>
      </c>
      <c r="AG149" s="138">
        <v>4</v>
      </c>
      <c r="AH149" s="138" t="s">
        <v>524</v>
      </c>
      <c r="AI149" s="138" t="s">
        <v>524</v>
      </c>
      <c r="AJ149" s="138" t="s">
        <v>524</v>
      </c>
      <c r="AK149" s="138">
        <v>4</v>
      </c>
      <c r="AL149" s="138" t="s">
        <v>524</v>
      </c>
      <c r="AM149" s="138" t="s">
        <v>524</v>
      </c>
      <c r="AN149" s="138" t="s">
        <v>524</v>
      </c>
      <c r="AO149" s="138" t="s">
        <v>524</v>
      </c>
      <c r="AP149" s="138" t="s">
        <v>524</v>
      </c>
      <c r="AQ149" s="138">
        <v>4</v>
      </c>
      <c r="AR149" s="138" t="s">
        <v>524</v>
      </c>
      <c r="AS149" s="138" t="s">
        <v>524</v>
      </c>
      <c r="AT149" s="138" t="s">
        <v>524</v>
      </c>
      <c r="AU149" s="138">
        <v>4</v>
      </c>
      <c r="AV149" s="138" t="s">
        <v>524</v>
      </c>
      <c r="AW149" s="138" t="s">
        <v>524</v>
      </c>
      <c r="AX149" s="138" t="s">
        <v>524</v>
      </c>
      <c r="AY149" s="138" t="s">
        <v>524</v>
      </c>
      <c r="AZ149" s="138" t="s">
        <v>524</v>
      </c>
      <c r="BA149" s="138">
        <v>4</v>
      </c>
      <c r="BB149" s="138" t="s">
        <v>524</v>
      </c>
      <c r="BC149" s="138" t="s">
        <v>524</v>
      </c>
      <c r="BD149" s="138" t="s">
        <v>524</v>
      </c>
      <c r="BE149" s="138">
        <v>3</v>
      </c>
      <c r="BF149" s="138" t="s">
        <v>524</v>
      </c>
      <c r="BG149" s="138" t="s">
        <v>524</v>
      </c>
      <c r="BH149" s="138" t="s">
        <v>524</v>
      </c>
      <c r="BI149" s="138" t="s">
        <v>524</v>
      </c>
      <c r="BJ149" s="138" t="s">
        <v>524</v>
      </c>
      <c r="BK149" s="138">
        <v>3</v>
      </c>
      <c r="BL149" s="138" t="s">
        <v>524</v>
      </c>
      <c r="BM149" s="138" t="s">
        <v>524</v>
      </c>
      <c r="BN149" s="138" t="s">
        <v>524</v>
      </c>
      <c r="BO149" s="139" t="str">
        <f t="shared" si="11"/>
        <v>Declined</v>
      </c>
    </row>
    <row r="150" spans="1:67" ht="12.75">
      <c r="A150" s="150" t="str">
        <f t="shared" si="10"/>
        <v>Report</v>
      </c>
      <c r="B150" s="138" t="s">
        <v>518</v>
      </c>
      <c r="C150" s="138">
        <v>50586</v>
      </c>
      <c r="D150" s="138" t="s">
        <v>19</v>
      </c>
      <c r="E150" s="138" t="s">
        <v>206</v>
      </c>
      <c r="F150" s="139" t="s">
        <v>433</v>
      </c>
      <c r="G150" s="138" t="s">
        <v>19</v>
      </c>
      <c r="H150" s="138" t="s">
        <v>260</v>
      </c>
      <c r="I150" s="140">
        <v>452977</v>
      </c>
      <c r="J150" s="141">
        <v>42065</v>
      </c>
      <c r="K150" s="141">
        <v>42069</v>
      </c>
      <c r="L150" s="141" t="s">
        <v>192</v>
      </c>
      <c r="M150" s="141">
        <v>42101</v>
      </c>
      <c r="N150" s="139">
        <v>375547</v>
      </c>
      <c r="O150" s="141">
        <v>40865</v>
      </c>
      <c r="P150" s="138">
        <v>2</v>
      </c>
      <c r="Q150" s="138">
        <v>2</v>
      </c>
      <c r="R150" s="138" t="s">
        <v>524</v>
      </c>
      <c r="S150" s="138" t="s">
        <v>524</v>
      </c>
      <c r="T150" s="138" t="s">
        <v>524</v>
      </c>
      <c r="U150" s="138" t="s">
        <v>524</v>
      </c>
      <c r="V150" s="138" t="s">
        <v>524</v>
      </c>
      <c r="W150" s="138">
        <v>2</v>
      </c>
      <c r="X150" s="138" t="s">
        <v>524</v>
      </c>
      <c r="Y150" s="138" t="s">
        <v>524</v>
      </c>
      <c r="Z150" s="138" t="s">
        <v>524</v>
      </c>
      <c r="AA150" s="138">
        <v>2</v>
      </c>
      <c r="AB150" s="142" t="s">
        <v>524</v>
      </c>
      <c r="AC150" s="138" t="s">
        <v>524</v>
      </c>
      <c r="AD150" s="138" t="s">
        <v>524</v>
      </c>
      <c r="AE150" s="138" t="s">
        <v>524</v>
      </c>
      <c r="AF150" s="138" t="s">
        <v>524</v>
      </c>
      <c r="AG150" s="138">
        <v>2</v>
      </c>
      <c r="AH150" s="138" t="s">
        <v>524</v>
      </c>
      <c r="AI150" s="138" t="s">
        <v>524</v>
      </c>
      <c r="AJ150" s="138" t="s">
        <v>524</v>
      </c>
      <c r="AK150" s="138">
        <v>2</v>
      </c>
      <c r="AL150" s="138" t="s">
        <v>524</v>
      </c>
      <c r="AM150" s="138" t="s">
        <v>524</v>
      </c>
      <c r="AN150" s="138" t="s">
        <v>524</v>
      </c>
      <c r="AO150" s="138" t="s">
        <v>524</v>
      </c>
      <c r="AP150" s="138" t="s">
        <v>524</v>
      </c>
      <c r="AQ150" s="138">
        <v>2</v>
      </c>
      <c r="AR150" s="138" t="s">
        <v>524</v>
      </c>
      <c r="AS150" s="138" t="s">
        <v>524</v>
      </c>
      <c r="AT150" s="138" t="s">
        <v>524</v>
      </c>
      <c r="AU150" s="138">
        <v>2</v>
      </c>
      <c r="AV150" s="138" t="s">
        <v>524</v>
      </c>
      <c r="AW150" s="138" t="s">
        <v>524</v>
      </c>
      <c r="AX150" s="138" t="s">
        <v>524</v>
      </c>
      <c r="AY150" s="138" t="s">
        <v>524</v>
      </c>
      <c r="AZ150" s="138" t="s">
        <v>524</v>
      </c>
      <c r="BA150" s="138">
        <v>2</v>
      </c>
      <c r="BB150" s="138" t="s">
        <v>524</v>
      </c>
      <c r="BC150" s="138" t="s">
        <v>524</v>
      </c>
      <c r="BD150" s="138" t="s">
        <v>524</v>
      </c>
      <c r="BE150" s="138">
        <v>2</v>
      </c>
      <c r="BF150" s="138" t="s">
        <v>524</v>
      </c>
      <c r="BG150" s="138" t="s">
        <v>524</v>
      </c>
      <c r="BH150" s="138" t="s">
        <v>524</v>
      </c>
      <c r="BI150" s="138" t="s">
        <v>524</v>
      </c>
      <c r="BJ150" s="138" t="s">
        <v>524</v>
      </c>
      <c r="BK150" s="138">
        <v>2</v>
      </c>
      <c r="BL150" s="138" t="s">
        <v>524</v>
      </c>
      <c r="BM150" s="138" t="s">
        <v>524</v>
      </c>
      <c r="BN150" s="138" t="s">
        <v>524</v>
      </c>
      <c r="BO150" s="139" t="str">
        <f t="shared" si="11"/>
        <v>Same</v>
      </c>
    </row>
    <row r="151" spans="1:67" ht="12.75">
      <c r="A151" s="150" t="str">
        <f t="shared" si="10"/>
        <v>Report</v>
      </c>
      <c r="B151" s="138" t="s">
        <v>519</v>
      </c>
      <c r="C151" s="138">
        <v>55294</v>
      </c>
      <c r="D151" s="138" t="s">
        <v>19</v>
      </c>
      <c r="E151" s="138" t="s">
        <v>206</v>
      </c>
      <c r="F151" s="139" t="s">
        <v>369</v>
      </c>
      <c r="G151" s="138" t="s">
        <v>19</v>
      </c>
      <c r="H151" s="138" t="s">
        <v>214</v>
      </c>
      <c r="I151" s="140">
        <v>452618</v>
      </c>
      <c r="J151" s="141">
        <v>42066</v>
      </c>
      <c r="K151" s="141">
        <v>42069</v>
      </c>
      <c r="L151" s="141" t="s">
        <v>192</v>
      </c>
      <c r="M151" s="141">
        <v>42103</v>
      </c>
      <c r="N151" s="139">
        <v>362863</v>
      </c>
      <c r="O151" s="141">
        <v>40508</v>
      </c>
      <c r="P151" s="138">
        <v>1</v>
      </c>
      <c r="Q151" s="138">
        <v>2</v>
      </c>
      <c r="R151" s="138" t="s">
        <v>524</v>
      </c>
      <c r="S151" s="138" t="s">
        <v>524</v>
      </c>
      <c r="T151" s="138" t="s">
        <v>524</v>
      </c>
      <c r="U151" s="138">
        <v>2</v>
      </c>
      <c r="V151" s="138">
        <v>2</v>
      </c>
      <c r="W151" s="138">
        <v>2</v>
      </c>
      <c r="X151" s="138" t="s">
        <v>524</v>
      </c>
      <c r="Y151" s="138" t="s">
        <v>524</v>
      </c>
      <c r="Z151" s="138" t="s">
        <v>524</v>
      </c>
      <c r="AA151" s="138">
        <v>2</v>
      </c>
      <c r="AB151" s="142" t="s">
        <v>524</v>
      </c>
      <c r="AC151" s="138" t="s">
        <v>524</v>
      </c>
      <c r="AD151" s="138" t="s">
        <v>524</v>
      </c>
      <c r="AE151" s="138">
        <v>2</v>
      </c>
      <c r="AF151" s="138">
        <v>2</v>
      </c>
      <c r="AG151" s="138">
        <v>2</v>
      </c>
      <c r="AH151" s="138" t="s">
        <v>524</v>
      </c>
      <c r="AI151" s="138" t="s">
        <v>524</v>
      </c>
      <c r="AJ151" s="138" t="s">
        <v>524</v>
      </c>
      <c r="AK151" s="138">
        <v>2</v>
      </c>
      <c r="AL151" s="138" t="s">
        <v>524</v>
      </c>
      <c r="AM151" s="138" t="s">
        <v>524</v>
      </c>
      <c r="AN151" s="138" t="s">
        <v>524</v>
      </c>
      <c r="AO151" s="138">
        <v>2</v>
      </c>
      <c r="AP151" s="138">
        <v>2</v>
      </c>
      <c r="AQ151" s="138">
        <v>2</v>
      </c>
      <c r="AR151" s="138" t="s">
        <v>524</v>
      </c>
      <c r="AS151" s="138" t="s">
        <v>524</v>
      </c>
      <c r="AT151" s="138" t="s">
        <v>524</v>
      </c>
      <c r="AU151" s="138">
        <v>2</v>
      </c>
      <c r="AV151" s="138" t="s">
        <v>524</v>
      </c>
      <c r="AW151" s="138" t="s">
        <v>524</v>
      </c>
      <c r="AX151" s="138" t="s">
        <v>524</v>
      </c>
      <c r="AY151" s="138">
        <v>2</v>
      </c>
      <c r="AZ151" s="138">
        <v>2</v>
      </c>
      <c r="BA151" s="138">
        <v>2</v>
      </c>
      <c r="BB151" s="138" t="s">
        <v>524</v>
      </c>
      <c r="BC151" s="138" t="s">
        <v>524</v>
      </c>
      <c r="BD151" s="138" t="s">
        <v>524</v>
      </c>
      <c r="BE151" s="138">
        <v>2</v>
      </c>
      <c r="BF151" s="138" t="s">
        <v>524</v>
      </c>
      <c r="BG151" s="138" t="s">
        <v>524</v>
      </c>
      <c r="BH151" s="138" t="s">
        <v>524</v>
      </c>
      <c r="BI151" s="138">
        <v>2</v>
      </c>
      <c r="BJ151" s="138">
        <v>2</v>
      </c>
      <c r="BK151" s="138">
        <v>2</v>
      </c>
      <c r="BL151" s="138" t="s">
        <v>524</v>
      </c>
      <c r="BM151" s="138" t="s">
        <v>524</v>
      </c>
      <c r="BN151" s="138" t="s">
        <v>524</v>
      </c>
      <c r="BO151" s="139" t="str">
        <f t="shared" si="11"/>
        <v>Declined</v>
      </c>
    </row>
    <row r="152" spans="1:67" ht="12.75">
      <c r="A152" s="150" t="str">
        <f t="shared" si="10"/>
        <v>Report</v>
      </c>
      <c r="B152" s="138" t="s">
        <v>520</v>
      </c>
      <c r="C152" s="138">
        <v>130575</v>
      </c>
      <c r="D152" s="138" t="s">
        <v>22</v>
      </c>
      <c r="E152" s="138" t="s">
        <v>189</v>
      </c>
      <c r="F152" s="139" t="s">
        <v>218</v>
      </c>
      <c r="G152" s="138" t="s">
        <v>202</v>
      </c>
      <c r="H152" s="138" t="s">
        <v>521</v>
      </c>
      <c r="I152" s="140">
        <v>446543</v>
      </c>
      <c r="J152" s="141">
        <v>42066</v>
      </c>
      <c r="K152" s="141">
        <v>42069</v>
      </c>
      <c r="L152" s="141" t="s">
        <v>192</v>
      </c>
      <c r="M152" s="141">
        <v>42103</v>
      </c>
      <c r="N152" s="139">
        <v>423378</v>
      </c>
      <c r="O152" s="141">
        <v>41614</v>
      </c>
      <c r="P152" s="138">
        <v>4</v>
      </c>
      <c r="Q152" s="138">
        <v>2</v>
      </c>
      <c r="R152" s="138" t="s">
        <v>524</v>
      </c>
      <c r="S152" s="138" t="s">
        <v>524</v>
      </c>
      <c r="T152" s="138" t="s">
        <v>524</v>
      </c>
      <c r="U152" s="138">
        <v>2</v>
      </c>
      <c r="V152" s="138">
        <v>2</v>
      </c>
      <c r="W152" s="138">
        <v>2</v>
      </c>
      <c r="X152" s="138" t="s">
        <v>524</v>
      </c>
      <c r="Y152" s="138" t="s">
        <v>524</v>
      </c>
      <c r="Z152" s="138" t="s">
        <v>524</v>
      </c>
      <c r="AA152" s="138">
        <v>2</v>
      </c>
      <c r="AB152" s="142" t="s">
        <v>524</v>
      </c>
      <c r="AC152" s="138" t="s">
        <v>524</v>
      </c>
      <c r="AD152" s="138" t="s">
        <v>524</v>
      </c>
      <c r="AE152" s="138">
        <v>2</v>
      </c>
      <c r="AF152" s="138">
        <v>2</v>
      </c>
      <c r="AG152" s="138">
        <v>2</v>
      </c>
      <c r="AH152" s="138" t="s">
        <v>524</v>
      </c>
      <c r="AI152" s="138" t="s">
        <v>524</v>
      </c>
      <c r="AJ152" s="138" t="s">
        <v>524</v>
      </c>
      <c r="AK152" s="138">
        <v>2</v>
      </c>
      <c r="AL152" s="138" t="s">
        <v>524</v>
      </c>
      <c r="AM152" s="138" t="s">
        <v>524</v>
      </c>
      <c r="AN152" s="138" t="s">
        <v>524</v>
      </c>
      <c r="AO152" s="138">
        <v>2</v>
      </c>
      <c r="AP152" s="138">
        <v>2</v>
      </c>
      <c r="AQ152" s="138">
        <v>2</v>
      </c>
      <c r="AR152" s="138" t="s">
        <v>524</v>
      </c>
      <c r="AS152" s="138" t="s">
        <v>524</v>
      </c>
      <c r="AT152" s="138" t="s">
        <v>524</v>
      </c>
      <c r="AU152" s="138">
        <v>2</v>
      </c>
      <c r="AV152" s="138" t="s">
        <v>524</v>
      </c>
      <c r="AW152" s="138" t="s">
        <v>524</v>
      </c>
      <c r="AX152" s="138" t="s">
        <v>524</v>
      </c>
      <c r="AY152" s="138">
        <v>2</v>
      </c>
      <c r="AZ152" s="138">
        <v>2</v>
      </c>
      <c r="BA152" s="138">
        <v>2</v>
      </c>
      <c r="BB152" s="138" t="s">
        <v>524</v>
      </c>
      <c r="BC152" s="138" t="s">
        <v>524</v>
      </c>
      <c r="BD152" s="138" t="s">
        <v>524</v>
      </c>
      <c r="BE152" s="138">
        <v>2</v>
      </c>
      <c r="BF152" s="138" t="s">
        <v>524</v>
      </c>
      <c r="BG152" s="138" t="s">
        <v>524</v>
      </c>
      <c r="BH152" s="138" t="s">
        <v>524</v>
      </c>
      <c r="BI152" s="138">
        <v>2</v>
      </c>
      <c r="BJ152" s="138">
        <v>2</v>
      </c>
      <c r="BK152" s="138">
        <v>2</v>
      </c>
      <c r="BL152" s="138" t="s">
        <v>524</v>
      </c>
      <c r="BM152" s="138" t="s">
        <v>524</v>
      </c>
      <c r="BN152" s="138" t="s">
        <v>524</v>
      </c>
      <c r="BO152" s="139" t="str">
        <f t="shared" si="11"/>
        <v>Improved</v>
      </c>
    </row>
    <row r="153" spans="1:67" ht="12.75">
      <c r="A153" s="150" t="str">
        <f t="shared" si="10"/>
        <v>Report</v>
      </c>
      <c r="B153" s="138" t="s">
        <v>522</v>
      </c>
      <c r="C153" s="138">
        <v>139896</v>
      </c>
      <c r="D153" s="138" t="s">
        <v>172</v>
      </c>
      <c r="E153" s="138" t="s">
        <v>233</v>
      </c>
      <c r="F153" s="139" t="s">
        <v>477</v>
      </c>
      <c r="G153" s="138" t="s">
        <v>172</v>
      </c>
      <c r="H153" s="138" t="s">
        <v>418</v>
      </c>
      <c r="I153" s="140">
        <v>452502</v>
      </c>
      <c r="J153" s="141">
        <v>42066</v>
      </c>
      <c r="K153" s="141">
        <v>42069</v>
      </c>
      <c r="L153" s="141" t="s">
        <v>192</v>
      </c>
      <c r="M153" s="141">
        <v>42094</v>
      </c>
      <c r="N153" s="139" t="s">
        <v>193</v>
      </c>
      <c r="O153" s="141" t="s">
        <v>193</v>
      </c>
      <c r="P153" s="138" t="s">
        <v>193</v>
      </c>
      <c r="Q153" s="138">
        <v>2</v>
      </c>
      <c r="R153" s="138" t="s">
        <v>524</v>
      </c>
      <c r="S153" s="138" t="s">
        <v>524</v>
      </c>
      <c r="T153" s="138" t="s">
        <v>524</v>
      </c>
      <c r="U153" s="138">
        <v>2</v>
      </c>
      <c r="V153" s="138" t="s">
        <v>524</v>
      </c>
      <c r="W153" s="138" t="s">
        <v>524</v>
      </c>
      <c r="X153" s="138" t="s">
        <v>524</v>
      </c>
      <c r="Y153" s="138" t="s">
        <v>524</v>
      </c>
      <c r="Z153" s="138" t="s">
        <v>524</v>
      </c>
      <c r="AA153" s="138">
        <v>2</v>
      </c>
      <c r="AB153" s="142" t="s">
        <v>524</v>
      </c>
      <c r="AC153" s="138" t="s">
        <v>524</v>
      </c>
      <c r="AD153" s="138" t="s">
        <v>524</v>
      </c>
      <c r="AE153" s="138">
        <v>2</v>
      </c>
      <c r="AF153" s="138" t="s">
        <v>524</v>
      </c>
      <c r="AG153" s="138" t="s">
        <v>524</v>
      </c>
      <c r="AH153" s="138" t="s">
        <v>524</v>
      </c>
      <c r="AI153" s="138" t="s">
        <v>524</v>
      </c>
      <c r="AJ153" s="138" t="s">
        <v>524</v>
      </c>
      <c r="AK153" s="138">
        <v>2</v>
      </c>
      <c r="AL153" s="138" t="s">
        <v>524</v>
      </c>
      <c r="AM153" s="138" t="s">
        <v>524</v>
      </c>
      <c r="AN153" s="138" t="s">
        <v>524</v>
      </c>
      <c r="AO153" s="138">
        <v>2</v>
      </c>
      <c r="AP153" s="138" t="s">
        <v>524</v>
      </c>
      <c r="AQ153" s="138" t="s">
        <v>524</v>
      </c>
      <c r="AR153" s="138" t="s">
        <v>524</v>
      </c>
      <c r="AS153" s="138" t="s">
        <v>524</v>
      </c>
      <c r="AT153" s="138" t="s">
        <v>524</v>
      </c>
      <c r="AU153" s="138">
        <v>2</v>
      </c>
      <c r="AV153" s="138" t="s">
        <v>524</v>
      </c>
      <c r="AW153" s="138" t="s">
        <v>524</v>
      </c>
      <c r="AX153" s="138" t="s">
        <v>524</v>
      </c>
      <c r="AY153" s="138">
        <v>2</v>
      </c>
      <c r="AZ153" s="138" t="s">
        <v>524</v>
      </c>
      <c r="BA153" s="138" t="s">
        <v>524</v>
      </c>
      <c r="BB153" s="138" t="s">
        <v>524</v>
      </c>
      <c r="BC153" s="138" t="s">
        <v>524</v>
      </c>
      <c r="BD153" s="138" t="s">
        <v>524</v>
      </c>
      <c r="BE153" s="138">
        <v>2</v>
      </c>
      <c r="BF153" s="138" t="s">
        <v>524</v>
      </c>
      <c r="BG153" s="138" t="s">
        <v>524</v>
      </c>
      <c r="BH153" s="138" t="s">
        <v>524</v>
      </c>
      <c r="BI153" s="138">
        <v>2</v>
      </c>
      <c r="BJ153" s="138" t="s">
        <v>524</v>
      </c>
      <c r="BK153" s="138" t="s">
        <v>524</v>
      </c>
      <c r="BL153" s="138" t="s">
        <v>524</v>
      </c>
      <c r="BM153" s="138" t="s">
        <v>524</v>
      </c>
      <c r="BN153" s="138" t="s">
        <v>524</v>
      </c>
      <c r="BO153" s="139" t="str">
        <f t="shared" si="11"/>
        <v>No previous inspection</v>
      </c>
    </row>
    <row r="154" spans="1:67" ht="12.75">
      <c r="A154" s="150" t="str">
        <f t="shared" si="10"/>
        <v>Report</v>
      </c>
      <c r="B154" s="138" t="s">
        <v>523</v>
      </c>
      <c r="C154" s="138">
        <v>130835</v>
      </c>
      <c r="D154" s="138" t="s">
        <v>61</v>
      </c>
      <c r="E154" s="138" t="s">
        <v>208</v>
      </c>
      <c r="F154" s="139" t="s">
        <v>498</v>
      </c>
      <c r="G154" s="138" t="s">
        <v>202</v>
      </c>
      <c r="H154" s="138" t="s">
        <v>225</v>
      </c>
      <c r="I154" s="140">
        <v>461394</v>
      </c>
      <c r="J154" s="141">
        <v>42072</v>
      </c>
      <c r="K154" s="141">
        <v>42076</v>
      </c>
      <c r="L154" s="141" t="s">
        <v>192</v>
      </c>
      <c r="M154" s="141">
        <v>42096</v>
      </c>
      <c r="N154" s="139">
        <v>318900</v>
      </c>
      <c r="O154" s="141">
        <v>39472</v>
      </c>
      <c r="P154" s="138">
        <v>1</v>
      </c>
      <c r="Q154" s="138">
        <v>2</v>
      </c>
      <c r="R154" s="138" t="s">
        <v>524</v>
      </c>
      <c r="S154" s="138" t="s">
        <v>524</v>
      </c>
      <c r="T154" s="138" t="s">
        <v>524</v>
      </c>
      <c r="U154" s="138">
        <v>2</v>
      </c>
      <c r="V154" s="138">
        <v>2</v>
      </c>
      <c r="W154" s="138">
        <v>2</v>
      </c>
      <c r="X154" s="138" t="s">
        <v>524</v>
      </c>
      <c r="Y154" s="138" t="s">
        <v>524</v>
      </c>
      <c r="Z154" s="138" t="s">
        <v>524</v>
      </c>
      <c r="AA154" s="138">
        <v>3</v>
      </c>
      <c r="AB154" s="142" t="s">
        <v>524</v>
      </c>
      <c r="AC154" s="138" t="s">
        <v>524</v>
      </c>
      <c r="AD154" s="138" t="s">
        <v>524</v>
      </c>
      <c r="AE154" s="138">
        <v>3</v>
      </c>
      <c r="AF154" s="138">
        <v>3</v>
      </c>
      <c r="AG154" s="138">
        <v>2</v>
      </c>
      <c r="AH154" s="138" t="s">
        <v>524</v>
      </c>
      <c r="AI154" s="138" t="s">
        <v>524</v>
      </c>
      <c r="AJ154" s="138" t="s">
        <v>524</v>
      </c>
      <c r="AK154" s="138">
        <v>2</v>
      </c>
      <c r="AL154" s="138" t="s">
        <v>524</v>
      </c>
      <c r="AM154" s="138" t="s">
        <v>524</v>
      </c>
      <c r="AN154" s="138" t="s">
        <v>524</v>
      </c>
      <c r="AO154" s="138">
        <v>2</v>
      </c>
      <c r="AP154" s="138">
        <v>2</v>
      </c>
      <c r="AQ154" s="138">
        <v>2</v>
      </c>
      <c r="AR154" s="138" t="s">
        <v>524</v>
      </c>
      <c r="AS154" s="138" t="s">
        <v>524</v>
      </c>
      <c r="AT154" s="138" t="s">
        <v>524</v>
      </c>
      <c r="AU154" s="138">
        <v>2</v>
      </c>
      <c r="AV154" s="138" t="s">
        <v>524</v>
      </c>
      <c r="AW154" s="138" t="s">
        <v>524</v>
      </c>
      <c r="AX154" s="138" t="s">
        <v>524</v>
      </c>
      <c r="AY154" s="138">
        <v>2</v>
      </c>
      <c r="AZ154" s="138">
        <v>2</v>
      </c>
      <c r="BA154" s="138">
        <v>2</v>
      </c>
      <c r="BB154" s="138" t="s">
        <v>524</v>
      </c>
      <c r="BC154" s="138" t="s">
        <v>524</v>
      </c>
      <c r="BD154" s="138" t="s">
        <v>524</v>
      </c>
      <c r="BE154" s="138">
        <v>2</v>
      </c>
      <c r="BF154" s="138" t="s">
        <v>524</v>
      </c>
      <c r="BG154" s="138" t="s">
        <v>524</v>
      </c>
      <c r="BH154" s="138" t="s">
        <v>524</v>
      </c>
      <c r="BI154" s="138">
        <v>2</v>
      </c>
      <c r="BJ154" s="138">
        <v>2</v>
      </c>
      <c r="BK154" s="138">
        <v>2</v>
      </c>
      <c r="BL154" s="138" t="s">
        <v>524</v>
      </c>
      <c r="BM154" s="138" t="s">
        <v>524</v>
      </c>
      <c r="BN154" s="138" t="s">
        <v>524</v>
      </c>
      <c r="BO154" s="139" t="str">
        <f t="shared" si="11"/>
        <v>Declined</v>
      </c>
    </row>
    <row r="173" ht="12.75">
      <c r="D173" s="152"/>
    </row>
    <row r="219" spans="57:67" ht="12.75">
      <c r="BE219" s="152"/>
      <c r="BG219" s="152"/>
      <c r="BH219" s="152"/>
      <c r="BI219" s="152"/>
      <c r="BJ219" s="152"/>
      <c r="BK219" s="152"/>
      <c r="BL219" s="152"/>
      <c r="BM219" s="152"/>
      <c r="BN219" s="152"/>
      <c r="BO219" s="152"/>
    </row>
  </sheetData>
  <sheetProtection/>
  <printOptions/>
  <pageMargins left="0.7" right="0.7" top="0.75" bottom="0.75" header="0.3" footer="0.3"/>
  <pageSetup horizontalDpi="600" verticalDpi="600" orientation="portrait" paperSize="9" scale="55" r:id="rId3"/>
  <colBreaks count="1" manualBreakCount="1">
    <brk id="41" max="248" man="1"/>
  </colBreaks>
  <legacyDrawing r:id="rId1"/>
  <tableParts>
    <tablePart r:id="rId2"/>
  </tableParts>
</worksheet>
</file>

<file path=xl/worksheets/sheet6.xml><?xml version="1.0" encoding="utf-8"?>
<worksheet xmlns="http://schemas.openxmlformats.org/spreadsheetml/2006/main" xmlns:r="http://schemas.openxmlformats.org/officeDocument/2006/relationships">
  <sheetPr codeName="Sheet9"/>
  <dimension ref="A3:G88"/>
  <sheetViews>
    <sheetView zoomScalePageLayoutView="0" workbookViewId="0" topLeftCell="A1">
      <selection activeCell="A1" sqref="A1"/>
    </sheetView>
  </sheetViews>
  <sheetFormatPr defaultColWidth="9.140625" defaultRowHeight="12.75"/>
  <cols>
    <col min="1" max="1" width="41.00390625" style="0" customWidth="1"/>
    <col min="2" max="2" width="17.00390625" style="0" customWidth="1"/>
    <col min="3" max="4" width="4.8515625" style="0" customWidth="1"/>
    <col min="5" max="5" width="3.57421875" style="0" customWidth="1"/>
    <col min="6" max="6" width="12.00390625" style="0" customWidth="1"/>
    <col min="7" max="7" width="12.140625" style="0" customWidth="1"/>
    <col min="8" max="8" width="42.421875" style="0" customWidth="1"/>
    <col min="9" max="9" width="33.421875" style="0" customWidth="1"/>
    <col min="10" max="10" width="37.421875" style="0" customWidth="1"/>
    <col min="11" max="11" width="29.140625" style="0" customWidth="1"/>
    <col min="12" max="12" width="32.140625" style="0" customWidth="1"/>
    <col min="13" max="13" width="24.8515625" style="0" customWidth="1"/>
    <col min="14" max="14" width="15.00390625" style="0" customWidth="1"/>
    <col min="15" max="15" width="7.421875" style="0" customWidth="1"/>
    <col min="16" max="16" width="11.421875" style="0" customWidth="1"/>
    <col min="17" max="17" width="16.421875" style="0" bestFit="1" customWidth="1"/>
    <col min="18" max="18" width="11.421875" style="0" bestFit="1" customWidth="1"/>
  </cols>
  <sheetData>
    <row r="3" spans="1:2" ht="12.75">
      <c r="A3" s="23" t="s">
        <v>158</v>
      </c>
      <c r="B3" s="23" t="s">
        <v>62</v>
      </c>
    </row>
    <row r="4" spans="1:6" ht="12.75">
      <c r="A4" s="23" t="s">
        <v>63</v>
      </c>
      <c r="B4" s="103">
        <v>1</v>
      </c>
      <c r="C4" s="103">
        <v>2</v>
      </c>
      <c r="D4" s="103">
        <v>3</v>
      </c>
      <c r="E4" s="103">
        <v>4</v>
      </c>
      <c r="F4" s="103" t="s">
        <v>34</v>
      </c>
    </row>
    <row r="5" spans="1:6" ht="12.75">
      <c r="A5" s="86" t="s">
        <v>301</v>
      </c>
      <c r="B5" s="87"/>
      <c r="C5" s="87">
        <v>4</v>
      </c>
      <c r="D5" s="87">
        <v>3</v>
      </c>
      <c r="E5" s="87"/>
      <c r="F5" s="87">
        <v>7</v>
      </c>
    </row>
    <row r="6" spans="1:6" ht="12.75">
      <c r="A6" s="86" t="s">
        <v>120</v>
      </c>
      <c r="B6" s="87">
        <v>10</v>
      </c>
      <c r="C6" s="87">
        <v>22</v>
      </c>
      <c r="D6" s="87">
        <v>6</v>
      </c>
      <c r="E6" s="87"/>
      <c r="F6" s="87">
        <v>38</v>
      </c>
    </row>
    <row r="7" spans="1:6" ht="12.75">
      <c r="A7" s="86" t="s">
        <v>42</v>
      </c>
      <c r="B7" s="87">
        <v>4</v>
      </c>
      <c r="C7" s="87">
        <v>56</v>
      </c>
      <c r="D7" s="87">
        <v>46</v>
      </c>
      <c r="E7" s="87">
        <v>6</v>
      </c>
      <c r="F7" s="87">
        <v>112</v>
      </c>
    </row>
    <row r="8" spans="1:6" ht="12.75">
      <c r="A8" s="86" t="s">
        <v>87</v>
      </c>
      <c r="B8" s="87"/>
      <c r="C8" s="87"/>
      <c r="D8" s="87">
        <v>1</v>
      </c>
      <c r="E8" s="87"/>
      <c r="F8" s="87">
        <v>1</v>
      </c>
    </row>
    <row r="9" spans="1:6" ht="12.75">
      <c r="A9" s="86" t="s">
        <v>300</v>
      </c>
      <c r="B9" s="87"/>
      <c r="C9" s="87">
        <v>8</v>
      </c>
      <c r="D9" s="87">
        <v>7</v>
      </c>
      <c r="E9" s="87">
        <v>3</v>
      </c>
      <c r="F9" s="87">
        <v>18</v>
      </c>
    </row>
    <row r="10" spans="1:6" ht="12.75">
      <c r="A10" s="86" t="s">
        <v>372</v>
      </c>
      <c r="B10" s="87"/>
      <c r="C10" s="87"/>
      <c r="D10" s="87">
        <v>3</v>
      </c>
      <c r="E10" s="87"/>
      <c r="F10" s="87">
        <v>3</v>
      </c>
    </row>
    <row r="11" spans="1:6" ht="12.75">
      <c r="A11" s="86" t="s">
        <v>43</v>
      </c>
      <c r="B11" s="87">
        <v>4</v>
      </c>
      <c r="C11" s="87">
        <v>19</v>
      </c>
      <c r="D11" s="87">
        <v>23</v>
      </c>
      <c r="E11" s="87">
        <v>2</v>
      </c>
      <c r="F11" s="87">
        <v>48</v>
      </c>
    </row>
    <row r="12" spans="1:6" ht="12.75">
      <c r="A12" s="86" t="s">
        <v>103</v>
      </c>
      <c r="B12" s="87"/>
      <c r="C12" s="87">
        <v>2</v>
      </c>
      <c r="D12" s="87">
        <v>1</v>
      </c>
      <c r="E12" s="87"/>
      <c r="F12" s="87">
        <v>3</v>
      </c>
    </row>
    <row r="13" spans="1:6" ht="12.75">
      <c r="A13" s="86" t="s">
        <v>44</v>
      </c>
      <c r="B13" s="87">
        <v>9</v>
      </c>
      <c r="C13" s="87">
        <v>38</v>
      </c>
      <c r="D13" s="87">
        <v>33</v>
      </c>
      <c r="E13" s="87"/>
      <c r="F13" s="87">
        <v>80</v>
      </c>
    </row>
    <row r="14" spans="1:6" ht="12.75">
      <c r="A14" s="86" t="s">
        <v>80</v>
      </c>
      <c r="B14" s="87">
        <v>2</v>
      </c>
      <c r="C14" s="87"/>
      <c r="D14" s="87"/>
      <c r="E14" s="87"/>
      <c r="F14" s="87">
        <v>2</v>
      </c>
    </row>
    <row r="15" spans="1:6" ht="12.75">
      <c r="A15" s="86" t="s">
        <v>41</v>
      </c>
      <c r="B15" s="87">
        <v>4</v>
      </c>
      <c r="C15" s="87">
        <v>14</v>
      </c>
      <c r="D15" s="87">
        <v>5</v>
      </c>
      <c r="E15" s="87">
        <v>1</v>
      </c>
      <c r="F15" s="87">
        <v>24</v>
      </c>
    </row>
    <row r="16" spans="1:6" ht="12.75">
      <c r="A16" s="86" t="s">
        <v>130</v>
      </c>
      <c r="B16" s="87">
        <v>1</v>
      </c>
      <c r="C16" s="87">
        <v>2</v>
      </c>
      <c r="D16" s="87">
        <v>7</v>
      </c>
      <c r="E16" s="87">
        <v>1</v>
      </c>
      <c r="F16" s="87">
        <v>11</v>
      </c>
    </row>
    <row r="17" spans="1:6" ht="12.75">
      <c r="A17" s="86" t="s">
        <v>298</v>
      </c>
      <c r="B17" s="87">
        <v>4</v>
      </c>
      <c r="C17" s="87">
        <v>15</v>
      </c>
      <c r="D17" s="87">
        <v>3</v>
      </c>
      <c r="E17" s="87"/>
      <c r="F17" s="87">
        <v>22</v>
      </c>
    </row>
    <row r="18" spans="1:6" ht="12.75">
      <c r="A18" s="86" t="s">
        <v>47</v>
      </c>
      <c r="B18" s="87">
        <v>4</v>
      </c>
      <c r="C18" s="87">
        <v>46</v>
      </c>
      <c r="D18" s="87">
        <v>42</v>
      </c>
      <c r="E18" s="87">
        <v>14</v>
      </c>
      <c r="F18" s="87">
        <v>106</v>
      </c>
    </row>
    <row r="19" spans="1:6" ht="12.75">
      <c r="A19" s="86" t="s">
        <v>50</v>
      </c>
      <c r="B19" s="87">
        <v>2</v>
      </c>
      <c r="C19" s="87">
        <v>19</v>
      </c>
      <c r="D19" s="87">
        <v>13</v>
      </c>
      <c r="E19" s="87">
        <v>4</v>
      </c>
      <c r="F19" s="87">
        <v>38</v>
      </c>
    </row>
    <row r="20" spans="1:6" ht="12.75">
      <c r="A20" s="86" t="s">
        <v>97</v>
      </c>
      <c r="B20" s="87">
        <v>1</v>
      </c>
      <c r="C20" s="87">
        <v>12</v>
      </c>
      <c r="D20" s="87">
        <v>14</v>
      </c>
      <c r="E20" s="87">
        <v>4</v>
      </c>
      <c r="F20" s="87">
        <v>31</v>
      </c>
    </row>
    <row r="21" spans="1:6" ht="12.75">
      <c r="A21" s="86" t="s">
        <v>53</v>
      </c>
      <c r="B21" s="87"/>
      <c r="C21" s="87">
        <v>3</v>
      </c>
      <c r="D21" s="87">
        <v>2</v>
      </c>
      <c r="E21" s="87"/>
      <c r="F21" s="87">
        <v>5</v>
      </c>
    </row>
    <row r="22" spans="1:7" s="82" customFormat="1" ht="12.75">
      <c r="A22" s="86" t="s">
        <v>34</v>
      </c>
      <c r="B22" s="87">
        <v>45</v>
      </c>
      <c r="C22" s="87">
        <v>260</v>
      </c>
      <c r="D22" s="87">
        <v>209</v>
      </c>
      <c r="E22" s="87">
        <v>35</v>
      </c>
      <c r="F22" s="87">
        <v>549</v>
      </c>
      <c r="G22"/>
    </row>
    <row r="23" spans="1:7" s="82" customFormat="1" ht="12.75">
      <c r="A23"/>
      <c r="B23"/>
      <c r="C23"/>
      <c r="D23"/>
      <c r="E23"/>
      <c r="F23"/>
      <c r="G23"/>
    </row>
    <row r="24" spans="1:6" s="82" customFormat="1" ht="12.75">
      <c r="A24" s="24"/>
      <c r="B24" s="21"/>
      <c r="C24" s="21"/>
      <c r="D24" s="21"/>
      <c r="E24" s="21"/>
      <c r="F24" s="21"/>
    </row>
    <row r="26" spans="1:2" ht="12.75">
      <c r="A26" s="23" t="s">
        <v>158</v>
      </c>
      <c r="B26" s="23" t="s">
        <v>62</v>
      </c>
    </row>
    <row r="27" spans="1:6" ht="12.75">
      <c r="A27" s="23" t="s">
        <v>63</v>
      </c>
      <c r="B27" s="103">
        <v>1</v>
      </c>
      <c r="C27" s="103">
        <v>2</v>
      </c>
      <c r="D27" s="103">
        <v>3</v>
      </c>
      <c r="E27" s="103">
        <v>4</v>
      </c>
      <c r="F27" s="103" t="s">
        <v>34</v>
      </c>
    </row>
    <row r="28" spans="1:6" ht="12.75">
      <c r="A28" s="86" t="s">
        <v>119</v>
      </c>
      <c r="B28" s="87">
        <v>2</v>
      </c>
      <c r="C28" s="87">
        <v>7</v>
      </c>
      <c r="D28" s="87">
        <v>5</v>
      </c>
      <c r="E28" s="87"/>
      <c r="F28" s="87">
        <v>14</v>
      </c>
    </row>
    <row r="29" spans="1:6" ht="12.75">
      <c r="A29" s="86" t="s">
        <v>56</v>
      </c>
      <c r="B29" s="87">
        <v>1</v>
      </c>
      <c r="C29" s="87">
        <v>22</v>
      </c>
      <c r="D29" s="87">
        <v>17</v>
      </c>
      <c r="E29" s="87">
        <v>1</v>
      </c>
      <c r="F29" s="87">
        <v>41</v>
      </c>
    </row>
    <row r="30" spans="1:6" ht="12.75">
      <c r="A30" s="86" t="s">
        <v>89</v>
      </c>
      <c r="B30" s="87"/>
      <c r="C30" s="87"/>
      <c r="D30" s="87">
        <v>2</v>
      </c>
      <c r="E30" s="87"/>
      <c r="F30" s="87">
        <v>2</v>
      </c>
    </row>
    <row r="31" spans="1:6" ht="12.75">
      <c r="A31" s="86" t="s">
        <v>91</v>
      </c>
      <c r="B31" s="87"/>
      <c r="C31" s="87">
        <v>1</v>
      </c>
      <c r="D31" s="87"/>
      <c r="E31" s="87"/>
      <c r="F31" s="87">
        <v>1</v>
      </c>
    </row>
    <row r="32" spans="1:6" ht="12.75">
      <c r="A32" s="86" t="s">
        <v>165</v>
      </c>
      <c r="B32" s="87"/>
      <c r="C32" s="87">
        <v>2</v>
      </c>
      <c r="D32" s="87"/>
      <c r="E32" s="87"/>
      <c r="F32" s="87">
        <v>2</v>
      </c>
    </row>
    <row r="33" spans="1:6" ht="12.75">
      <c r="A33" s="86" t="s">
        <v>92</v>
      </c>
      <c r="B33" s="87"/>
      <c r="C33" s="87">
        <v>5</v>
      </c>
      <c r="D33" s="87">
        <v>5</v>
      </c>
      <c r="E33" s="87">
        <v>3</v>
      </c>
      <c r="F33" s="87">
        <v>13</v>
      </c>
    </row>
    <row r="34" spans="1:6" ht="12.75">
      <c r="A34" s="86" t="s">
        <v>93</v>
      </c>
      <c r="B34" s="87"/>
      <c r="C34" s="87">
        <v>1</v>
      </c>
      <c r="D34" s="87"/>
      <c r="E34" s="87"/>
      <c r="F34" s="87">
        <v>1</v>
      </c>
    </row>
    <row r="35" spans="1:6" ht="12.75">
      <c r="A35" s="86" t="s">
        <v>106</v>
      </c>
      <c r="B35" s="87">
        <v>1</v>
      </c>
      <c r="C35" s="87">
        <v>3</v>
      </c>
      <c r="D35" s="87">
        <v>4</v>
      </c>
      <c r="E35" s="87"/>
      <c r="F35" s="87">
        <v>8</v>
      </c>
    </row>
    <row r="36" spans="1:6" ht="12.75">
      <c r="A36" s="86" t="s">
        <v>94</v>
      </c>
      <c r="B36" s="87"/>
      <c r="C36" s="87">
        <v>17</v>
      </c>
      <c r="D36" s="87">
        <v>18</v>
      </c>
      <c r="E36" s="87">
        <v>1</v>
      </c>
      <c r="F36" s="87">
        <v>36</v>
      </c>
    </row>
    <row r="37" spans="1:6" ht="12.75">
      <c r="A37" s="86" t="s">
        <v>87</v>
      </c>
      <c r="B37" s="87"/>
      <c r="C37" s="87"/>
      <c r="D37" s="87">
        <v>1</v>
      </c>
      <c r="E37" s="87"/>
      <c r="F37" s="87">
        <v>1</v>
      </c>
    </row>
    <row r="38" spans="1:6" ht="12.75">
      <c r="A38" s="86" t="s">
        <v>100</v>
      </c>
      <c r="B38" s="87"/>
      <c r="C38" s="87">
        <v>2</v>
      </c>
      <c r="D38" s="87">
        <v>1</v>
      </c>
      <c r="E38" s="87">
        <v>1</v>
      </c>
      <c r="F38" s="87">
        <v>4</v>
      </c>
    </row>
    <row r="39" spans="1:6" ht="12.75">
      <c r="A39" s="86" t="s">
        <v>83</v>
      </c>
      <c r="B39" s="87"/>
      <c r="C39" s="87">
        <v>2</v>
      </c>
      <c r="D39" s="87">
        <v>2</v>
      </c>
      <c r="E39" s="87"/>
      <c r="F39" s="87">
        <v>4</v>
      </c>
    </row>
    <row r="40" spans="1:6" ht="12.75">
      <c r="A40" s="86" t="s">
        <v>95</v>
      </c>
      <c r="B40" s="87"/>
      <c r="C40" s="87">
        <v>3</v>
      </c>
      <c r="D40" s="87"/>
      <c r="E40" s="87">
        <v>3</v>
      </c>
      <c r="F40" s="87">
        <v>6</v>
      </c>
    </row>
    <row r="41" spans="1:6" ht="12.75">
      <c r="A41" s="86" t="s">
        <v>52</v>
      </c>
      <c r="B41" s="87">
        <v>4</v>
      </c>
      <c r="C41" s="87">
        <v>10</v>
      </c>
      <c r="D41" s="87">
        <v>9</v>
      </c>
      <c r="E41" s="87"/>
      <c r="F41" s="87">
        <v>23</v>
      </c>
    </row>
    <row r="42" spans="1:6" ht="12.75">
      <c r="A42" s="86" t="s">
        <v>104</v>
      </c>
      <c r="B42" s="87"/>
      <c r="C42" s="87">
        <v>12</v>
      </c>
      <c r="D42" s="87">
        <v>8</v>
      </c>
      <c r="E42" s="87">
        <v>3</v>
      </c>
      <c r="F42" s="87">
        <v>23</v>
      </c>
    </row>
    <row r="43" spans="1:6" ht="12.75">
      <c r="A43" s="86" t="s">
        <v>45</v>
      </c>
      <c r="B43" s="87">
        <v>2</v>
      </c>
      <c r="C43" s="87">
        <v>7</v>
      </c>
      <c r="D43" s="87">
        <v>8</v>
      </c>
      <c r="E43" s="87"/>
      <c r="F43" s="87">
        <v>17</v>
      </c>
    </row>
    <row r="44" spans="1:6" ht="12.75">
      <c r="A44" s="86" t="s">
        <v>54</v>
      </c>
      <c r="B44" s="87">
        <v>1</v>
      </c>
      <c r="C44" s="87">
        <v>1</v>
      </c>
      <c r="D44" s="87">
        <v>6</v>
      </c>
      <c r="E44" s="87"/>
      <c r="F44" s="87">
        <v>8</v>
      </c>
    </row>
    <row r="45" spans="1:6" ht="12.75">
      <c r="A45" s="86" t="s">
        <v>164</v>
      </c>
      <c r="B45" s="87"/>
      <c r="C45" s="87"/>
      <c r="D45" s="87">
        <v>1</v>
      </c>
      <c r="E45" s="87"/>
      <c r="F45" s="87">
        <v>1</v>
      </c>
    </row>
    <row r="46" spans="1:6" ht="12.75">
      <c r="A46" s="86" t="s">
        <v>111</v>
      </c>
      <c r="B46" s="87"/>
      <c r="C46" s="87">
        <v>1</v>
      </c>
      <c r="D46" s="87"/>
      <c r="E46" s="87"/>
      <c r="F46" s="87">
        <v>1</v>
      </c>
    </row>
    <row r="47" spans="1:6" ht="12.75">
      <c r="A47" s="86" t="s">
        <v>85</v>
      </c>
      <c r="B47" s="87">
        <v>1</v>
      </c>
      <c r="C47" s="87">
        <v>5</v>
      </c>
      <c r="D47" s="87">
        <v>2</v>
      </c>
      <c r="E47" s="87">
        <v>1</v>
      </c>
      <c r="F47" s="87">
        <v>9</v>
      </c>
    </row>
    <row r="48" spans="1:6" ht="12.75">
      <c r="A48" s="86" t="s">
        <v>103</v>
      </c>
      <c r="B48" s="87"/>
      <c r="C48" s="87">
        <v>2</v>
      </c>
      <c r="D48" s="87">
        <v>1</v>
      </c>
      <c r="E48" s="87"/>
      <c r="F48" s="87">
        <v>3</v>
      </c>
    </row>
    <row r="49" spans="1:6" ht="12.75">
      <c r="A49" s="86" t="s">
        <v>302</v>
      </c>
      <c r="B49" s="87"/>
      <c r="C49" s="87">
        <v>1</v>
      </c>
      <c r="D49" s="87"/>
      <c r="E49" s="87"/>
      <c r="F49" s="87">
        <v>1</v>
      </c>
    </row>
    <row r="50" spans="1:6" ht="12.75">
      <c r="A50" s="86" t="s">
        <v>122</v>
      </c>
      <c r="B50" s="87"/>
      <c r="C50" s="87">
        <v>8</v>
      </c>
      <c r="D50" s="87">
        <v>13</v>
      </c>
      <c r="E50" s="87">
        <v>4</v>
      </c>
      <c r="F50" s="87">
        <v>25</v>
      </c>
    </row>
    <row r="51" spans="1:6" ht="12.75">
      <c r="A51" s="86" t="s">
        <v>86</v>
      </c>
      <c r="B51" s="87"/>
      <c r="C51" s="87">
        <v>8</v>
      </c>
      <c r="D51" s="87">
        <v>2</v>
      </c>
      <c r="E51" s="87"/>
      <c r="F51" s="87">
        <v>10</v>
      </c>
    </row>
    <row r="52" spans="1:6" ht="12.75">
      <c r="A52" s="86" t="s">
        <v>127</v>
      </c>
      <c r="B52" s="87"/>
      <c r="C52" s="87">
        <v>6</v>
      </c>
      <c r="D52" s="87">
        <v>12</v>
      </c>
      <c r="E52" s="87">
        <v>4</v>
      </c>
      <c r="F52" s="87">
        <v>22</v>
      </c>
    </row>
    <row r="53" spans="1:6" ht="12.75">
      <c r="A53" s="86" t="s">
        <v>105</v>
      </c>
      <c r="B53" s="87"/>
      <c r="C53" s="87">
        <v>3</v>
      </c>
      <c r="D53" s="87">
        <v>1</v>
      </c>
      <c r="E53" s="87">
        <v>3</v>
      </c>
      <c r="F53" s="87">
        <v>7</v>
      </c>
    </row>
    <row r="54" spans="1:6" ht="12.75">
      <c r="A54" s="86" t="s">
        <v>46</v>
      </c>
      <c r="B54" s="87">
        <v>1</v>
      </c>
      <c r="C54" s="87">
        <v>3</v>
      </c>
      <c r="D54" s="87">
        <v>8</v>
      </c>
      <c r="E54" s="87">
        <v>1</v>
      </c>
      <c r="F54" s="87">
        <v>13</v>
      </c>
    </row>
    <row r="55" spans="1:6" ht="12.75">
      <c r="A55" s="86" t="s">
        <v>48</v>
      </c>
      <c r="B55" s="87">
        <v>4</v>
      </c>
      <c r="C55" s="87">
        <v>26</v>
      </c>
      <c r="D55" s="87">
        <v>20</v>
      </c>
      <c r="E55" s="87"/>
      <c r="F55" s="87">
        <v>50</v>
      </c>
    </row>
    <row r="56" spans="1:6" ht="12.75">
      <c r="A56" s="86" t="s">
        <v>44</v>
      </c>
      <c r="B56" s="87"/>
      <c r="C56" s="87">
        <v>1</v>
      </c>
      <c r="D56" s="87"/>
      <c r="E56" s="87"/>
      <c r="F56" s="87">
        <v>1</v>
      </c>
    </row>
    <row r="57" spans="1:6" ht="12.75">
      <c r="A57" s="86" t="s">
        <v>170</v>
      </c>
      <c r="B57" s="87">
        <v>1</v>
      </c>
      <c r="C57" s="87"/>
      <c r="D57" s="87"/>
      <c r="E57" s="87"/>
      <c r="F57" s="87">
        <v>1</v>
      </c>
    </row>
    <row r="58" spans="1:6" ht="12.75">
      <c r="A58" s="86" t="s">
        <v>303</v>
      </c>
      <c r="B58" s="87"/>
      <c r="C58" s="87">
        <v>1</v>
      </c>
      <c r="D58" s="87"/>
      <c r="E58" s="87"/>
      <c r="F58" s="87">
        <v>1</v>
      </c>
    </row>
    <row r="59" spans="1:6" ht="12.75">
      <c r="A59" s="86" t="s">
        <v>84</v>
      </c>
      <c r="B59" s="87"/>
      <c r="C59" s="87">
        <v>6</v>
      </c>
      <c r="D59" s="87">
        <v>1</v>
      </c>
      <c r="E59" s="87"/>
      <c r="F59" s="87">
        <v>7</v>
      </c>
    </row>
    <row r="60" spans="1:6" ht="12.75">
      <c r="A60" s="86" t="s">
        <v>59</v>
      </c>
      <c r="B60" s="87">
        <v>3</v>
      </c>
      <c r="C60" s="87">
        <v>6</v>
      </c>
      <c r="D60" s="87">
        <v>1</v>
      </c>
      <c r="E60" s="87">
        <v>1</v>
      </c>
      <c r="F60" s="87">
        <v>11</v>
      </c>
    </row>
    <row r="61" spans="1:6" ht="12.75">
      <c r="A61" s="86" t="s">
        <v>121</v>
      </c>
      <c r="B61" s="87">
        <v>1</v>
      </c>
      <c r="C61" s="87">
        <v>8</v>
      </c>
      <c r="D61" s="87">
        <v>4</v>
      </c>
      <c r="E61" s="87"/>
      <c r="F61" s="87">
        <v>13</v>
      </c>
    </row>
    <row r="62" spans="1:6" ht="12.75">
      <c r="A62" s="86" t="s">
        <v>49</v>
      </c>
      <c r="B62" s="87">
        <v>3</v>
      </c>
      <c r="C62" s="87">
        <v>5</v>
      </c>
      <c r="D62" s="87">
        <v>4</v>
      </c>
      <c r="E62" s="87">
        <v>1</v>
      </c>
      <c r="F62" s="87">
        <v>13</v>
      </c>
    </row>
    <row r="63" spans="1:6" ht="12.75">
      <c r="A63" s="86" t="s">
        <v>99</v>
      </c>
      <c r="B63" s="87"/>
      <c r="C63" s="87">
        <v>3</v>
      </c>
      <c r="D63" s="87">
        <v>2</v>
      </c>
      <c r="E63" s="87">
        <v>1</v>
      </c>
      <c r="F63" s="87">
        <v>6</v>
      </c>
    </row>
    <row r="64" spans="1:6" ht="12.75">
      <c r="A64" s="86" t="s">
        <v>82</v>
      </c>
      <c r="B64" s="87">
        <v>1</v>
      </c>
      <c r="C64" s="87">
        <v>8</v>
      </c>
      <c r="D64" s="87">
        <v>7</v>
      </c>
      <c r="E64" s="87"/>
      <c r="F64" s="87">
        <v>16</v>
      </c>
    </row>
    <row r="65" spans="1:6" ht="12.75">
      <c r="A65" s="86" t="s">
        <v>169</v>
      </c>
      <c r="B65" s="87"/>
      <c r="C65" s="87">
        <v>1</v>
      </c>
      <c r="D65" s="87"/>
      <c r="E65" s="87"/>
      <c r="F65" s="87">
        <v>1</v>
      </c>
    </row>
    <row r="66" spans="1:6" ht="12.75">
      <c r="A66" s="86" t="s">
        <v>98</v>
      </c>
      <c r="B66" s="87">
        <v>1</v>
      </c>
      <c r="C66" s="87">
        <v>4</v>
      </c>
      <c r="D66" s="87">
        <v>7</v>
      </c>
      <c r="E66" s="87">
        <v>1</v>
      </c>
      <c r="F66" s="87">
        <v>13</v>
      </c>
    </row>
    <row r="67" spans="1:6" ht="12.75">
      <c r="A67" s="86" t="s">
        <v>79</v>
      </c>
      <c r="B67" s="87">
        <v>1</v>
      </c>
      <c r="C67" s="87">
        <v>3</v>
      </c>
      <c r="D67" s="87">
        <v>2</v>
      </c>
      <c r="E67" s="87"/>
      <c r="F67" s="87">
        <v>6</v>
      </c>
    </row>
    <row r="68" spans="1:6" ht="12.75">
      <c r="A68" s="86" t="s">
        <v>112</v>
      </c>
      <c r="B68" s="87"/>
      <c r="C68" s="87">
        <v>1</v>
      </c>
      <c r="D68" s="87">
        <v>1</v>
      </c>
      <c r="E68" s="87">
        <v>1</v>
      </c>
      <c r="F68" s="87">
        <v>3</v>
      </c>
    </row>
    <row r="69" spans="1:6" ht="12.75">
      <c r="A69" s="86" t="s">
        <v>60</v>
      </c>
      <c r="B69" s="87"/>
      <c r="C69" s="87">
        <v>4</v>
      </c>
      <c r="D69" s="87">
        <v>5</v>
      </c>
      <c r="E69" s="87"/>
      <c r="F69" s="87">
        <v>9</v>
      </c>
    </row>
    <row r="70" spans="1:6" ht="12.75">
      <c r="A70" s="86" t="s">
        <v>168</v>
      </c>
      <c r="B70" s="87">
        <v>1</v>
      </c>
      <c r="C70" s="87"/>
      <c r="D70" s="87">
        <v>2</v>
      </c>
      <c r="E70" s="87"/>
      <c r="F70" s="87">
        <v>3</v>
      </c>
    </row>
    <row r="71" spans="1:6" ht="12.75">
      <c r="A71" s="86" t="s">
        <v>101</v>
      </c>
      <c r="B71" s="87">
        <v>3</v>
      </c>
      <c r="C71" s="87">
        <v>7</v>
      </c>
      <c r="D71" s="87"/>
      <c r="E71" s="87"/>
      <c r="F71" s="87">
        <v>10</v>
      </c>
    </row>
    <row r="72" spans="1:6" ht="12.75">
      <c r="A72" s="86" t="s">
        <v>81</v>
      </c>
      <c r="B72" s="87"/>
      <c r="C72" s="87">
        <v>2</v>
      </c>
      <c r="D72" s="87"/>
      <c r="E72" s="87"/>
      <c r="F72" s="87">
        <v>2</v>
      </c>
    </row>
    <row r="73" spans="1:6" ht="12.75">
      <c r="A73" s="86" t="s">
        <v>88</v>
      </c>
      <c r="B73" s="87">
        <v>1</v>
      </c>
      <c r="C73" s="87">
        <v>5</v>
      </c>
      <c r="D73" s="87">
        <v>2</v>
      </c>
      <c r="E73" s="87"/>
      <c r="F73" s="87">
        <v>8</v>
      </c>
    </row>
    <row r="74" spans="1:6" ht="12.75">
      <c r="A74" s="86" t="s">
        <v>96</v>
      </c>
      <c r="B74" s="87"/>
      <c r="C74" s="87">
        <v>2</v>
      </c>
      <c r="D74" s="87">
        <v>1</v>
      </c>
      <c r="E74" s="87"/>
      <c r="F74" s="87">
        <v>3</v>
      </c>
    </row>
    <row r="75" spans="1:6" ht="12.75">
      <c r="A75" s="86" t="s">
        <v>51</v>
      </c>
      <c r="B75" s="87"/>
      <c r="C75" s="87">
        <v>7</v>
      </c>
      <c r="D75" s="87">
        <v>7</v>
      </c>
      <c r="E75" s="87">
        <v>2</v>
      </c>
      <c r="F75" s="87">
        <v>16</v>
      </c>
    </row>
    <row r="76" spans="1:6" ht="12.75">
      <c r="A76" s="86" t="s">
        <v>97</v>
      </c>
      <c r="B76" s="87"/>
      <c r="C76" s="87"/>
      <c r="D76" s="87"/>
      <c r="E76" s="87">
        <v>1</v>
      </c>
      <c r="F76" s="87">
        <v>1</v>
      </c>
    </row>
    <row r="77" spans="1:6" ht="12.75">
      <c r="A77" s="86" t="s">
        <v>53</v>
      </c>
      <c r="B77" s="87"/>
      <c r="C77" s="87">
        <v>1</v>
      </c>
      <c r="D77" s="87">
        <v>2</v>
      </c>
      <c r="E77" s="87"/>
      <c r="F77" s="87">
        <v>3</v>
      </c>
    </row>
    <row r="78" spans="1:6" ht="12.75">
      <c r="A78" s="86" t="s">
        <v>139</v>
      </c>
      <c r="B78" s="87"/>
      <c r="C78" s="87">
        <v>1</v>
      </c>
      <c r="D78" s="87"/>
      <c r="E78" s="87"/>
      <c r="F78" s="87">
        <v>1</v>
      </c>
    </row>
    <row r="79" spans="1:6" ht="12.75">
      <c r="A79" s="86" t="s">
        <v>110</v>
      </c>
      <c r="B79" s="87">
        <v>2</v>
      </c>
      <c r="C79" s="87">
        <v>8</v>
      </c>
      <c r="D79" s="87">
        <v>2</v>
      </c>
      <c r="E79" s="87"/>
      <c r="F79" s="87">
        <v>12</v>
      </c>
    </row>
    <row r="80" spans="1:6" ht="12.75">
      <c r="A80" s="86" t="s">
        <v>58</v>
      </c>
      <c r="B80" s="87">
        <v>1</v>
      </c>
      <c r="C80" s="87">
        <v>3</v>
      </c>
      <c r="D80" s="87"/>
      <c r="E80" s="87"/>
      <c r="F80" s="87">
        <v>4</v>
      </c>
    </row>
    <row r="81" spans="1:6" ht="12.75">
      <c r="A81" s="86" t="s">
        <v>131</v>
      </c>
      <c r="B81" s="87"/>
      <c r="C81" s="87"/>
      <c r="D81" s="87">
        <v>2</v>
      </c>
      <c r="E81" s="87"/>
      <c r="F81" s="87">
        <v>2</v>
      </c>
    </row>
    <row r="82" spans="1:6" ht="12.75">
      <c r="A82" s="86" t="s">
        <v>304</v>
      </c>
      <c r="B82" s="87">
        <v>1</v>
      </c>
      <c r="C82" s="87"/>
      <c r="D82" s="87"/>
      <c r="E82" s="87"/>
      <c r="F82" s="87">
        <v>1</v>
      </c>
    </row>
    <row r="83" spans="1:6" ht="12.75">
      <c r="A83" s="86" t="s">
        <v>113</v>
      </c>
      <c r="B83" s="87"/>
      <c r="C83" s="87"/>
      <c r="D83" s="87">
        <v>1</v>
      </c>
      <c r="E83" s="87"/>
      <c r="F83" s="87">
        <v>1</v>
      </c>
    </row>
    <row r="84" spans="1:6" ht="12.75">
      <c r="A84" s="86" t="s">
        <v>123</v>
      </c>
      <c r="B84" s="87">
        <v>1</v>
      </c>
      <c r="C84" s="87"/>
      <c r="D84" s="87">
        <v>3</v>
      </c>
      <c r="E84" s="87">
        <v>2</v>
      </c>
      <c r="F84" s="87">
        <v>6</v>
      </c>
    </row>
    <row r="85" spans="1:6" ht="12.75">
      <c r="A85" s="86" t="s">
        <v>167</v>
      </c>
      <c r="B85" s="87"/>
      <c r="C85" s="87"/>
      <c r="D85" s="87">
        <v>1</v>
      </c>
      <c r="E85" s="87"/>
      <c r="F85" s="87">
        <v>1</v>
      </c>
    </row>
    <row r="86" spans="1:6" ht="12.75">
      <c r="A86" s="86" t="s">
        <v>55</v>
      </c>
      <c r="B86" s="87">
        <v>6</v>
      </c>
      <c r="C86" s="87">
        <v>12</v>
      </c>
      <c r="D86" s="87">
        <v>4</v>
      </c>
      <c r="E86" s="87"/>
      <c r="F86" s="87">
        <v>22</v>
      </c>
    </row>
    <row r="87" spans="1:6" ht="12.75">
      <c r="A87" s="86" t="s">
        <v>102</v>
      </c>
      <c r="B87" s="87">
        <v>1</v>
      </c>
      <c r="C87" s="87">
        <v>3</v>
      </c>
      <c r="D87" s="87">
        <v>2</v>
      </c>
      <c r="E87" s="87"/>
      <c r="F87" s="87">
        <v>6</v>
      </c>
    </row>
    <row r="88" spans="1:6" ht="12.75">
      <c r="A88" s="86" t="s">
        <v>34</v>
      </c>
      <c r="B88" s="87">
        <v>45</v>
      </c>
      <c r="C88" s="87">
        <v>260</v>
      </c>
      <c r="D88" s="87">
        <v>209</v>
      </c>
      <c r="E88" s="87">
        <v>35</v>
      </c>
      <c r="F88" s="87">
        <v>549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Q1196"/>
  <sheetViews>
    <sheetView zoomScale="85" zoomScaleNormal="85" zoomScaleSheetLayoutView="100" zoomScalePageLayoutView="0" workbookViewId="0" topLeftCell="A1">
      <selection activeCell="A1" sqref="A1"/>
    </sheetView>
  </sheetViews>
  <sheetFormatPr defaultColWidth="9.140625" defaultRowHeight="12.75"/>
  <cols>
    <col min="1" max="1" width="16.421875" style="0" customWidth="1"/>
    <col min="2" max="2" width="51.421875" style="34" customWidth="1"/>
    <col min="3" max="3" width="9.421875" style="0" bestFit="1" customWidth="1"/>
    <col min="4" max="4" width="14.421875" style="34" customWidth="1"/>
    <col min="5" max="5" width="9.421875" style="34" customWidth="1"/>
    <col min="6" max="6" width="36.00390625" style="0" bestFit="1" customWidth="1"/>
    <col min="7" max="7" width="17.8515625" style="0" customWidth="1"/>
    <col min="8" max="8" width="11.421875" style="0" customWidth="1"/>
    <col min="9" max="9" width="14.57421875" style="35" customWidth="1"/>
    <col min="10" max="10" width="13.421875" style="35" customWidth="1"/>
    <col min="11" max="11" width="13.8515625" style="0" customWidth="1"/>
    <col min="12" max="12" width="13.421875" style="35" customWidth="1"/>
    <col min="13" max="13" width="13.421875" style="71" customWidth="1"/>
    <col min="14" max="14" width="41.421875" style="35" bestFit="1" customWidth="1"/>
    <col min="15" max="15" width="15.00390625" style="0" customWidth="1"/>
    <col min="16" max="16" width="36.140625" style="34" customWidth="1"/>
  </cols>
  <sheetData>
    <row r="1" spans="1:2" ht="15">
      <c r="A1" s="2" t="s">
        <v>179</v>
      </c>
      <c r="B1" s="2"/>
    </row>
    <row r="3" spans="1:17" s="28" customFormat="1" ht="91.5" customHeight="1">
      <c r="A3" s="22" t="s">
        <v>23</v>
      </c>
      <c r="B3" s="22" t="s">
        <v>0</v>
      </c>
      <c r="C3" s="22" t="s">
        <v>1</v>
      </c>
      <c r="D3" s="22" t="s">
        <v>118</v>
      </c>
      <c r="E3" s="22" t="s">
        <v>117</v>
      </c>
      <c r="F3" s="22" t="s">
        <v>24</v>
      </c>
      <c r="G3" s="22" t="s">
        <v>25</v>
      </c>
      <c r="H3" s="22" t="s">
        <v>26</v>
      </c>
      <c r="I3" s="33" t="s">
        <v>27</v>
      </c>
      <c r="J3" s="33" t="s">
        <v>28</v>
      </c>
      <c r="K3" s="22" t="s">
        <v>29</v>
      </c>
      <c r="L3" s="33" t="s">
        <v>30</v>
      </c>
      <c r="M3" s="72" t="s">
        <v>134</v>
      </c>
      <c r="N3" s="33" t="s">
        <v>135</v>
      </c>
      <c r="O3" s="22" t="s">
        <v>136</v>
      </c>
      <c r="P3" s="22" t="s">
        <v>137</v>
      </c>
      <c r="Q3" s="22" t="s">
        <v>40</v>
      </c>
    </row>
    <row r="4" spans="1:17" ht="12.75">
      <c r="A4" s="52" t="str">
        <f aca="true" t="shared" si="0" ref="A4:A67">IF(C4&lt;&gt;"",HYPERLINK(CONCATENATE("http://reports.ofsted.gov.uk/inspection-reports/find-inspection-report/provider/ELS/",C4),"Report"),"")</f>
        <v>Report</v>
      </c>
      <c r="B4" s="103" t="s">
        <v>420</v>
      </c>
      <c r="C4" s="103">
        <v>133825</v>
      </c>
      <c r="D4" s="103" t="s">
        <v>431</v>
      </c>
      <c r="E4" s="103" t="s">
        <v>200</v>
      </c>
      <c r="F4" s="103" t="s">
        <v>161</v>
      </c>
      <c r="G4" s="103" t="s">
        <v>343</v>
      </c>
      <c r="H4" s="103">
        <v>446542</v>
      </c>
      <c r="I4" s="35">
        <v>42024</v>
      </c>
      <c r="J4" s="35">
        <v>42027</v>
      </c>
      <c r="K4" s="103" t="s">
        <v>192</v>
      </c>
      <c r="L4" s="35">
        <v>42065</v>
      </c>
      <c r="M4" s="71">
        <v>9</v>
      </c>
      <c r="N4" s="35" t="s">
        <v>120</v>
      </c>
      <c r="O4" s="103">
        <v>200</v>
      </c>
      <c r="P4" s="103" t="s">
        <v>55</v>
      </c>
      <c r="Q4" s="103">
        <v>1</v>
      </c>
    </row>
    <row r="5" spans="1:17" ht="12.75">
      <c r="A5" s="52" t="str">
        <f t="shared" si="0"/>
        <v>Report</v>
      </c>
      <c r="B5" s="34" t="s">
        <v>323</v>
      </c>
      <c r="C5">
        <v>59178</v>
      </c>
      <c r="D5" s="34" t="s">
        <v>201</v>
      </c>
      <c r="E5" s="34" t="s">
        <v>200</v>
      </c>
      <c r="F5" t="s">
        <v>19</v>
      </c>
      <c r="G5" t="s">
        <v>214</v>
      </c>
      <c r="H5">
        <v>446621</v>
      </c>
      <c r="I5" s="35">
        <v>41967</v>
      </c>
      <c r="J5" s="35">
        <v>41971</v>
      </c>
      <c r="K5" t="s">
        <v>192</v>
      </c>
      <c r="L5" s="35">
        <v>42053</v>
      </c>
      <c r="M5" s="71">
        <v>4</v>
      </c>
      <c r="N5" s="35" t="s">
        <v>43</v>
      </c>
      <c r="O5">
        <v>400</v>
      </c>
      <c r="P5" s="34" t="s">
        <v>123</v>
      </c>
      <c r="Q5">
        <v>3</v>
      </c>
    </row>
    <row r="6" spans="1:17" ht="12.75">
      <c r="A6" s="52" t="str">
        <f t="shared" si="0"/>
        <v>Report</v>
      </c>
      <c r="B6" s="34" t="s">
        <v>323</v>
      </c>
      <c r="C6">
        <v>59178</v>
      </c>
      <c r="D6" s="34" t="s">
        <v>201</v>
      </c>
      <c r="E6" s="34" t="s">
        <v>200</v>
      </c>
      <c r="F6" t="s">
        <v>19</v>
      </c>
      <c r="G6" t="s">
        <v>214</v>
      </c>
      <c r="H6">
        <v>446621</v>
      </c>
      <c r="I6" s="35">
        <v>41967</v>
      </c>
      <c r="J6" s="35">
        <v>41971</v>
      </c>
      <c r="K6" t="s">
        <v>192</v>
      </c>
      <c r="L6" s="35">
        <v>42053</v>
      </c>
      <c r="M6" s="71">
        <v>5</v>
      </c>
      <c r="N6" s="35" t="s">
        <v>300</v>
      </c>
      <c r="O6">
        <v>200</v>
      </c>
      <c r="P6" s="34" t="s">
        <v>92</v>
      </c>
      <c r="Q6">
        <v>4</v>
      </c>
    </row>
    <row r="7" spans="1:17" ht="12.75">
      <c r="A7" s="52" t="str">
        <f t="shared" si="0"/>
        <v>Report</v>
      </c>
      <c r="B7" s="34" t="s">
        <v>199</v>
      </c>
      <c r="C7">
        <v>130452</v>
      </c>
      <c r="D7" s="34" t="s">
        <v>201</v>
      </c>
      <c r="E7" s="34" t="s">
        <v>200</v>
      </c>
      <c r="F7" t="s">
        <v>22</v>
      </c>
      <c r="G7" t="s">
        <v>203</v>
      </c>
      <c r="H7">
        <v>452156</v>
      </c>
      <c r="I7" s="35">
        <v>41897</v>
      </c>
      <c r="J7" s="35">
        <v>41901</v>
      </c>
      <c r="K7" t="s">
        <v>192</v>
      </c>
      <c r="L7" s="35">
        <v>41936</v>
      </c>
      <c r="M7" s="71">
        <v>2</v>
      </c>
      <c r="N7" s="35" t="s">
        <v>97</v>
      </c>
      <c r="O7">
        <v>200</v>
      </c>
      <c r="P7" s="34" t="s">
        <v>98</v>
      </c>
      <c r="Q7">
        <v>3</v>
      </c>
    </row>
    <row r="8" spans="1:17" ht="12.75">
      <c r="A8" s="52" t="str">
        <f t="shared" si="0"/>
        <v>Report</v>
      </c>
      <c r="B8" s="34" t="s">
        <v>199</v>
      </c>
      <c r="C8">
        <v>130452</v>
      </c>
      <c r="D8" s="34" t="s">
        <v>201</v>
      </c>
      <c r="E8" s="34" t="s">
        <v>200</v>
      </c>
      <c r="F8" t="s">
        <v>22</v>
      </c>
      <c r="G8" t="s">
        <v>203</v>
      </c>
      <c r="H8">
        <v>452156</v>
      </c>
      <c r="I8" s="35">
        <v>41897</v>
      </c>
      <c r="J8" s="35">
        <v>41901</v>
      </c>
      <c r="K8" t="s">
        <v>192</v>
      </c>
      <c r="L8" s="35">
        <v>41936</v>
      </c>
      <c r="M8" s="71">
        <v>9</v>
      </c>
      <c r="N8" s="35" t="s">
        <v>120</v>
      </c>
      <c r="O8">
        <v>200</v>
      </c>
      <c r="P8" s="34" t="s">
        <v>55</v>
      </c>
      <c r="Q8">
        <v>2</v>
      </c>
    </row>
    <row r="9" spans="1:17" ht="12.75">
      <c r="A9" s="52" t="str">
        <f t="shared" si="0"/>
        <v>Report</v>
      </c>
      <c r="B9" s="34" t="s">
        <v>199</v>
      </c>
      <c r="C9">
        <v>130452</v>
      </c>
      <c r="D9" s="34" t="s">
        <v>201</v>
      </c>
      <c r="E9" s="34" t="s">
        <v>200</v>
      </c>
      <c r="F9" t="s">
        <v>22</v>
      </c>
      <c r="G9" t="s">
        <v>203</v>
      </c>
      <c r="H9">
        <v>452156</v>
      </c>
      <c r="I9" s="35">
        <v>41897</v>
      </c>
      <c r="J9" s="35">
        <v>41901</v>
      </c>
      <c r="K9" t="s">
        <v>192</v>
      </c>
      <c r="L9" s="35">
        <v>41936</v>
      </c>
      <c r="M9" s="71">
        <v>12</v>
      </c>
      <c r="N9" s="35" t="s">
        <v>130</v>
      </c>
      <c r="O9">
        <v>100</v>
      </c>
      <c r="P9" s="34" t="s">
        <v>54</v>
      </c>
      <c r="Q9">
        <v>3</v>
      </c>
    </row>
    <row r="10" spans="1:17" ht="12.75">
      <c r="A10" s="52" t="str">
        <f t="shared" si="0"/>
        <v>Report</v>
      </c>
      <c r="B10" s="34" t="s">
        <v>199</v>
      </c>
      <c r="C10">
        <v>130452</v>
      </c>
      <c r="D10" s="34" t="s">
        <v>201</v>
      </c>
      <c r="E10" s="34" t="s">
        <v>200</v>
      </c>
      <c r="F10" t="s">
        <v>22</v>
      </c>
      <c r="G10" t="s">
        <v>203</v>
      </c>
      <c r="H10">
        <v>452156</v>
      </c>
      <c r="I10" s="35">
        <v>41897</v>
      </c>
      <c r="J10" s="35">
        <v>41901</v>
      </c>
      <c r="K10" t="s">
        <v>192</v>
      </c>
      <c r="L10" s="35">
        <v>41936</v>
      </c>
      <c r="M10" s="71">
        <v>15</v>
      </c>
      <c r="N10" s="35" t="s">
        <v>42</v>
      </c>
      <c r="O10">
        <v>100</v>
      </c>
      <c r="P10" s="34" t="s">
        <v>119</v>
      </c>
      <c r="Q10">
        <v>3</v>
      </c>
    </row>
    <row r="11" spans="1:17" ht="12.75">
      <c r="A11" s="52" t="str">
        <f t="shared" si="0"/>
        <v>Report</v>
      </c>
      <c r="B11" s="34" t="s">
        <v>199</v>
      </c>
      <c r="C11">
        <v>130452</v>
      </c>
      <c r="D11" s="34" t="s">
        <v>201</v>
      </c>
      <c r="E11" s="34" t="s">
        <v>200</v>
      </c>
      <c r="F11" t="s">
        <v>22</v>
      </c>
      <c r="G11" t="s">
        <v>203</v>
      </c>
      <c r="H11">
        <v>452156</v>
      </c>
      <c r="I11" s="35">
        <v>41897</v>
      </c>
      <c r="J11" s="35">
        <v>41901</v>
      </c>
      <c r="K11" t="s">
        <v>192</v>
      </c>
      <c r="L11" s="35">
        <v>41936</v>
      </c>
      <c r="M11" s="71">
        <v>6</v>
      </c>
      <c r="N11" s="35" t="s">
        <v>41</v>
      </c>
      <c r="O11">
        <v>200</v>
      </c>
      <c r="P11" s="34" t="s">
        <v>121</v>
      </c>
      <c r="Q11">
        <v>2</v>
      </c>
    </row>
    <row r="12" spans="1:17" ht="12.75">
      <c r="A12" s="52" t="str">
        <f t="shared" si="0"/>
        <v>Report</v>
      </c>
      <c r="B12" s="34" t="s">
        <v>199</v>
      </c>
      <c r="C12">
        <v>130452</v>
      </c>
      <c r="D12" s="34" t="s">
        <v>201</v>
      </c>
      <c r="E12" s="34" t="s">
        <v>200</v>
      </c>
      <c r="F12" t="s">
        <v>22</v>
      </c>
      <c r="G12" t="s">
        <v>203</v>
      </c>
      <c r="H12">
        <v>452156</v>
      </c>
      <c r="I12" s="35">
        <v>41897</v>
      </c>
      <c r="J12" s="35">
        <v>41901</v>
      </c>
      <c r="K12" t="s">
        <v>192</v>
      </c>
      <c r="L12" s="35">
        <v>41936</v>
      </c>
      <c r="M12" s="71">
        <v>9</v>
      </c>
      <c r="N12" s="35" t="s">
        <v>120</v>
      </c>
      <c r="O12">
        <v>300</v>
      </c>
      <c r="P12" s="34" t="s">
        <v>79</v>
      </c>
      <c r="Q12">
        <v>2</v>
      </c>
    </row>
    <row r="13" spans="1:17" ht="12.75">
      <c r="A13" s="52" t="str">
        <f t="shared" si="0"/>
        <v>Report</v>
      </c>
      <c r="B13" s="34" t="s">
        <v>199</v>
      </c>
      <c r="C13">
        <v>130452</v>
      </c>
      <c r="D13" s="34" t="s">
        <v>201</v>
      </c>
      <c r="E13" s="34" t="s">
        <v>200</v>
      </c>
      <c r="F13" t="s">
        <v>22</v>
      </c>
      <c r="G13" t="s">
        <v>203</v>
      </c>
      <c r="H13">
        <v>452156</v>
      </c>
      <c r="I13" s="35">
        <v>41897</v>
      </c>
      <c r="J13" s="35">
        <v>41901</v>
      </c>
      <c r="K13" t="s">
        <v>192</v>
      </c>
      <c r="L13" s="35">
        <v>41936</v>
      </c>
      <c r="M13" s="71">
        <v>2</v>
      </c>
      <c r="N13" s="35" t="s">
        <v>97</v>
      </c>
      <c r="O13">
        <v>100</v>
      </c>
      <c r="P13" s="34" t="s">
        <v>51</v>
      </c>
      <c r="Q13">
        <v>3</v>
      </c>
    </row>
    <row r="14" spans="1:17" ht="12.75">
      <c r="A14" s="52" t="str">
        <f t="shared" si="0"/>
        <v>Report</v>
      </c>
      <c r="B14" s="34" t="s">
        <v>199</v>
      </c>
      <c r="C14">
        <v>130452</v>
      </c>
      <c r="D14" s="34" t="s">
        <v>201</v>
      </c>
      <c r="E14" s="34" t="s">
        <v>200</v>
      </c>
      <c r="F14" t="s">
        <v>22</v>
      </c>
      <c r="G14" t="s">
        <v>203</v>
      </c>
      <c r="H14">
        <v>452156</v>
      </c>
      <c r="I14" s="35">
        <v>41897</v>
      </c>
      <c r="J14" s="35">
        <v>41901</v>
      </c>
      <c r="K14" t="s">
        <v>192</v>
      </c>
      <c r="L14" s="35">
        <v>41936</v>
      </c>
      <c r="M14" s="71">
        <v>6</v>
      </c>
      <c r="N14" s="35" t="s">
        <v>41</v>
      </c>
      <c r="O14">
        <v>100</v>
      </c>
      <c r="P14" s="34" t="s">
        <v>59</v>
      </c>
      <c r="Q14">
        <v>2</v>
      </c>
    </row>
    <row r="15" spans="1:17" ht="12.75">
      <c r="A15" s="52" t="str">
        <f t="shared" si="0"/>
        <v>Report</v>
      </c>
      <c r="B15" s="34" t="s">
        <v>199</v>
      </c>
      <c r="C15">
        <v>130452</v>
      </c>
      <c r="D15" s="34" t="s">
        <v>201</v>
      </c>
      <c r="E15" s="34" t="s">
        <v>200</v>
      </c>
      <c r="F15" t="s">
        <v>22</v>
      </c>
      <c r="G15" t="s">
        <v>203</v>
      </c>
      <c r="H15">
        <v>452156</v>
      </c>
      <c r="I15" s="35">
        <v>41897</v>
      </c>
      <c r="J15" s="35">
        <v>41901</v>
      </c>
      <c r="K15" t="s">
        <v>192</v>
      </c>
      <c r="L15" s="35">
        <v>41936</v>
      </c>
      <c r="M15" s="71">
        <v>15</v>
      </c>
      <c r="N15" s="35" t="s">
        <v>42</v>
      </c>
      <c r="O15">
        <v>300</v>
      </c>
      <c r="P15" s="34" t="s">
        <v>94</v>
      </c>
      <c r="Q15">
        <v>3</v>
      </c>
    </row>
    <row r="16" spans="1:17" ht="12.75">
      <c r="A16" s="52" t="str">
        <f t="shared" si="0"/>
        <v>Report</v>
      </c>
      <c r="B16" s="34" t="s">
        <v>215</v>
      </c>
      <c r="C16">
        <v>59153</v>
      </c>
      <c r="D16" s="34" t="s">
        <v>216</v>
      </c>
      <c r="E16" s="34" t="s">
        <v>208</v>
      </c>
      <c r="F16" t="s">
        <v>19</v>
      </c>
      <c r="G16" t="s">
        <v>214</v>
      </c>
      <c r="H16">
        <v>446618</v>
      </c>
      <c r="I16" s="35">
        <v>41899</v>
      </c>
      <c r="J16" s="35">
        <v>41901</v>
      </c>
      <c r="K16" t="s">
        <v>192</v>
      </c>
      <c r="L16" s="35">
        <v>41935</v>
      </c>
      <c r="M16" s="71">
        <v>6</v>
      </c>
      <c r="N16" s="35" t="s">
        <v>41</v>
      </c>
      <c r="O16">
        <v>100</v>
      </c>
      <c r="P16" s="34" t="s">
        <v>59</v>
      </c>
      <c r="Q16">
        <v>2</v>
      </c>
    </row>
    <row r="17" spans="1:17" ht="12.75">
      <c r="A17" s="52" t="str">
        <f t="shared" si="0"/>
        <v>Report</v>
      </c>
      <c r="B17" s="34" t="s">
        <v>484</v>
      </c>
      <c r="C17">
        <v>130474</v>
      </c>
      <c r="D17" s="34" t="s">
        <v>216</v>
      </c>
      <c r="E17" s="34" t="s">
        <v>208</v>
      </c>
      <c r="F17" t="s">
        <v>61</v>
      </c>
      <c r="G17" t="s">
        <v>210</v>
      </c>
      <c r="H17">
        <v>452778</v>
      </c>
      <c r="I17" s="35">
        <v>42031</v>
      </c>
      <c r="J17" s="35">
        <v>42034</v>
      </c>
      <c r="K17" t="s">
        <v>192</v>
      </c>
      <c r="L17" s="35">
        <v>42069</v>
      </c>
      <c r="M17" s="71">
        <v>14</v>
      </c>
      <c r="N17" s="35" t="s">
        <v>47</v>
      </c>
      <c r="O17">
        <v>108</v>
      </c>
      <c r="P17" s="34" t="s">
        <v>49</v>
      </c>
      <c r="Q17">
        <v>2</v>
      </c>
    </row>
    <row r="18" spans="1:17" ht="12.75">
      <c r="A18" s="52" t="str">
        <f t="shared" si="0"/>
        <v>Report</v>
      </c>
      <c r="B18" s="34" t="s">
        <v>484</v>
      </c>
      <c r="C18">
        <v>130474</v>
      </c>
      <c r="D18" s="34" t="s">
        <v>216</v>
      </c>
      <c r="E18" s="34" t="s">
        <v>208</v>
      </c>
      <c r="F18" t="s">
        <v>61</v>
      </c>
      <c r="G18" t="s">
        <v>210</v>
      </c>
      <c r="H18">
        <v>452778</v>
      </c>
      <c r="I18" s="35">
        <v>42031</v>
      </c>
      <c r="J18" s="35">
        <v>42034</v>
      </c>
      <c r="K18" t="s">
        <v>192</v>
      </c>
      <c r="L18" s="35">
        <v>42069</v>
      </c>
      <c r="M18" s="71">
        <v>1</v>
      </c>
      <c r="N18" s="35" t="s">
        <v>44</v>
      </c>
      <c r="O18">
        <v>300</v>
      </c>
      <c r="P18" s="34" t="s">
        <v>48</v>
      </c>
      <c r="Q18">
        <v>3</v>
      </c>
    </row>
    <row r="19" spans="1:17" ht="12.75">
      <c r="A19" s="52" t="str">
        <f t="shared" si="0"/>
        <v>Report</v>
      </c>
      <c r="B19" s="34" t="s">
        <v>507</v>
      </c>
      <c r="C19">
        <v>54271</v>
      </c>
      <c r="D19" s="34" t="s">
        <v>508</v>
      </c>
      <c r="E19" s="34" t="s">
        <v>208</v>
      </c>
      <c r="F19" t="s">
        <v>64</v>
      </c>
      <c r="G19" t="s">
        <v>214</v>
      </c>
      <c r="H19">
        <v>452616</v>
      </c>
      <c r="I19" s="35">
        <v>42051</v>
      </c>
      <c r="J19" s="35">
        <v>42055</v>
      </c>
      <c r="K19" t="s">
        <v>192</v>
      </c>
      <c r="L19" s="35">
        <v>42083</v>
      </c>
      <c r="M19" s="71">
        <v>1</v>
      </c>
      <c r="N19" s="35" t="s">
        <v>44</v>
      </c>
      <c r="O19">
        <v>300</v>
      </c>
      <c r="P19" s="34" t="s">
        <v>48</v>
      </c>
      <c r="Q19">
        <v>3</v>
      </c>
    </row>
    <row r="20" spans="1:17" ht="12.75">
      <c r="A20" s="52" t="str">
        <f t="shared" si="0"/>
        <v>Report</v>
      </c>
      <c r="B20" s="34" t="s">
        <v>507</v>
      </c>
      <c r="C20">
        <v>54271</v>
      </c>
      <c r="D20" s="34" t="s">
        <v>508</v>
      </c>
      <c r="E20" s="34" t="s">
        <v>208</v>
      </c>
      <c r="F20" t="s">
        <v>64</v>
      </c>
      <c r="G20" t="s">
        <v>214</v>
      </c>
      <c r="H20">
        <v>452616</v>
      </c>
      <c r="I20" s="35">
        <v>42051</v>
      </c>
      <c r="J20" s="35">
        <v>42055</v>
      </c>
      <c r="K20" t="s">
        <v>192</v>
      </c>
      <c r="L20" s="35">
        <v>42083</v>
      </c>
      <c r="M20" s="71">
        <v>15</v>
      </c>
      <c r="N20" s="35" t="s">
        <v>42</v>
      </c>
      <c r="O20">
        <v>200</v>
      </c>
      <c r="P20" s="34" t="s">
        <v>56</v>
      </c>
      <c r="Q20">
        <v>3</v>
      </c>
    </row>
    <row r="21" spans="1:17" s="28" customFormat="1" ht="12.75">
      <c r="A21" s="52" t="str">
        <f t="shared" si="0"/>
        <v>Report</v>
      </c>
      <c r="B21" s="34" t="s">
        <v>507</v>
      </c>
      <c r="C21">
        <v>54271</v>
      </c>
      <c r="D21" s="34" t="s">
        <v>508</v>
      </c>
      <c r="E21" s="34" t="s">
        <v>208</v>
      </c>
      <c r="F21" t="s">
        <v>64</v>
      </c>
      <c r="G21" t="s">
        <v>214</v>
      </c>
      <c r="H21">
        <v>452616</v>
      </c>
      <c r="I21" s="35">
        <v>42051</v>
      </c>
      <c r="J21" s="35">
        <v>42055</v>
      </c>
      <c r="K21" t="s">
        <v>192</v>
      </c>
      <c r="L21" s="35">
        <v>42083</v>
      </c>
      <c r="M21" s="71">
        <v>15</v>
      </c>
      <c r="N21" s="35" t="s">
        <v>42</v>
      </c>
      <c r="O21">
        <v>300</v>
      </c>
      <c r="P21" s="34" t="s">
        <v>94</v>
      </c>
      <c r="Q21">
        <v>3</v>
      </c>
    </row>
    <row r="22" spans="1:17" ht="12.75">
      <c r="A22" s="52" t="str">
        <f t="shared" si="0"/>
        <v>Report</v>
      </c>
      <c r="B22" s="34" t="s">
        <v>507</v>
      </c>
      <c r="C22">
        <v>54271</v>
      </c>
      <c r="D22" s="34" t="s">
        <v>508</v>
      </c>
      <c r="E22" s="34" t="s">
        <v>208</v>
      </c>
      <c r="F22" t="s">
        <v>64</v>
      </c>
      <c r="G22" t="s">
        <v>214</v>
      </c>
      <c r="H22">
        <v>452616</v>
      </c>
      <c r="I22" s="35">
        <v>42051</v>
      </c>
      <c r="J22" s="35">
        <v>42055</v>
      </c>
      <c r="K22" t="s">
        <v>192</v>
      </c>
      <c r="L22" s="35">
        <v>42083</v>
      </c>
      <c r="M22" s="71">
        <v>4</v>
      </c>
      <c r="N22" s="35" t="s">
        <v>43</v>
      </c>
      <c r="O22">
        <v>100</v>
      </c>
      <c r="P22" s="34" t="s">
        <v>45</v>
      </c>
      <c r="Q22">
        <v>3</v>
      </c>
    </row>
    <row r="23" spans="1:17" ht="12.75">
      <c r="A23" s="52" t="str">
        <f t="shared" si="0"/>
        <v>Report</v>
      </c>
      <c r="B23" s="34" t="s">
        <v>507</v>
      </c>
      <c r="C23">
        <v>54271</v>
      </c>
      <c r="D23" s="34" t="s">
        <v>508</v>
      </c>
      <c r="E23" s="34" t="s">
        <v>208</v>
      </c>
      <c r="F23" t="s">
        <v>64</v>
      </c>
      <c r="G23" t="s">
        <v>214</v>
      </c>
      <c r="H23">
        <v>452616</v>
      </c>
      <c r="I23" s="35">
        <v>42051</v>
      </c>
      <c r="J23" s="35">
        <v>42055</v>
      </c>
      <c r="K23" t="s">
        <v>192</v>
      </c>
      <c r="L23" s="35">
        <v>42083</v>
      </c>
      <c r="M23" s="71">
        <v>4</v>
      </c>
      <c r="N23" s="35" t="s">
        <v>43</v>
      </c>
      <c r="O23">
        <v>200</v>
      </c>
      <c r="P23" s="34" t="s">
        <v>82</v>
      </c>
      <c r="Q23">
        <v>3</v>
      </c>
    </row>
    <row r="24" spans="1:17" ht="12.75">
      <c r="A24" s="52" t="str">
        <f t="shared" si="0"/>
        <v>Report</v>
      </c>
      <c r="B24" s="34" t="s">
        <v>264</v>
      </c>
      <c r="C24">
        <v>50262</v>
      </c>
      <c r="D24" s="34" t="s">
        <v>265</v>
      </c>
      <c r="E24" s="34" t="s">
        <v>189</v>
      </c>
      <c r="F24" t="s">
        <v>19</v>
      </c>
      <c r="G24" t="s">
        <v>191</v>
      </c>
      <c r="H24">
        <v>446598</v>
      </c>
      <c r="I24" s="35">
        <v>41925</v>
      </c>
      <c r="J24" s="35">
        <v>41929</v>
      </c>
      <c r="K24" t="s">
        <v>192</v>
      </c>
      <c r="L24" s="35">
        <v>41962</v>
      </c>
      <c r="M24" s="71">
        <v>1</v>
      </c>
      <c r="N24" s="35" t="s">
        <v>44</v>
      </c>
      <c r="O24">
        <v>300</v>
      </c>
      <c r="P24" s="34" t="s">
        <v>48</v>
      </c>
      <c r="Q24">
        <v>2</v>
      </c>
    </row>
    <row r="25" spans="1:17" ht="12.75">
      <c r="A25" s="52" t="str">
        <f t="shared" si="0"/>
        <v>Report</v>
      </c>
      <c r="B25" s="34" t="s">
        <v>264</v>
      </c>
      <c r="C25">
        <v>50262</v>
      </c>
      <c r="D25" s="34" t="s">
        <v>265</v>
      </c>
      <c r="E25" s="34" t="s">
        <v>189</v>
      </c>
      <c r="F25" t="s">
        <v>19</v>
      </c>
      <c r="G25" t="s">
        <v>191</v>
      </c>
      <c r="H25">
        <v>446598</v>
      </c>
      <c r="I25" s="35">
        <v>41925</v>
      </c>
      <c r="J25" s="35">
        <v>41929</v>
      </c>
      <c r="K25" t="s">
        <v>192</v>
      </c>
      <c r="L25" s="35">
        <v>41962</v>
      </c>
      <c r="M25" s="71">
        <v>7</v>
      </c>
      <c r="N25" s="35" t="s">
        <v>50</v>
      </c>
      <c r="O25">
        <v>302</v>
      </c>
      <c r="P25" s="34" t="s">
        <v>105</v>
      </c>
      <c r="Q25">
        <v>2</v>
      </c>
    </row>
    <row r="26" spans="1:17" ht="12.75">
      <c r="A26" s="52" t="str">
        <f t="shared" si="0"/>
        <v>Report</v>
      </c>
      <c r="B26" s="34" t="s">
        <v>341</v>
      </c>
      <c r="C26">
        <v>130405</v>
      </c>
      <c r="D26" s="34" t="s">
        <v>370</v>
      </c>
      <c r="E26" s="34" t="s">
        <v>200</v>
      </c>
      <c r="F26" t="s">
        <v>61</v>
      </c>
      <c r="G26" t="s">
        <v>210</v>
      </c>
      <c r="H26">
        <v>430272</v>
      </c>
      <c r="I26" s="35">
        <v>41953</v>
      </c>
      <c r="J26" s="35">
        <v>41957</v>
      </c>
      <c r="K26" t="s">
        <v>192</v>
      </c>
      <c r="L26" s="35">
        <v>41992</v>
      </c>
      <c r="M26" s="71">
        <v>1</v>
      </c>
      <c r="N26" s="35" t="s">
        <v>44</v>
      </c>
      <c r="O26">
        <v>500</v>
      </c>
      <c r="P26" s="34" t="s">
        <v>52</v>
      </c>
      <c r="Q26">
        <v>2</v>
      </c>
    </row>
    <row r="27" spans="1:17" ht="12.75">
      <c r="A27" s="52" t="str">
        <f t="shared" si="0"/>
        <v>Report</v>
      </c>
      <c r="B27" s="34" t="s">
        <v>341</v>
      </c>
      <c r="C27">
        <v>130405</v>
      </c>
      <c r="D27" s="34" t="s">
        <v>370</v>
      </c>
      <c r="E27" s="34" t="s">
        <v>200</v>
      </c>
      <c r="F27" t="s">
        <v>61</v>
      </c>
      <c r="G27" t="s">
        <v>210</v>
      </c>
      <c r="H27">
        <v>430272</v>
      </c>
      <c r="I27" s="35">
        <v>41953</v>
      </c>
      <c r="J27" s="35">
        <v>41957</v>
      </c>
      <c r="K27" t="s">
        <v>192</v>
      </c>
      <c r="L27" s="35">
        <v>41992</v>
      </c>
      <c r="M27" s="71">
        <v>14</v>
      </c>
      <c r="N27" s="35" t="s">
        <v>47</v>
      </c>
      <c r="O27">
        <v>113</v>
      </c>
      <c r="P27" s="34" t="s">
        <v>127</v>
      </c>
      <c r="Q27">
        <v>4</v>
      </c>
    </row>
    <row r="28" spans="1:17" ht="12.75">
      <c r="A28" s="52" t="str">
        <f t="shared" si="0"/>
        <v>Report</v>
      </c>
      <c r="B28" s="34" t="s">
        <v>341</v>
      </c>
      <c r="C28">
        <v>130405</v>
      </c>
      <c r="D28" s="34" t="s">
        <v>370</v>
      </c>
      <c r="E28" s="34" t="s">
        <v>200</v>
      </c>
      <c r="F28" t="s">
        <v>61</v>
      </c>
      <c r="G28" t="s">
        <v>210</v>
      </c>
      <c r="H28">
        <v>430272</v>
      </c>
      <c r="I28" s="35">
        <v>41953</v>
      </c>
      <c r="J28" s="35">
        <v>41957</v>
      </c>
      <c r="K28" t="s">
        <v>192</v>
      </c>
      <c r="L28" s="35">
        <v>41992</v>
      </c>
      <c r="M28" s="71">
        <v>15</v>
      </c>
      <c r="N28" s="35" t="s">
        <v>42</v>
      </c>
      <c r="O28">
        <v>300</v>
      </c>
      <c r="P28" s="34" t="s">
        <v>94</v>
      </c>
      <c r="Q28">
        <v>3</v>
      </c>
    </row>
    <row r="29" spans="1:17" ht="12.75">
      <c r="A29" s="52" t="str">
        <f t="shared" si="0"/>
        <v>Report</v>
      </c>
      <c r="B29" s="34" t="s">
        <v>341</v>
      </c>
      <c r="C29">
        <v>130405</v>
      </c>
      <c r="D29" s="34" t="s">
        <v>370</v>
      </c>
      <c r="E29" s="34" t="s">
        <v>200</v>
      </c>
      <c r="F29" t="s">
        <v>61</v>
      </c>
      <c r="G29" t="s">
        <v>210</v>
      </c>
      <c r="H29">
        <v>430272</v>
      </c>
      <c r="I29" s="35">
        <v>41953</v>
      </c>
      <c r="J29" s="35">
        <v>41957</v>
      </c>
      <c r="K29" t="s">
        <v>192</v>
      </c>
      <c r="L29" s="35">
        <v>41992</v>
      </c>
      <c r="M29" s="71">
        <v>1</v>
      </c>
      <c r="N29" s="35" t="s">
        <v>44</v>
      </c>
      <c r="O29">
        <v>300</v>
      </c>
      <c r="P29" s="34" t="s">
        <v>48</v>
      </c>
      <c r="Q29">
        <v>2</v>
      </c>
    </row>
    <row r="30" spans="1:17" ht="12.75">
      <c r="A30" s="52" t="str">
        <f t="shared" si="0"/>
        <v>Report</v>
      </c>
      <c r="B30" s="34" t="s">
        <v>341</v>
      </c>
      <c r="C30">
        <v>130405</v>
      </c>
      <c r="D30" s="34" t="s">
        <v>370</v>
      </c>
      <c r="E30" s="34" t="s">
        <v>200</v>
      </c>
      <c r="F30" t="s">
        <v>61</v>
      </c>
      <c r="G30" t="s">
        <v>210</v>
      </c>
      <c r="H30">
        <v>430272</v>
      </c>
      <c r="I30" s="35">
        <v>41953</v>
      </c>
      <c r="J30" s="35">
        <v>41957</v>
      </c>
      <c r="K30" t="s">
        <v>192</v>
      </c>
      <c r="L30" s="35">
        <v>41992</v>
      </c>
      <c r="M30" s="71">
        <v>14</v>
      </c>
      <c r="N30" s="35" t="s">
        <v>47</v>
      </c>
      <c r="O30">
        <v>103</v>
      </c>
      <c r="P30" s="34" t="s">
        <v>85</v>
      </c>
      <c r="Q30">
        <v>2</v>
      </c>
    </row>
    <row r="31" spans="1:17" ht="12.75">
      <c r="A31" s="52" t="str">
        <f t="shared" si="0"/>
        <v>Report</v>
      </c>
      <c r="B31" s="34" t="s">
        <v>341</v>
      </c>
      <c r="C31">
        <v>130405</v>
      </c>
      <c r="D31" s="34" t="s">
        <v>370</v>
      </c>
      <c r="E31" s="34" t="s">
        <v>200</v>
      </c>
      <c r="F31" t="s">
        <v>61</v>
      </c>
      <c r="G31" t="s">
        <v>210</v>
      </c>
      <c r="H31">
        <v>430272</v>
      </c>
      <c r="I31" s="35">
        <v>41953</v>
      </c>
      <c r="J31" s="35">
        <v>41957</v>
      </c>
      <c r="K31" t="s">
        <v>192</v>
      </c>
      <c r="L31" s="35">
        <v>41992</v>
      </c>
      <c r="M31" s="71">
        <v>14</v>
      </c>
      <c r="N31" s="35" t="s">
        <v>47</v>
      </c>
      <c r="O31">
        <v>112</v>
      </c>
      <c r="P31" s="34" t="s">
        <v>122</v>
      </c>
      <c r="Q31">
        <v>4</v>
      </c>
    </row>
    <row r="32" spans="1:17" ht="12.75">
      <c r="A32" s="52" t="str">
        <f t="shared" si="0"/>
        <v>Report</v>
      </c>
      <c r="B32" s="34" t="s">
        <v>341</v>
      </c>
      <c r="C32">
        <v>130405</v>
      </c>
      <c r="D32" s="34" t="s">
        <v>370</v>
      </c>
      <c r="E32" s="34" t="s">
        <v>200</v>
      </c>
      <c r="F32" t="s">
        <v>61</v>
      </c>
      <c r="G32" t="s">
        <v>210</v>
      </c>
      <c r="H32">
        <v>430272</v>
      </c>
      <c r="I32" s="35">
        <v>41953</v>
      </c>
      <c r="J32" s="35">
        <v>41957</v>
      </c>
      <c r="K32" t="s">
        <v>192</v>
      </c>
      <c r="L32" s="35">
        <v>41992</v>
      </c>
      <c r="M32" s="71">
        <v>15</v>
      </c>
      <c r="N32" s="35" t="s">
        <v>42</v>
      </c>
      <c r="O32">
        <v>100</v>
      </c>
      <c r="P32" s="34" t="s">
        <v>119</v>
      </c>
      <c r="Q32">
        <v>3</v>
      </c>
    </row>
    <row r="33" spans="1:17" ht="12.75">
      <c r="A33" s="52" t="str">
        <f t="shared" si="0"/>
        <v>Report</v>
      </c>
      <c r="B33" s="34" t="s">
        <v>258</v>
      </c>
      <c r="C33">
        <v>58182</v>
      </c>
      <c r="D33" s="34" t="s">
        <v>259</v>
      </c>
      <c r="E33" s="34" t="s">
        <v>200</v>
      </c>
      <c r="F33" t="s">
        <v>19</v>
      </c>
      <c r="G33" t="s">
        <v>260</v>
      </c>
      <c r="H33">
        <v>446609</v>
      </c>
      <c r="I33" s="35">
        <v>41918</v>
      </c>
      <c r="J33" s="35">
        <v>41922</v>
      </c>
      <c r="K33" t="s">
        <v>192</v>
      </c>
      <c r="L33" s="35">
        <v>41960</v>
      </c>
      <c r="M33" s="71">
        <v>8</v>
      </c>
      <c r="N33" s="35" t="s">
        <v>298</v>
      </c>
      <c r="O33">
        <v>101</v>
      </c>
      <c r="P33" s="34" t="s">
        <v>110</v>
      </c>
      <c r="Q33">
        <v>1</v>
      </c>
    </row>
    <row r="34" spans="1:17" ht="12.75">
      <c r="A34" s="52" t="str">
        <f t="shared" si="0"/>
        <v>Report</v>
      </c>
      <c r="B34" s="34" t="s">
        <v>377</v>
      </c>
      <c r="C34">
        <v>53152</v>
      </c>
      <c r="D34" s="34" t="s">
        <v>259</v>
      </c>
      <c r="E34" s="34" t="s">
        <v>200</v>
      </c>
      <c r="F34" t="s">
        <v>64</v>
      </c>
      <c r="G34" t="s">
        <v>220</v>
      </c>
      <c r="H34">
        <v>446663</v>
      </c>
      <c r="I34" s="35">
        <v>41981</v>
      </c>
      <c r="J34" s="35">
        <v>41985</v>
      </c>
      <c r="K34" t="s">
        <v>192</v>
      </c>
      <c r="L34" s="35">
        <v>42025</v>
      </c>
      <c r="M34" s="71">
        <v>1</v>
      </c>
      <c r="N34" s="35" t="s">
        <v>44</v>
      </c>
      <c r="O34">
        <v>300</v>
      </c>
      <c r="P34" s="34" t="s">
        <v>48</v>
      </c>
      <c r="Q34">
        <v>3</v>
      </c>
    </row>
    <row r="35" spans="1:17" ht="12.75">
      <c r="A35" s="52" t="str">
        <f t="shared" si="0"/>
        <v>Report</v>
      </c>
      <c r="B35" s="34" t="s">
        <v>377</v>
      </c>
      <c r="C35">
        <v>53152</v>
      </c>
      <c r="D35" s="34" t="s">
        <v>259</v>
      </c>
      <c r="E35" s="34" t="s">
        <v>200</v>
      </c>
      <c r="F35" t="s">
        <v>64</v>
      </c>
      <c r="G35" t="s">
        <v>220</v>
      </c>
      <c r="H35">
        <v>446663</v>
      </c>
      <c r="I35" s="35">
        <v>41981</v>
      </c>
      <c r="J35" s="35">
        <v>41985</v>
      </c>
      <c r="K35" t="s">
        <v>192</v>
      </c>
      <c r="L35" s="35">
        <v>42025</v>
      </c>
      <c r="M35" s="71">
        <v>9</v>
      </c>
      <c r="N35" s="35" t="s">
        <v>120</v>
      </c>
      <c r="O35">
        <v>200</v>
      </c>
      <c r="P35" s="34" t="s">
        <v>55</v>
      </c>
      <c r="Q35">
        <v>2</v>
      </c>
    </row>
    <row r="36" spans="1:17" ht="12.75">
      <c r="A36" s="52" t="str">
        <f t="shared" si="0"/>
        <v>Report</v>
      </c>
      <c r="B36" s="34" t="s">
        <v>377</v>
      </c>
      <c r="C36">
        <v>53152</v>
      </c>
      <c r="D36" s="34" t="s">
        <v>259</v>
      </c>
      <c r="E36" s="34" t="s">
        <v>200</v>
      </c>
      <c r="F36" t="s">
        <v>64</v>
      </c>
      <c r="G36" t="s">
        <v>220</v>
      </c>
      <c r="H36">
        <v>446663</v>
      </c>
      <c r="I36" s="35">
        <v>41981</v>
      </c>
      <c r="J36" s="35">
        <v>41985</v>
      </c>
      <c r="K36" t="s">
        <v>192</v>
      </c>
      <c r="L36" s="35">
        <v>42025</v>
      </c>
      <c r="M36" s="71">
        <v>1</v>
      </c>
      <c r="N36" s="35" t="s">
        <v>44</v>
      </c>
      <c r="O36">
        <v>500</v>
      </c>
      <c r="P36" s="34" t="s">
        <v>52</v>
      </c>
      <c r="Q36">
        <v>3</v>
      </c>
    </row>
    <row r="37" spans="1:17" ht="12.75">
      <c r="A37" s="52" t="str">
        <f t="shared" si="0"/>
        <v>Report</v>
      </c>
      <c r="B37" s="34" t="s">
        <v>377</v>
      </c>
      <c r="C37">
        <v>53152</v>
      </c>
      <c r="D37" s="34" t="s">
        <v>259</v>
      </c>
      <c r="E37" s="34" t="s">
        <v>200</v>
      </c>
      <c r="F37" t="s">
        <v>64</v>
      </c>
      <c r="G37" t="s">
        <v>220</v>
      </c>
      <c r="H37">
        <v>446663</v>
      </c>
      <c r="I37" s="35">
        <v>41981</v>
      </c>
      <c r="J37" s="35">
        <v>41985</v>
      </c>
      <c r="K37" t="s">
        <v>192</v>
      </c>
      <c r="L37" s="35">
        <v>42025</v>
      </c>
      <c r="M37" s="71">
        <v>14</v>
      </c>
      <c r="N37" s="35" t="s">
        <v>47</v>
      </c>
      <c r="O37">
        <v>103</v>
      </c>
      <c r="P37" s="34" t="s">
        <v>85</v>
      </c>
      <c r="Q37">
        <v>3</v>
      </c>
    </row>
    <row r="38" spans="1:17" ht="12.75">
      <c r="A38" s="52" t="str">
        <f t="shared" si="0"/>
        <v>Report</v>
      </c>
      <c r="B38" s="34" t="s">
        <v>340</v>
      </c>
      <c r="C38">
        <v>131869</v>
      </c>
      <c r="D38" s="34" t="s">
        <v>365</v>
      </c>
      <c r="E38" s="34" t="s">
        <v>189</v>
      </c>
      <c r="F38" t="s">
        <v>21</v>
      </c>
      <c r="G38" t="s">
        <v>198</v>
      </c>
      <c r="H38">
        <v>429190</v>
      </c>
      <c r="I38" s="35">
        <v>41954</v>
      </c>
      <c r="J38" s="35">
        <v>41956</v>
      </c>
      <c r="K38" t="s">
        <v>192</v>
      </c>
      <c r="L38" s="35">
        <v>41989</v>
      </c>
      <c r="M38" s="71">
        <v>14</v>
      </c>
      <c r="N38" s="35" t="s">
        <v>47</v>
      </c>
      <c r="O38">
        <v>108</v>
      </c>
      <c r="P38" s="34" t="s">
        <v>49</v>
      </c>
      <c r="Q38">
        <v>2</v>
      </c>
    </row>
    <row r="39" spans="1:17" ht="12.75">
      <c r="A39" s="52" t="str">
        <f t="shared" si="0"/>
        <v>Report</v>
      </c>
      <c r="B39" s="34" t="s">
        <v>422</v>
      </c>
      <c r="C39">
        <v>54946</v>
      </c>
      <c r="D39" s="34" t="s">
        <v>230</v>
      </c>
      <c r="E39" s="34" t="s">
        <v>189</v>
      </c>
      <c r="F39" t="s">
        <v>19</v>
      </c>
      <c r="G39" t="s">
        <v>260</v>
      </c>
      <c r="H39">
        <v>446608</v>
      </c>
      <c r="I39" s="35">
        <v>42023</v>
      </c>
      <c r="J39" s="35">
        <v>42027</v>
      </c>
      <c r="K39" t="s">
        <v>192</v>
      </c>
      <c r="L39" s="35">
        <v>42066</v>
      </c>
      <c r="M39" s="71">
        <v>4</v>
      </c>
      <c r="N39" s="35" t="s">
        <v>43</v>
      </c>
      <c r="O39">
        <v>200</v>
      </c>
      <c r="P39" s="34" t="s">
        <v>82</v>
      </c>
      <c r="Q39">
        <v>2</v>
      </c>
    </row>
    <row r="40" spans="1:17" ht="12.75">
      <c r="A40" s="52" t="str">
        <f t="shared" si="0"/>
        <v>Report</v>
      </c>
      <c r="B40" s="34" t="s">
        <v>422</v>
      </c>
      <c r="C40">
        <v>54946</v>
      </c>
      <c r="D40" s="34" t="s">
        <v>230</v>
      </c>
      <c r="E40" s="34" t="s">
        <v>189</v>
      </c>
      <c r="F40" t="s">
        <v>19</v>
      </c>
      <c r="G40" t="s">
        <v>260</v>
      </c>
      <c r="H40">
        <v>446608</v>
      </c>
      <c r="I40" s="35">
        <v>42023</v>
      </c>
      <c r="J40" s="35">
        <v>42027</v>
      </c>
      <c r="K40" t="s">
        <v>192</v>
      </c>
      <c r="L40" s="35">
        <v>42066</v>
      </c>
      <c r="M40" s="71">
        <v>1</v>
      </c>
      <c r="N40" s="35" t="s">
        <v>44</v>
      </c>
      <c r="O40">
        <v>300</v>
      </c>
      <c r="P40" s="34" t="s">
        <v>48</v>
      </c>
      <c r="Q40">
        <v>2</v>
      </c>
    </row>
    <row r="41" spans="1:17" ht="12.75">
      <c r="A41" s="52" t="str">
        <f t="shared" si="0"/>
        <v>Report</v>
      </c>
      <c r="B41" s="34" t="s">
        <v>422</v>
      </c>
      <c r="C41">
        <v>54946</v>
      </c>
      <c r="D41" s="34" t="s">
        <v>230</v>
      </c>
      <c r="E41" s="34" t="s">
        <v>189</v>
      </c>
      <c r="F41" t="s">
        <v>19</v>
      </c>
      <c r="G41" t="s">
        <v>260</v>
      </c>
      <c r="H41">
        <v>446608</v>
      </c>
      <c r="I41" s="35">
        <v>42023</v>
      </c>
      <c r="J41" s="35">
        <v>42027</v>
      </c>
      <c r="K41" t="s">
        <v>192</v>
      </c>
      <c r="L41" s="35">
        <v>42066</v>
      </c>
      <c r="M41" s="71">
        <v>15</v>
      </c>
      <c r="N41" s="35" t="s">
        <v>42</v>
      </c>
      <c r="O41">
        <v>401</v>
      </c>
      <c r="P41" s="34" t="s">
        <v>95</v>
      </c>
      <c r="Q41">
        <v>2</v>
      </c>
    </row>
    <row r="42" spans="1:17" ht="12.75">
      <c r="A42" s="52" t="str">
        <f t="shared" si="0"/>
        <v>Report</v>
      </c>
      <c r="B42" s="34" t="s">
        <v>422</v>
      </c>
      <c r="C42">
        <v>54946</v>
      </c>
      <c r="D42" s="34" t="s">
        <v>230</v>
      </c>
      <c r="E42" s="34" t="s">
        <v>189</v>
      </c>
      <c r="F42" t="s">
        <v>19</v>
      </c>
      <c r="G42" t="s">
        <v>260</v>
      </c>
      <c r="H42">
        <v>446608</v>
      </c>
      <c r="I42" s="35">
        <v>42023</v>
      </c>
      <c r="J42" s="35">
        <v>42027</v>
      </c>
      <c r="K42" t="s">
        <v>192</v>
      </c>
      <c r="L42" s="35">
        <v>42066</v>
      </c>
      <c r="M42" s="71">
        <v>15</v>
      </c>
      <c r="N42" s="35" t="s">
        <v>42</v>
      </c>
      <c r="O42">
        <v>200</v>
      </c>
      <c r="P42" s="34" t="s">
        <v>56</v>
      </c>
      <c r="Q42">
        <v>2</v>
      </c>
    </row>
    <row r="43" spans="1:17" ht="12.75">
      <c r="A43" s="52" t="str">
        <f t="shared" si="0"/>
        <v>Report</v>
      </c>
      <c r="B43" s="34" t="s">
        <v>422</v>
      </c>
      <c r="C43">
        <v>54946</v>
      </c>
      <c r="D43" s="34" t="s">
        <v>230</v>
      </c>
      <c r="E43" s="34" t="s">
        <v>189</v>
      </c>
      <c r="F43" t="s">
        <v>19</v>
      </c>
      <c r="G43" t="s">
        <v>260</v>
      </c>
      <c r="H43">
        <v>446608</v>
      </c>
      <c r="I43" s="35">
        <v>42023</v>
      </c>
      <c r="J43" s="35">
        <v>42027</v>
      </c>
      <c r="K43" t="s">
        <v>192</v>
      </c>
      <c r="L43" s="35">
        <v>42066</v>
      </c>
      <c r="M43" s="71">
        <v>14</v>
      </c>
      <c r="N43" s="35" t="s">
        <v>47</v>
      </c>
      <c r="O43">
        <v>204</v>
      </c>
      <c r="P43" s="34" t="s">
        <v>104</v>
      </c>
      <c r="Q43">
        <v>2</v>
      </c>
    </row>
    <row r="44" spans="1:17" ht="12.75">
      <c r="A44" s="52" t="str">
        <f t="shared" si="0"/>
        <v>Report</v>
      </c>
      <c r="B44" s="34" t="s">
        <v>229</v>
      </c>
      <c r="C44">
        <v>130532</v>
      </c>
      <c r="D44" s="34" t="s">
        <v>230</v>
      </c>
      <c r="E44" s="34" t="s">
        <v>189</v>
      </c>
      <c r="F44" t="s">
        <v>61</v>
      </c>
      <c r="G44" t="s">
        <v>225</v>
      </c>
      <c r="H44">
        <v>446537</v>
      </c>
      <c r="I44" s="35">
        <v>41904</v>
      </c>
      <c r="J44" s="35">
        <v>41908</v>
      </c>
      <c r="K44" t="s">
        <v>192</v>
      </c>
      <c r="L44" s="35">
        <v>41941</v>
      </c>
      <c r="M44" s="71">
        <v>1</v>
      </c>
      <c r="N44" s="35" t="s">
        <v>44</v>
      </c>
      <c r="O44">
        <v>300</v>
      </c>
      <c r="P44" s="34" t="s">
        <v>48</v>
      </c>
      <c r="Q44">
        <v>1</v>
      </c>
    </row>
    <row r="45" spans="1:17" ht="12.75">
      <c r="A45" s="52" t="str">
        <f t="shared" si="0"/>
        <v>Report</v>
      </c>
      <c r="B45" s="34" t="s">
        <v>229</v>
      </c>
      <c r="C45">
        <v>130532</v>
      </c>
      <c r="D45" s="34" t="s">
        <v>230</v>
      </c>
      <c r="E45" s="34" t="s">
        <v>189</v>
      </c>
      <c r="F45" t="s">
        <v>61</v>
      </c>
      <c r="G45" t="s">
        <v>225</v>
      </c>
      <c r="H45">
        <v>446537</v>
      </c>
      <c r="I45" s="35">
        <v>41904</v>
      </c>
      <c r="J45" s="35">
        <v>41908</v>
      </c>
      <c r="K45" t="s">
        <v>192</v>
      </c>
      <c r="L45" s="35">
        <v>41941</v>
      </c>
      <c r="M45" s="71">
        <v>4</v>
      </c>
      <c r="N45" s="35" t="s">
        <v>43</v>
      </c>
      <c r="O45">
        <v>100</v>
      </c>
      <c r="P45" s="34" t="s">
        <v>45</v>
      </c>
      <c r="Q45">
        <v>2</v>
      </c>
    </row>
    <row r="46" spans="1:17" ht="12.75">
      <c r="A46" s="52" t="str">
        <f t="shared" si="0"/>
        <v>Report</v>
      </c>
      <c r="B46" s="34" t="s">
        <v>229</v>
      </c>
      <c r="C46">
        <v>130532</v>
      </c>
      <c r="D46" s="34" t="s">
        <v>230</v>
      </c>
      <c r="E46" s="34" t="s">
        <v>189</v>
      </c>
      <c r="F46" t="s">
        <v>61</v>
      </c>
      <c r="G46" t="s">
        <v>225</v>
      </c>
      <c r="H46">
        <v>446537</v>
      </c>
      <c r="I46" s="35">
        <v>41904</v>
      </c>
      <c r="J46" s="35">
        <v>41908</v>
      </c>
      <c r="K46" t="s">
        <v>192</v>
      </c>
      <c r="L46" s="35">
        <v>41941</v>
      </c>
      <c r="M46" s="71">
        <v>14</v>
      </c>
      <c r="N46" s="35" t="s">
        <v>47</v>
      </c>
      <c r="O46">
        <v>103</v>
      </c>
      <c r="P46" s="34" t="s">
        <v>85</v>
      </c>
      <c r="Q46">
        <v>1</v>
      </c>
    </row>
    <row r="47" spans="1:17" ht="12.75">
      <c r="A47" s="52" t="str">
        <f t="shared" si="0"/>
        <v>Report</v>
      </c>
      <c r="B47" s="34" t="s">
        <v>415</v>
      </c>
      <c r="C47">
        <v>130404</v>
      </c>
      <c r="D47" s="34" t="s">
        <v>430</v>
      </c>
      <c r="E47" s="34" t="s">
        <v>200</v>
      </c>
      <c r="F47" t="s">
        <v>392</v>
      </c>
      <c r="G47" t="s">
        <v>220</v>
      </c>
      <c r="H47">
        <v>452634</v>
      </c>
      <c r="I47" s="35">
        <v>42023</v>
      </c>
      <c r="J47" s="35">
        <v>42027</v>
      </c>
      <c r="K47" t="s">
        <v>192</v>
      </c>
      <c r="L47" s="35">
        <v>42062</v>
      </c>
      <c r="M47" s="71">
        <v>14</v>
      </c>
      <c r="N47" s="35" t="s">
        <v>47</v>
      </c>
      <c r="O47">
        <v>103</v>
      </c>
      <c r="P47" s="34" t="s">
        <v>85</v>
      </c>
      <c r="Q47">
        <v>2</v>
      </c>
    </row>
    <row r="48" spans="1:17" ht="12.75">
      <c r="A48" s="52" t="str">
        <f t="shared" si="0"/>
        <v>Report</v>
      </c>
      <c r="B48" s="34" t="s">
        <v>415</v>
      </c>
      <c r="C48">
        <v>130404</v>
      </c>
      <c r="D48" s="34" t="s">
        <v>430</v>
      </c>
      <c r="E48" s="34" t="s">
        <v>200</v>
      </c>
      <c r="F48" t="s">
        <v>392</v>
      </c>
      <c r="G48" t="s">
        <v>220</v>
      </c>
      <c r="H48">
        <v>452634</v>
      </c>
      <c r="I48" s="35">
        <v>42023</v>
      </c>
      <c r="J48" s="35">
        <v>42027</v>
      </c>
      <c r="K48" t="s">
        <v>192</v>
      </c>
      <c r="L48" s="35">
        <v>42062</v>
      </c>
      <c r="M48" s="71">
        <v>9</v>
      </c>
      <c r="N48" s="35" t="s">
        <v>120</v>
      </c>
      <c r="O48">
        <v>200</v>
      </c>
      <c r="P48" s="34" t="s">
        <v>55</v>
      </c>
      <c r="Q48">
        <v>2</v>
      </c>
    </row>
    <row r="49" spans="1:17" ht="12.75">
      <c r="A49" s="52" t="str">
        <f t="shared" si="0"/>
        <v>Report</v>
      </c>
      <c r="B49" s="34" t="s">
        <v>495</v>
      </c>
      <c r="C49">
        <v>130415</v>
      </c>
      <c r="D49" s="34" t="s">
        <v>496</v>
      </c>
      <c r="E49" s="34" t="s">
        <v>200</v>
      </c>
      <c r="F49" t="s">
        <v>61</v>
      </c>
      <c r="G49" t="s">
        <v>382</v>
      </c>
      <c r="H49">
        <v>440233</v>
      </c>
      <c r="I49" s="35">
        <v>42037</v>
      </c>
      <c r="J49" s="35">
        <v>42041</v>
      </c>
      <c r="K49" t="s">
        <v>192</v>
      </c>
      <c r="L49" s="35">
        <v>42095</v>
      </c>
      <c r="M49" s="71">
        <v>14</v>
      </c>
      <c r="N49" s="35" t="s">
        <v>47</v>
      </c>
      <c r="O49">
        <v>113</v>
      </c>
      <c r="P49" s="34" t="s">
        <v>127</v>
      </c>
      <c r="Q49">
        <v>4</v>
      </c>
    </row>
    <row r="50" spans="1:17" ht="12.75">
      <c r="A50" s="52" t="str">
        <f t="shared" si="0"/>
        <v>Report</v>
      </c>
      <c r="B50" s="34" t="s">
        <v>495</v>
      </c>
      <c r="C50">
        <v>130415</v>
      </c>
      <c r="D50" s="34" t="s">
        <v>496</v>
      </c>
      <c r="E50" s="34" t="s">
        <v>200</v>
      </c>
      <c r="F50" t="s">
        <v>61</v>
      </c>
      <c r="G50" t="s">
        <v>382</v>
      </c>
      <c r="H50">
        <v>440233</v>
      </c>
      <c r="I50" s="35">
        <v>42037</v>
      </c>
      <c r="J50" s="35">
        <v>42041</v>
      </c>
      <c r="K50" t="s">
        <v>192</v>
      </c>
      <c r="L50" s="35">
        <v>42095</v>
      </c>
      <c r="M50" s="71">
        <v>1</v>
      </c>
      <c r="N50" s="35" t="s">
        <v>44</v>
      </c>
      <c r="O50">
        <v>300</v>
      </c>
      <c r="P50" s="34" t="s">
        <v>48</v>
      </c>
      <c r="Q50">
        <v>3</v>
      </c>
    </row>
    <row r="51" spans="1:17" ht="12.75">
      <c r="A51" s="52" t="str">
        <f t="shared" si="0"/>
        <v>Report</v>
      </c>
      <c r="B51" s="34" t="s">
        <v>495</v>
      </c>
      <c r="C51">
        <v>130415</v>
      </c>
      <c r="D51" s="34" t="s">
        <v>496</v>
      </c>
      <c r="E51" s="34" t="s">
        <v>200</v>
      </c>
      <c r="F51" t="s">
        <v>61</v>
      </c>
      <c r="G51" t="s">
        <v>382</v>
      </c>
      <c r="H51">
        <v>440233</v>
      </c>
      <c r="I51" s="35">
        <v>42037</v>
      </c>
      <c r="J51" s="35">
        <v>42041</v>
      </c>
      <c r="K51" t="s">
        <v>192</v>
      </c>
      <c r="L51" s="35">
        <v>42095</v>
      </c>
      <c r="M51" s="71">
        <v>5</v>
      </c>
      <c r="N51" s="35" t="s">
        <v>300</v>
      </c>
      <c r="O51">
        <v>202</v>
      </c>
      <c r="P51" s="34" t="s">
        <v>83</v>
      </c>
      <c r="Q51">
        <v>3</v>
      </c>
    </row>
    <row r="52" spans="1:17" ht="12.75">
      <c r="A52" s="52" t="str">
        <f t="shared" si="0"/>
        <v>Report</v>
      </c>
      <c r="B52" s="34" t="s">
        <v>495</v>
      </c>
      <c r="C52">
        <v>130415</v>
      </c>
      <c r="D52" s="34" t="s">
        <v>496</v>
      </c>
      <c r="E52" s="34" t="s">
        <v>200</v>
      </c>
      <c r="F52" t="s">
        <v>61</v>
      </c>
      <c r="G52" t="s">
        <v>382</v>
      </c>
      <c r="H52">
        <v>440233</v>
      </c>
      <c r="I52" s="35">
        <v>42037</v>
      </c>
      <c r="J52" s="35">
        <v>42041</v>
      </c>
      <c r="K52" t="s">
        <v>192</v>
      </c>
      <c r="L52" s="35">
        <v>42095</v>
      </c>
      <c r="M52" s="71">
        <v>7</v>
      </c>
      <c r="N52" s="35" t="s">
        <v>50</v>
      </c>
      <c r="O52">
        <v>400</v>
      </c>
      <c r="P52" s="34" t="s">
        <v>84</v>
      </c>
      <c r="Q52">
        <v>2</v>
      </c>
    </row>
    <row r="53" spans="1:17" ht="12.75">
      <c r="A53" s="52" t="str">
        <f t="shared" si="0"/>
        <v>Report</v>
      </c>
      <c r="B53" s="34" t="s">
        <v>495</v>
      </c>
      <c r="C53">
        <v>130415</v>
      </c>
      <c r="D53" s="34" t="s">
        <v>496</v>
      </c>
      <c r="E53" s="34" t="s">
        <v>200</v>
      </c>
      <c r="F53" t="s">
        <v>61</v>
      </c>
      <c r="G53" t="s">
        <v>382</v>
      </c>
      <c r="H53">
        <v>440233</v>
      </c>
      <c r="I53" s="35">
        <v>42037</v>
      </c>
      <c r="J53" s="35">
        <v>42041</v>
      </c>
      <c r="K53" t="s">
        <v>192</v>
      </c>
      <c r="L53" s="35">
        <v>42095</v>
      </c>
      <c r="M53" s="71">
        <v>9</v>
      </c>
      <c r="N53" s="35" t="s">
        <v>120</v>
      </c>
      <c r="O53">
        <v>100</v>
      </c>
      <c r="P53" s="34" t="s">
        <v>101</v>
      </c>
      <c r="Q53">
        <v>2</v>
      </c>
    </row>
    <row r="54" spans="1:17" ht="12.75">
      <c r="A54" s="52" t="str">
        <f t="shared" si="0"/>
        <v>Report</v>
      </c>
      <c r="B54" s="34" t="s">
        <v>495</v>
      </c>
      <c r="C54">
        <v>130415</v>
      </c>
      <c r="D54" s="34" t="s">
        <v>496</v>
      </c>
      <c r="E54" s="34" t="s">
        <v>200</v>
      </c>
      <c r="F54" t="s">
        <v>61</v>
      </c>
      <c r="G54" t="s">
        <v>382</v>
      </c>
      <c r="H54">
        <v>440233</v>
      </c>
      <c r="I54" s="35">
        <v>42037</v>
      </c>
      <c r="J54" s="35">
        <v>42041</v>
      </c>
      <c r="K54" t="s">
        <v>192</v>
      </c>
      <c r="L54" s="35">
        <v>42095</v>
      </c>
      <c r="M54" s="71">
        <v>6</v>
      </c>
      <c r="N54" s="35" t="s">
        <v>41</v>
      </c>
      <c r="O54">
        <v>200</v>
      </c>
      <c r="P54" s="34" t="s">
        <v>121</v>
      </c>
      <c r="Q54">
        <v>3</v>
      </c>
    </row>
    <row r="55" spans="1:17" ht="12.75">
      <c r="A55" s="52" t="str">
        <f t="shared" si="0"/>
        <v>Report</v>
      </c>
      <c r="B55" s="34" t="s">
        <v>495</v>
      </c>
      <c r="C55">
        <v>130415</v>
      </c>
      <c r="D55" s="34" t="s">
        <v>496</v>
      </c>
      <c r="E55" s="34" t="s">
        <v>200</v>
      </c>
      <c r="F55" t="s">
        <v>61</v>
      </c>
      <c r="G55" t="s">
        <v>382</v>
      </c>
      <c r="H55">
        <v>440233</v>
      </c>
      <c r="I55" s="35">
        <v>42037</v>
      </c>
      <c r="J55" s="35">
        <v>42041</v>
      </c>
      <c r="K55" t="s">
        <v>192</v>
      </c>
      <c r="L55" s="35">
        <v>42095</v>
      </c>
      <c r="M55" s="71">
        <v>14</v>
      </c>
      <c r="N55" s="35" t="s">
        <v>47</v>
      </c>
      <c r="O55">
        <v>112</v>
      </c>
      <c r="P55" s="34" t="s">
        <v>122</v>
      </c>
      <c r="Q55">
        <v>4</v>
      </c>
    </row>
    <row r="56" spans="1:17" ht="12.75">
      <c r="A56" s="52" t="str">
        <f t="shared" si="0"/>
        <v>Report</v>
      </c>
      <c r="B56" s="34" t="s">
        <v>489</v>
      </c>
      <c r="C56">
        <v>59173</v>
      </c>
      <c r="D56" s="34" t="s">
        <v>490</v>
      </c>
      <c r="E56" s="34" t="s">
        <v>200</v>
      </c>
      <c r="F56" t="s">
        <v>19</v>
      </c>
      <c r="G56" t="s">
        <v>260</v>
      </c>
      <c r="H56">
        <v>452630</v>
      </c>
      <c r="I56" s="35">
        <v>42037</v>
      </c>
      <c r="J56" s="35">
        <v>42041</v>
      </c>
      <c r="K56" t="s">
        <v>192</v>
      </c>
      <c r="L56" s="35">
        <v>42079</v>
      </c>
      <c r="M56" s="71">
        <v>15</v>
      </c>
      <c r="N56" s="35" t="s">
        <v>42</v>
      </c>
      <c r="O56">
        <v>200</v>
      </c>
      <c r="P56" s="34" t="s">
        <v>56</v>
      </c>
      <c r="Q56">
        <v>2</v>
      </c>
    </row>
    <row r="57" spans="1:17" ht="12.75">
      <c r="A57" s="52" t="str">
        <f t="shared" si="0"/>
        <v>Report</v>
      </c>
      <c r="B57" s="34" t="s">
        <v>489</v>
      </c>
      <c r="C57">
        <v>59173</v>
      </c>
      <c r="D57" s="34" t="s">
        <v>490</v>
      </c>
      <c r="E57" s="34" t="s">
        <v>200</v>
      </c>
      <c r="F57" t="s">
        <v>19</v>
      </c>
      <c r="G57" t="s">
        <v>260</v>
      </c>
      <c r="H57">
        <v>452630</v>
      </c>
      <c r="I57" s="35">
        <v>42037</v>
      </c>
      <c r="J57" s="35">
        <v>42041</v>
      </c>
      <c r="K57" t="s">
        <v>192</v>
      </c>
      <c r="L57" s="35">
        <v>42079</v>
      </c>
      <c r="M57" s="71">
        <v>1</v>
      </c>
      <c r="N57" s="35" t="s">
        <v>44</v>
      </c>
      <c r="O57">
        <v>300</v>
      </c>
      <c r="P57" s="34" t="s">
        <v>48</v>
      </c>
      <c r="Q57">
        <v>2</v>
      </c>
    </row>
    <row r="58" spans="1:17" ht="12.75">
      <c r="A58" s="52" t="str">
        <f t="shared" si="0"/>
        <v>Report</v>
      </c>
      <c r="B58" s="34" t="s">
        <v>489</v>
      </c>
      <c r="C58">
        <v>59173</v>
      </c>
      <c r="D58" s="34" t="s">
        <v>490</v>
      </c>
      <c r="E58" s="34" t="s">
        <v>200</v>
      </c>
      <c r="F58" t="s">
        <v>19</v>
      </c>
      <c r="G58" t="s">
        <v>260</v>
      </c>
      <c r="H58">
        <v>452630</v>
      </c>
      <c r="I58" s="35">
        <v>42037</v>
      </c>
      <c r="J58" s="35">
        <v>42041</v>
      </c>
      <c r="K58" t="s">
        <v>192</v>
      </c>
      <c r="L58" s="35">
        <v>42079</v>
      </c>
      <c r="M58" s="71">
        <v>14</v>
      </c>
      <c r="N58" s="35" t="s">
        <v>47</v>
      </c>
      <c r="O58">
        <v>204</v>
      </c>
      <c r="P58" s="34" t="s">
        <v>104</v>
      </c>
      <c r="Q58">
        <v>2</v>
      </c>
    </row>
    <row r="59" spans="1:17" ht="12.75">
      <c r="A59" s="52" t="str">
        <f t="shared" si="0"/>
        <v>Report</v>
      </c>
      <c r="B59" s="34" t="s">
        <v>489</v>
      </c>
      <c r="C59">
        <v>59173</v>
      </c>
      <c r="D59" s="34" t="s">
        <v>490</v>
      </c>
      <c r="E59" s="34" t="s">
        <v>200</v>
      </c>
      <c r="F59" t="s">
        <v>19</v>
      </c>
      <c r="G59" t="s">
        <v>260</v>
      </c>
      <c r="H59">
        <v>452630</v>
      </c>
      <c r="I59" s="35">
        <v>42037</v>
      </c>
      <c r="J59" s="35">
        <v>42041</v>
      </c>
      <c r="K59" t="s">
        <v>192</v>
      </c>
      <c r="L59" s="35">
        <v>42079</v>
      </c>
      <c r="M59" s="71">
        <v>15</v>
      </c>
      <c r="N59" s="35" t="s">
        <v>42</v>
      </c>
      <c r="O59">
        <v>300</v>
      </c>
      <c r="P59" s="34" t="s">
        <v>94</v>
      </c>
      <c r="Q59">
        <v>2</v>
      </c>
    </row>
    <row r="60" spans="1:17" ht="12.75">
      <c r="A60" s="52" t="str">
        <f t="shared" si="0"/>
        <v>Report</v>
      </c>
      <c r="B60" s="34" t="s">
        <v>333</v>
      </c>
      <c r="C60">
        <v>53132</v>
      </c>
      <c r="D60" s="34" t="s">
        <v>397</v>
      </c>
      <c r="E60" s="34" t="s">
        <v>200</v>
      </c>
      <c r="F60" t="s">
        <v>64</v>
      </c>
      <c r="G60" t="s">
        <v>220</v>
      </c>
      <c r="H60">
        <v>446662</v>
      </c>
      <c r="I60" s="35">
        <v>41974</v>
      </c>
      <c r="J60" s="35">
        <v>41978</v>
      </c>
      <c r="K60" t="s">
        <v>192</v>
      </c>
      <c r="L60" s="35">
        <v>42018</v>
      </c>
      <c r="M60" s="71">
        <v>14</v>
      </c>
      <c r="N60" s="35" t="s">
        <v>47</v>
      </c>
      <c r="O60">
        <v>103</v>
      </c>
      <c r="P60" s="34" t="s">
        <v>85</v>
      </c>
      <c r="Q60">
        <v>2</v>
      </c>
    </row>
    <row r="61" spans="1:17" ht="12.75">
      <c r="A61" s="52" t="str">
        <f t="shared" si="0"/>
        <v>Report</v>
      </c>
      <c r="B61" s="34" t="s">
        <v>333</v>
      </c>
      <c r="C61">
        <v>53132</v>
      </c>
      <c r="D61" s="34" t="s">
        <v>397</v>
      </c>
      <c r="E61" s="34" t="s">
        <v>200</v>
      </c>
      <c r="F61" t="s">
        <v>64</v>
      </c>
      <c r="G61" t="s">
        <v>220</v>
      </c>
      <c r="H61">
        <v>446662</v>
      </c>
      <c r="I61" s="35">
        <v>41974</v>
      </c>
      <c r="J61" s="35">
        <v>41978</v>
      </c>
      <c r="K61" t="s">
        <v>192</v>
      </c>
      <c r="L61" s="35">
        <v>42018</v>
      </c>
      <c r="M61" s="71">
        <v>7</v>
      </c>
      <c r="N61" s="35" t="s">
        <v>50</v>
      </c>
      <c r="O61">
        <v>303</v>
      </c>
      <c r="P61" s="34" t="s">
        <v>165</v>
      </c>
      <c r="Q61">
        <v>2</v>
      </c>
    </row>
    <row r="62" spans="1:17" ht="12.75">
      <c r="A62" s="52" t="str">
        <f t="shared" si="0"/>
        <v>Report</v>
      </c>
      <c r="B62" s="34" t="s">
        <v>333</v>
      </c>
      <c r="C62">
        <v>53132</v>
      </c>
      <c r="D62" s="34" t="s">
        <v>397</v>
      </c>
      <c r="E62" s="34" t="s">
        <v>200</v>
      </c>
      <c r="F62" t="s">
        <v>64</v>
      </c>
      <c r="G62" t="s">
        <v>220</v>
      </c>
      <c r="H62">
        <v>446662</v>
      </c>
      <c r="I62" s="35">
        <v>41974</v>
      </c>
      <c r="J62" s="35">
        <v>41978</v>
      </c>
      <c r="K62" t="s">
        <v>192</v>
      </c>
      <c r="L62" s="35">
        <v>42018</v>
      </c>
      <c r="M62" s="71">
        <v>7</v>
      </c>
      <c r="N62" s="35" t="s">
        <v>50</v>
      </c>
      <c r="O62">
        <v>302</v>
      </c>
      <c r="P62" s="34" t="s">
        <v>105</v>
      </c>
      <c r="Q62">
        <v>2</v>
      </c>
    </row>
    <row r="63" spans="1:17" ht="12.75">
      <c r="A63" s="52" t="str">
        <f t="shared" si="0"/>
        <v>Report</v>
      </c>
      <c r="B63" s="34" t="s">
        <v>333</v>
      </c>
      <c r="C63">
        <v>53132</v>
      </c>
      <c r="D63" s="34" t="s">
        <v>397</v>
      </c>
      <c r="E63" s="34" t="s">
        <v>200</v>
      </c>
      <c r="F63" t="s">
        <v>64</v>
      </c>
      <c r="G63" t="s">
        <v>220</v>
      </c>
      <c r="H63">
        <v>446662</v>
      </c>
      <c r="I63" s="35">
        <v>41974</v>
      </c>
      <c r="J63" s="35">
        <v>41978</v>
      </c>
      <c r="K63" t="s">
        <v>192</v>
      </c>
      <c r="L63" s="35">
        <v>42018</v>
      </c>
      <c r="M63" s="71">
        <v>9</v>
      </c>
      <c r="N63" s="35" t="s">
        <v>120</v>
      </c>
      <c r="O63">
        <v>200</v>
      </c>
      <c r="P63" s="34" t="s">
        <v>55</v>
      </c>
      <c r="Q63">
        <v>2</v>
      </c>
    </row>
    <row r="64" spans="1:17" ht="12.75">
      <c r="A64" s="52" t="str">
        <f t="shared" si="0"/>
        <v>Report</v>
      </c>
      <c r="B64" s="34" t="s">
        <v>274</v>
      </c>
      <c r="C64">
        <v>130456</v>
      </c>
      <c r="D64" s="34" t="s">
        <v>275</v>
      </c>
      <c r="E64" s="34" t="s">
        <v>200</v>
      </c>
      <c r="F64" t="s">
        <v>61</v>
      </c>
      <c r="G64" t="s">
        <v>210</v>
      </c>
      <c r="H64">
        <v>430281</v>
      </c>
      <c r="I64" s="35">
        <v>41925</v>
      </c>
      <c r="J64" s="35">
        <v>41929</v>
      </c>
      <c r="K64" t="s">
        <v>192</v>
      </c>
      <c r="L64" s="35">
        <v>41964</v>
      </c>
      <c r="M64" s="71">
        <v>1</v>
      </c>
      <c r="N64" s="35" t="s">
        <v>44</v>
      </c>
      <c r="O64">
        <v>300</v>
      </c>
      <c r="P64" s="34" t="s">
        <v>48</v>
      </c>
      <c r="Q64">
        <v>3</v>
      </c>
    </row>
    <row r="65" spans="1:17" ht="12.75">
      <c r="A65" s="52" t="str">
        <f t="shared" si="0"/>
        <v>Report</v>
      </c>
      <c r="B65" s="34" t="s">
        <v>274</v>
      </c>
      <c r="C65">
        <v>130456</v>
      </c>
      <c r="D65" s="34" t="s">
        <v>275</v>
      </c>
      <c r="E65" s="34" t="s">
        <v>200</v>
      </c>
      <c r="F65" t="s">
        <v>61</v>
      </c>
      <c r="G65" t="s">
        <v>210</v>
      </c>
      <c r="H65">
        <v>430281</v>
      </c>
      <c r="I65" s="35">
        <v>41925</v>
      </c>
      <c r="J65" s="35">
        <v>41929</v>
      </c>
      <c r="K65" t="s">
        <v>192</v>
      </c>
      <c r="L65" s="35">
        <v>41964</v>
      </c>
      <c r="M65" s="71">
        <v>4</v>
      </c>
      <c r="N65" s="35" t="s">
        <v>43</v>
      </c>
      <c r="O65">
        <v>300</v>
      </c>
      <c r="P65" s="34" t="s">
        <v>60</v>
      </c>
      <c r="Q65">
        <v>3</v>
      </c>
    </row>
    <row r="66" spans="1:17" ht="12.75">
      <c r="A66" s="52" t="str">
        <f t="shared" si="0"/>
        <v>Report</v>
      </c>
      <c r="B66" s="34" t="s">
        <v>274</v>
      </c>
      <c r="C66">
        <v>130456</v>
      </c>
      <c r="D66" s="34" t="s">
        <v>275</v>
      </c>
      <c r="E66" s="34" t="s">
        <v>200</v>
      </c>
      <c r="F66" t="s">
        <v>61</v>
      </c>
      <c r="G66" t="s">
        <v>210</v>
      </c>
      <c r="H66">
        <v>430281</v>
      </c>
      <c r="I66" s="35">
        <v>41925</v>
      </c>
      <c r="J66" s="35">
        <v>41929</v>
      </c>
      <c r="K66" t="s">
        <v>192</v>
      </c>
      <c r="L66" s="35">
        <v>41964</v>
      </c>
      <c r="M66" s="71">
        <v>7</v>
      </c>
      <c r="N66" s="35" t="s">
        <v>50</v>
      </c>
      <c r="O66">
        <v>301</v>
      </c>
      <c r="P66" s="34" t="s">
        <v>46</v>
      </c>
      <c r="Q66">
        <v>2</v>
      </c>
    </row>
    <row r="67" spans="1:17" ht="12.75">
      <c r="A67" s="52" t="str">
        <f t="shared" si="0"/>
        <v>Report</v>
      </c>
      <c r="B67" s="34" t="s">
        <v>274</v>
      </c>
      <c r="C67">
        <v>130456</v>
      </c>
      <c r="D67" s="34" t="s">
        <v>275</v>
      </c>
      <c r="E67" s="34" t="s">
        <v>200</v>
      </c>
      <c r="F67" t="s">
        <v>61</v>
      </c>
      <c r="G67" t="s">
        <v>210</v>
      </c>
      <c r="H67">
        <v>430281</v>
      </c>
      <c r="I67" s="35">
        <v>41925</v>
      </c>
      <c r="J67" s="35">
        <v>41929</v>
      </c>
      <c r="K67" t="s">
        <v>192</v>
      </c>
      <c r="L67" s="35">
        <v>41964</v>
      </c>
      <c r="M67" s="71">
        <v>14</v>
      </c>
      <c r="N67" s="35" t="s">
        <v>47</v>
      </c>
      <c r="O67">
        <v>112</v>
      </c>
      <c r="P67" s="34" t="s">
        <v>122</v>
      </c>
      <c r="Q67">
        <v>4</v>
      </c>
    </row>
    <row r="68" spans="1:17" ht="12.75">
      <c r="A68" s="52" t="str">
        <f aca="true" t="shared" si="1" ref="A68:A127">IF(C68&lt;&gt;"",HYPERLINK(CONCATENATE("http://reports.ofsted.gov.uk/inspection-reports/find-inspection-report/provider/ELS/",C68),"Report"),"")</f>
        <v>Report</v>
      </c>
      <c r="B68" s="34" t="s">
        <v>274</v>
      </c>
      <c r="C68">
        <v>130456</v>
      </c>
      <c r="D68" s="34" t="s">
        <v>275</v>
      </c>
      <c r="E68" s="34" t="s">
        <v>200</v>
      </c>
      <c r="F68" t="s">
        <v>61</v>
      </c>
      <c r="G68" t="s">
        <v>210</v>
      </c>
      <c r="H68">
        <v>430281</v>
      </c>
      <c r="I68" s="35">
        <v>41925</v>
      </c>
      <c r="J68" s="35">
        <v>41929</v>
      </c>
      <c r="K68" t="s">
        <v>192</v>
      </c>
      <c r="L68" s="35">
        <v>41964</v>
      </c>
      <c r="M68" s="71">
        <v>15</v>
      </c>
      <c r="N68" s="35" t="s">
        <v>42</v>
      </c>
      <c r="O68">
        <v>300</v>
      </c>
      <c r="P68" s="34" t="s">
        <v>94</v>
      </c>
      <c r="Q68">
        <v>2</v>
      </c>
    </row>
    <row r="69" spans="1:17" ht="12.75">
      <c r="A69" s="52" t="str">
        <f t="shared" si="1"/>
        <v>Report</v>
      </c>
      <c r="B69" s="34" t="s">
        <v>407</v>
      </c>
      <c r="C69">
        <v>51646</v>
      </c>
      <c r="D69" s="34" t="s">
        <v>427</v>
      </c>
      <c r="E69" s="34" t="s">
        <v>200</v>
      </c>
      <c r="F69" t="s">
        <v>64</v>
      </c>
      <c r="G69" t="s">
        <v>220</v>
      </c>
      <c r="H69">
        <v>452602</v>
      </c>
      <c r="I69" s="35">
        <v>42018</v>
      </c>
      <c r="J69" s="35">
        <v>42020</v>
      </c>
      <c r="K69" t="s">
        <v>192</v>
      </c>
      <c r="L69" s="35">
        <v>42055</v>
      </c>
      <c r="M69" s="71">
        <v>6</v>
      </c>
      <c r="N69" s="35" t="s">
        <v>41</v>
      </c>
      <c r="O69">
        <v>200</v>
      </c>
      <c r="P69" s="34" t="s">
        <v>121</v>
      </c>
      <c r="Q69">
        <v>1</v>
      </c>
    </row>
    <row r="70" spans="1:17" ht="12.75">
      <c r="A70" s="52" t="str">
        <f t="shared" si="1"/>
        <v>Report</v>
      </c>
      <c r="B70" s="34" t="s">
        <v>407</v>
      </c>
      <c r="C70">
        <v>51646</v>
      </c>
      <c r="D70" s="34" t="s">
        <v>427</v>
      </c>
      <c r="E70" s="34" t="s">
        <v>200</v>
      </c>
      <c r="F70" t="s">
        <v>64</v>
      </c>
      <c r="G70" t="s">
        <v>220</v>
      </c>
      <c r="H70">
        <v>452602</v>
      </c>
      <c r="I70" s="35">
        <v>42018</v>
      </c>
      <c r="J70" s="35">
        <v>42020</v>
      </c>
      <c r="K70" t="s">
        <v>192</v>
      </c>
      <c r="L70" s="35">
        <v>42055</v>
      </c>
      <c r="M70" s="71">
        <v>6</v>
      </c>
      <c r="N70" s="35" t="s">
        <v>41</v>
      </c>
      <c r="O70">
        <v>100</v>
      </c>
      <c r="P70" s="34" t="s">
        <v>59</v>
      </c>
      <c r="Q70">
        <v>1</v>
      </c>
    </row>
    <row r="71" spans="1:17" ht="12.75">
      <c r="A71" s="52" t="str">
        <f t="shared" si="1"/>
        <v>Report</v>
      </c>
      <c r="B71" s="34" t="s">
        <v>307</v>
      </c>
      <c r="C71">
        <v>51090</v>
      </c>
      <c r="D71" s="34" t="s">
        <v>359</v>
      </c>
      <c r="E71" s="34" t="s">
        <v>200</v>
      </c>
      <c r="F71" t="s">
        <v>19</v>
      </c>
      <c r="G71" t="s">
        <v>191</v>
      </c>
      <c r="H71">
        <v>430251</v>
      </c>
      <c r="I71" s="35">
        <v>41932</v>
      </c>
      <c r="J71" s="35">
        <v>41935</v>
      </c>
      <c r="K71" t="s">
        <v>192</v>
      </c>
      <c r="L71" s="35">
        <v>41988</v>
      </c>
      <c r="M71" s="71">
        <v>14</v>
      </c>
      <c r="N71" s="35" t="s">
        <v>47</v>
      </c>
      <c r="O71">
        <v>114</v>
      </c>
      <c r="P71" s="34" t="s">
        <v>86</v>
      </c>
      <c r="Q71">
        <v>2</v>
      </c>
    </row>
    <row r="72" spans="1:17" ht="12.75">
      <c r="A72" s="52" t="str">
        <f t="shared" si="1"/>
        <v>Report</v>
      </c>
      <c r="B72" s="34" t="s">
        <v>294</v>
      </c>
      <c r="C72">
        <v>53127</v>
      </c>
      <c r="D72" s="34" t="s">
        <v>295</v>
      </c>
      <c r="E72" s="34" t="s">
        <v>200</v>
      </c>
      <c r="F72" t="s">
        <v>64</v>
      </c>
      <c r="G72" t="s">
        <v>243</v>
      </c>
      <c r="H72">
        <v>434068</v>
      </c>
      <c r="I72" s="35">
        <v>41925</v>
      </c>
      <c r="J72" s="35">
        <v>41929</v>
      </c>
      <c r="K72" t="s">
        <v>192</v>
      </c>
      <c r="L72" s="35">
        <v>41977</v>
      </c>
      <c r="M72" s="71">
        <v>14</v>
      </c>
      <c r="N72" s="35" t="s">
        <v>47</v>
      </c>
      <c r="O72">
        <v>111</v>
      </c>
      <c r="P72" s="34" t="s">
        <v>100</v>
      </c>
      <c r="Q72">
        <v>2</v>
      </c>
    </row>
    <row r="73" spans="1:17" ht="12.75">
      <c r="A73" s="52" t="str">
        <f t="shared" si="1"/>
        <v>Report</v>
      </c>
      <c r="B73" s="34" t="s">
        <v>378</v>
      </c>
      <c r="C73">
        <v>55413</v>
      </c>
      <c r="D73" s="34" t="s">
        <v>284</v>
      </c>
      <c r="E73" s="34" t="s">
        <v>208</v>
      </c>
      <c r="F73" t="s">
        <v>64</v>
      </c>
      <c r="G73" t="s">
        <v>220</v>
      </c>
      <c r="H73">
        <v>446669</v>
      </c>
      <c r="I73" s="35">
        <v>41981</v>
      </c>
      <c r="J73" s="35">
        <v>41985</v>
      </c>
      <c r="K73" t="s">
        <v>192</v>
      </c>
      <c r="L73" s="35">
        <v>42019</v>
      </c>
      <c r="M73" s="71">
        <v>9</v>
      </c>
      <c r="N73" s="35" t="s">
        <v>120</v>
      </c>
      <c r="O73">
        <v>200</v>
      </c>
      <c r="P73" s="34" t="s">
        <v>55</v>
      </c>
      <c r="Q73">
        <v>1</v>
      </c>
    </row>
    <row r="74" spans="1:17" ht="12.75">
      <c r="A74" s="52" t="str">
        <f t="shared" si="1"/>
        <v>Report</v>
      </c>
      <c r="B74" s="34" t="s">
        <v>378</v>
      </c>
      <c r="C74">
        <v>55413</v>
      </c>
      <c r="D74" s="34" t="s">
        <v>284</v>
      </c>
      <c r="E74" s="34" t="s">
        <v>208</v>
      </c>
      <c r="F74" t="s">
        <v>64</v>
      </c>
      <c r="G74" t="s">
        <v>220</v>
      </c>
      <c r="H74">
        <v>446669</v>
      </c>
      <c r="I74" s="35">
        <v>41981</v>
      </c>
      <c r="J74" s="35">
        <v>41985</v>
      </c>
      <c r="K74" t="s">
        <v>192</v>
      </c>
      <c r="L74" s="35">
        <v>42019</v>
      </c>
      <c r="M74" s="71">
        <v>14</v>
      </c>
      <c r="N74" s="35" t="s">
        <v>47</v>
      </c>
      <c r="O74">
        <v>114</v>
      </c>
      <c r="P74" s="34" t="s">
        <v>86</v>
      </c>
      <c r="Q74">
        <v>2</v>
      </c>
    </row>
    <row r="75" spans="1:17" ht="12.75">
      <c r="A75" s="52" t="str">
        <f t="shared" si="1"/>
        <v>Report</v>
      </c>
      <c r="B75" s="34" t="s">
        <v>378</v>
      </c>
      <c r="C75">
        <v>55413</v>
      </c>
      <c r="D75" s="34" t="s">
        <v>284</v>
      </c>
      <c r="E75" s="34" t="s">
        <v>208</v>
      </c>
      <c r="F75" t="s">
        <v>64</v>
      </c>
      <c r="G75" t="s">
        <v>220</v>
      </c>
      <c r="H75">
        <v>446669</v>
      </c>
      <c r="I75" s="35">
        <v>41981</v>
      </c>
      <c r="J75" s="35">
        <v>41985</v>
      </c>
      <c r="K75" t="s">
        <v>192</v>
      </c>
      <c r="L75" s="35">
        <v>42019</v>
      </c>
      <c r="M75" s="71">
        <v>6</v>
      </c>
      <c r="N75" s="35" t="s">
        <v>41</v>
      </c>
      <c r="O75">
        <v>200</v>
      </c>
      <c r="P75" s="34" t="s">
        <v>121</v>
      </c>
      <c r="Q75">
        <v>2</v>
      </c>
    </row>
    <row r="76" spans="1:17" ht="12.75">
      <c r="A76" s="52" t="str">
        <f t="shared" si="1"/>
        <v>Report</v>
      </c>
      <c r="B76" s="34" t="s">
        <v>283</v>
      </c>
      <c r="C76">
        <v>130484</v>
      </c>
      <c r="D76" s="34" t="s">
        <v>284</v>
      </c>
      <c r="E76" s="34" t="s">
        <v>208</v>
      </c>
      <c r="F76" t="s">
        <v>61</v>
      </c>
      <c r="G76" t="s">
        <v>210</v>
      </c>
      <c r="H76">
        <v>430270</v>
      </c>
      <c r="I76" s="35">
        <v>41932</v>
      </c>
      <c r="J76" s="35">
        <v>41936</v>
      </c>
      <c r="K76" t="s">
        <v>192</v>
      </c>
      <c r="L76" s="35">
        <v>41971</v>
      </c>
      <c r="M76" s="71">
        <v>1</v>
      </c>
      <c r="N76" s="35" t="s">
        <v>44</v>
      </c>
      <c r="O76">
        <v>300</v>
      </c>
      <c r="P76" s="34" t="s">
        <v>48</v>
      </c>
      <c r="Q76">
        <v>2</v>
      </c>
    </row>
    <row r="77" spans="1:17" ht="12.75">
      <c r="A77" s="52" t="str">
        <f t="shared" si="1"/>
        <v>Report</v>
      </c>
      <c r="B77" s="34" t="s">
        <v>283</v>
      </c>
      <c r="C77">
        <v>130484</v>
      </c>
      <c r="D77" s="34" t="s">
        <v>284</v>
      </c>
      <c r="E77" s="34" t="s">
        <v>208</v>
      </c>
      <c r="F77" t="s">
        <v>61</v>
      </c>
      <c r="G77" t="s">
        <v>210</v>
      </c>
      <c r="H77">
        <v>430270</v>
      </c>
      <c r="I77" s="35">
        <v>41932</v>
      </c>
      <c r="J77" s="35">
        <v>41936</v>
      </c>
      <c r="K77" t="s">
        <v>192</v>
      </c>
      <c r="L77" s="35">
        <v>41971</v>
      </c>
      <c r="M77" s="71">
        <v>4</v>
      </c>
      <c r="N77" s="35" t="s">
        <v>43</v>
      </c>
      <c r="O77">
        <v>100</v>
      </c>
      <c r="P77" s="34" t="s">
        <v>45</v>
      </c>
      <c r="Q77">
        <v>2</v>
      </c>
    </row>
    <row r="78" spans="1:17" ht="12.75">
      <c r="A78" s="52" t="str">
        <f t="shared" si="1"/>
        <v>Report</v>
      </c>
      <c r="B78" s="34" t="s">
        <v>283</v>
      </c>
      <c r="C78">
        <v>130484</v>
      </c>
      <c r="D78" s="34" t="s">
        <v>284</v>
      </c>
      <c r="E78" s="34" t="s">
        <v>208</v>
      </c>
      <c r="F78" t="s">
        <v>61</v>
      </c>
      <c r="G78" t="s">
        <v>210</v>
      </c>
      <c r="H78">
        <v>430270</v>
      </c>
      <c r="I78" s="35">
        <v>41932</v>
      </c>
      <c r="J78" s="35">
        <v>41936</v>
      </c>
      <c r="K78" t="s">
        <v>192</v>
      </c>
      <c r="L78" s="35">
        <v>41971</v>
      </c>
      <c r="M78" s="71">
        <v>4</v>
      </c>
      <c r="N78" s="35" t="s">
        <v>43</v>
      </c>
      <c r="O78">
        <v>200</v>
      </c>
      <c r="P78" s="34" t="s">
        <v>82</v>
      </c>
      <c r="Q78">
        <v>2</v>
      </c>
    </row>
    <row r="79" spans="1:17" ht="12.75">
      <c r="A79" s="52" t="str">
        <f t="shared" si="1"/>
        <v>Report</v>
      </c>
      <c r="B79" s="34" t="s">
        <v>283</v>
      </c>
      <c r="C79">
        <v>130484</v>
      </c>
      <c r="D79" s="34" t="s">
        <v>284</v>
      </c>
      <c r="E79" s="34" t="s">
        <v>208</v>
      </c>
      <c r="F79" t="s">
        <v>61</v>
      </c>
      <c r="G79" t="s">
        <v>210</v>
      </c>
      <c r="H79">
        <v>430270</v>
      </c>
      <c r="I79" s="35">
        <v>41932</v>
      </c>
      <c r="J79" s="35">
        <v>41936</v>
      </c>
      <c r="K79" t="s">
        <v>192</v>
      </c>
      <c r="L79" s="35">
        <v>41971</v>
      </c>
      <c r="M79" s="71">
        <v>2</v>
      </c>
      <c r="N79" s="35" t="s">
        <v>97</v>
      </c>
      <c r="O79">
        <v>100</v>
      </c>
      <c r="P79" s="34" t="s">
        <v>51</v>
      </c>
      <c r="Q79">
        <v>2</v>
      </c>
    </row>
    <row r="80" spans="1:17" ht="12.75">
      <c r="A80" s="52" t="str">
        <f t="shared" si="1"/>
        <v>Report</v>
      </c>
      <c r="B80" s="34" t="s">
        <v>283</v>
      </c>
      <c r="C80">
        <v>130484</v>
      </c>
      <c r="D80" s="34" t="s">
        <v>284</v>
      </c>
      <c r="E80" s="34" t="s">
        <v>208</v>
      </c>
      <c r="F80" t="s">
        <v>61</v>
      </c>
      <c r="G80" t="s">
        <v>210</v>
      </c>
      <c r="H80">
        <v>430270</v>
      </c>
      <c r="I80" s="35">
        <v>41932</v>
      </c>
      <c r="J80" s="35">
        <v>41936</v>
      </c>
      <c r="K80" t="s">
        <v>192</v>
      </c>
      <c r="L80" s="35">
        <v>41971</v>
      </c>
      <c r="M80" s="71">
        <v>5</v>
      </c>
      <c r="N80" s="35" t="s">
        <v>300</v>
      </c>
      <c r="O80">
        <v>200</v>
      </c>
      <c r="P80" s="34" t="s">
        <v>92</v>
      </c>
      <c r="Q80">
        <v>2</v>
      </c>
    </row>
    <row r="81" spans="1:17" ht="12.75">
      <c r="A81" s="52" t="str">
        <f t="shared" si="1"/>
        <v>Report</v>
      </c>
      <c r="B81" s="34" t="s">
        <v>283</v>
      </c>
      <c r="C81">
        <v>130484</v>
      </c>
      <c r="D81" s="34" t="s">
        <v>284</v>
      </c>
      <c r="E81" s="34" t="s">
        <v>208</v>
      </c>
      <c r="F81" t="s">
        <v>61</v>
      </c>
      <c r="G81" t="s">
        <v>210</v>
      </c>
      <c r="H81">
        <v>430270</v>
      </c>
      <c r="I81" s="35">
        <v>41932</v>
      </c>
      <c r="J81" s="35">
        <v>41936</v>
      </c>
      <c r="K81" t="s">
        <v>192</v>
      </c>
      <c r="L81" s="35">
        <v>41971</v>
      </c>
      <c r="M81" s="71">
        <v>15</v>
      </c>
      <c r="N81" s="35" t="s">
        <v>42</v>
      </c>
      <c r="O81">
        <v>200</v>
      </c>
      <c r="P81" s="34" t="s">
        <v>56</v>
      </c>
      <c r="Q81">
        <v>2</v>
      </c>
    </row>
    <row r="82" spans="1:17" ht="12.75">
      <c r="A82" s="52" t="str">
        <f t="shared" si="1"/>
        <v>Report</v>
      </c>
      <c r="B82" s="34" t="s">
        <v>283</v>
      </c>
      <c r="C82">
        <v>130484</v>
      </c>
      <c r="D82" s="34" t="s">
        <v>284</v>
      </c>
      <c r="E82" s="34" t="s">
        <v>208</v>
      </c>
      <c r="F82" t="s">
        <v>61</v>
      </c>
      <c r="G82" t="s">
        <v>210</v>
      </c>
      <c r="H82">
        <v>430270</v>
      </c>
      <c r="I82" s="35">
        <v>41932</v>
      </c>
      <c r="J82" s="35">
        <v>41936</v>
      </c>
      <c r="K82" t="s">
        <v>192</v>
      </c>
      <c r="L82" s="35">
        <v>41971</v>
      </c>
      <c r="M82" s="71">
        <v>1</v>
      </c>
      <c r="N82" s="35" t="s">
        <v>44</v>
      </c>
      <c r="O82">
        <v>500</v>
      </c>
      <c r="P82" s="34" t="s">
        <v>52</v>
      </c>
      <c r="Q82">
        <v>2</v>
      </c>
    </row>
    <row r="83" spans="1:17" ht="12.75">
      <c r="A83" s="52" t="str">
        <f t="shared" si="1"/>
        <v>Report</v>
      </c>
      <c r="B83" s="34" t="s">
        <v>283</v>
      </c>
      <c r="C83">
        <v>130484</v>
      </c>
      <c r="D83" s="34" t="s">
        <v>284</v>
      </c>
      <c r="E83" s="34" t="s">
        <v>208</v>
      </c>
      <c r="F83" t="s">
        <v>61</v>
      </c>
      <c r="G83" t="s">
        <v>210</v>
      </c>
      <c r="H83">
        <v>430270</v>
      </c>
      <c r="I83" s="35">
        <v>41932</v>
      </c>
      <c r="J83" s="35">
        <v>41936</v>
      </c>
      <c r="K83" t="s">
        <v>192</v>
      </c>
      <c r="L83" s="35">
        <v>41971</v>
      </c>
      <c r="M83" s="71">
        <v>2</v>
      </c>
      <c r="N83" s="35" t="s">
        <v>97</v>
      </c>
      <c r="O83">
        <v>200</v>
      </c>
      <c r="P83" s="34" t="s">
        <v>98</v>
      </c>
      <c r="Q83">
        <v>2</v>
      </c>
    </row>
    <row r="84" spans="1:17" ht="12.75">
      <c r="A84" s="52" t="str">
        <f t="shared" si="1"/>
        <v>Report</v>
      </c>
      <c r="B84" s="34" t="s">
        <v>283</v>
      </c>
      <c r="C84">
        <v>130484</v>
      </c>
      <c r="D84" s="34" t="s">
        <v>284</v>
      </c>
      <c r="E84" s="34" t="s">
        <v>208</v>
      </c>
      <c r="F84" t="s">
        <v>61</v>
      </c>
      <c r="G84" t="s">
        <v>210</v>
      </c>
      <c r="H84">
        <v>430270</v>
      </c>
      <c r="I84" s="35">
        <v>41932</v>
      </c>
      <c r="J84" s="35">
        <v>41936</v>
      </c>
      <c r="K84" t="s">
        <v>192</v>
      </c>
      <c r="L84" s="35">
        <v>41971</v>
      </c>
      <c r="M84" s="71">
        <v>7</v>
      </c>
      <c r="N84" s="35" t="s">
        <v>50</v>
      </c>
      <c r="O84">
        <v>301</v>
      </c>
      <c r="P84" s="34" t="s">
        <v>46</v>
      </c>
      <c r="Q84">
        <v>3</v>
      </c>
    </row>
    <row r="85" spans="1:17" ht="12.75">
      <c r="A85" s="52" t="str">
        <f t="shared" si="1"/>
        <v>Report</v>
      </c>
      <c r="B85" s="34" t="s">
        <v>283</v>
      </c>
      <c r="C85">
        <v>130484</v>
      </c>
      <c r="D85" s="34" t="s">
        <v>284</v>
      </c>
      <c r="E85" s="34" t="s">
        <v>208</v>
      </c>
      <c r="F85" t="s">
        <v>61</v>
      </c>
      <c r="G85" t="s">
        <v>210</v>
      </c>
      <c r="H85">
        <v>430270</v>
      </c>
      <c r="I85" s="35">
        <v>41932</v>
      </c>
      <c r="J85" s="35">
        <v>41936</v>
      </c>
      <c r="K85" t="s">
        <v>192</v>
      </c>
      <c r="L85" s="35">
        <v>41971</v>
      </c>
      <c r="M85" s="71">
        <v>14</v>
      </c>
      <c r="N85" s="35" t="s">
        <v>47</v>
      </c>
      <c r="O85">
        <v>112</v>
      </c>
      <c r="P85" s="34" t="s">
        <v>122</v>
      </c>
      <c r="Q85">
        <v>3</v>
      </c>
    </row>
    <row r="86" spans="1:17" ht="12.75">
      <c r="A86" s="52" t="str">
        <f t="shared" si="1"/>
        <v>Report</v>
      </c>
      <c r="B86" s="34" t="s">
        <v>283</v>
      </c>
      <c r="C86">
        <v>130484</v>
      </c>
      <c r="D86" s="34" t="s">
        <v>284</v>
      </c>
      <c r="E86" s="34" t="s">
        <v>208</v>
      </c>
      <c r="F86" t="s">
        <v>61</v>
      </c>
      <c r="G86" t="s">
        <v>210</v>
      </c>
      <c r="H86">
        <v>430270</v>
      </c>
      <c r="I86" s="35">
        <v>41932</v>
      </c>
      <c r="J86" s="35">
        <v>41936</v>
      </c>
      <c r="K86" t="s">
        <v>192</v>
      </c>
      <c r="L86" s="35">
        <v>41971</v>
      </c>
      <c r="M86" s="71">
        <v>14</v>
      </c>
      <c r="N86" s="35" t="s">
        <v>47</v>
      </c>
      <c r="O86">
        <v>113</v>
      </c>
      <c r="P86" s="34" t="s">
        <v>127</v>
      </c>
      <c r="Q86">
        <v>3</v>
      </c>
    </row>
    <row r="87" spans="1:17" ht="12.75">
      <c r="A87" s="52" t="str">
        <f t="shared" si="1"/>
        <v>Report</v>
      </c>
      <c r="B87" s="34" t="s">
        <v>204</v>
      </c>
      <c r="C87">
        <v>130492</v>
      </c>
      <c r="D87" s="34" t="s">
        <v>205</v>
      </c>
      <c r="E87" s="34" t="s">
        <v>299</v>
      </c>
      <c r="F87" t="s">
        <v>22</v>
      </c>
      <c r="G87" t="s">
        <v>203</v>
      </c>
      <c r="H87">
        <v>446535</v>
      </c>
      <c r="I87" s="35">
        <v>41898</v>
      </c>
      <c r="J87" s="35">
        <v>41901</v>
      </c>
      <c r="K87" t="s">
        <v>192</v>
      </c>
      <c r="L87" s="35">
        <v>41935</v>
      </c>
      <c r="M87" s="71">
        <v>2</v>
      </c>
      <c r="N87" s="35" t="s">
        <v>97</v>
      </c>
      <c r="O87">
        <v>100</v>
      </c>
      <c r="P87" s="34" t="s">
        <v>51</v>
      </c>
      <c r="Q87">
        <v>4</v>
      </c>
    </row>
    <row r="88" spans="1:17" ht="12.75">
      <c r="A88" s="52" t="str">
        <f t="shared" si="1"/>
        <v>Report</v>
      </c>
      <c r="B88" s="34" t="s">
        <v>322</v>
      </c>
      <c r="C88">
        <v>54175</v>
      </c>
      <c r="D88" s="34" t="s">
        <v>262</v>
      </c>
      <c r="E88" s="34" t="s">
        <v>200</v>
      </c>
      <c r="F88" t="s">
        <v>64</v>
      </c>
      <c r="G88" t="s">
        <v>214</v>
      </c>
      <c r="H88">
        <v>434051</v>
      </c>
      <c r="I88" s="35">
        <v>41967</v>
      </c>
      <c r="J88" s="35">
        <v>41970</v>
      </c>
      <c r="K88" t="s">
        <v>192</v>
      </c>
      <c r="L88" s="35">
        <v>42019</v>
      </c>
      <c r="M88" s="71">
        <v>14</v>
      </c>
      <c r="N88" s="35" t="s">
        <v>47</v>
      </c>
      <c r="O88">
        <v>204</v>
      </c>
      <c r="P88" s="34" t="s">
        <v>104</v>
      </c>
      <c r="Q88">
        <v>2</v>
      </c>
    </row>
    <row r="89" spans="1:17" ht="12.75">
      <c r="A89" s="52" t="str">
        <f t="shared" si="1"/>
        <v>Report</v>
      </c>
      <c r="B89" s="34" t="s">
        <v>261</v>
      </c>
      <c r="C89">
        <v>130414</v>
      </c>
      <c r="D89" s="34" t="s">
        <v>262</v>
      </c>
      <c r="E89" s="34" t="s">
        <v>200</v>
      </c>
      <c r="F89" t="s">
        <v>392</v>
      </c>
      <c r="G89" t="s">
        <v>220</v>
      </c>
      <c r="H89">
        <v>446670</v>
      </c>
      <c r="I89" s="35">
        <v>41920</v>
      </c>
      <c r="J89" s="35">
        <v>41922</v>
      </c>
      <c r="K89" t="s">
        <v>192</v>
      </c>
      <c r="L89" s="35">
        <v>41967</v>
      </c>
      <c r="M89" s="71">
        <v>14</v>
      </c>
      <c r="N89" s="35" t="s">
        <v>47</v>
      </c>
      <c r="O89">
        <v>111</v>
      </c>
      <c r="P89" s="34" t="s">
        <v>100</v>
      </c>
      <c r="Q89">
        <v>4</v>
      </c>
    </row>
    <row r="90" spans="1:17" ht="12.75">
      <c r="A90" s="52" t="str">
        <f t="shared" si="1"/>
        <v>Report</v>
      </c>
      <c r="B90" s="34" t="s">
        <v>380</v>
      </c>
      <c r="C90">
        <v>130413</v>
      </c>
      <c r="D90" s="34" t="s">
        <v>262</v>
      </c>
      <c r="E90" s="34" t="s">
        <v>200</v>
      </c>
      <c r="F90" t="s">
        <v>61</v>
      </c>
      <c r="G90" t="s">
        <v>210</v>
      </c>
      <c r="H90">
        <v>429287</v>
      </c>
      <c r="I90" s="35">
        <v>41981</v>
      </c>
      <c r="J90" s="35">
        <v>41985</v>
      </c>
      <c r="K90" t="s">
        <v>192</v>
      </c>
      <c r="L90" s="35">
        <v>42027</v>
      </c>
      <c r="M90" s="71">
        <v>1</v>
      </c>
      <c r="N90" s="35" t="s">
        <v>44</v>
      </c>
      <c r="O90">
        <v>300</v>
      </c>
      <c r="P90" s="34" t="s">
        <v>48</v>
      </c>
      <c r="Q90">
        <v>2</v>
      </c>
    </row>
    <row r="91" spans="1:17" ht="12.75">
      <c r="A91" s="52" t="str">
        <f t="shared" si="1"/>
        <v>Report</v>
      </c>
      <c r="B91" s="34" t="s">
        <v>380</v>
      </c>
      <c r="C91">
        <v>130413</v>
      </c>
      <c r="D91" s="34" t="s">
        <v>262</v>
      </c>
      <c r="E91" s="34" t="s">
        <v>200</v>
      </c>
      <c r="F91" t="s">
        <v>61</v>
      </c>
      <c r="G91" t="s">
        <v>210</v>
      </c>
      <c r="H91">
        <v>429287</v>
      </c>
      <c r="I91" s="35">
        <v>41981</v>
      </c>
      <c r="J91" s="35">
        <v>41985</v>
      </c>
      <c r="K91" t="s">
        <v>192</v>
      </c>
      <c r="L91" s="35">
        <v>42027</v>
      </c>
      <c r="M91" s="71">
        <v>14</v>
      </c>
      <c r="N91" s="35" t="s">
        <v>47</v>
      </c>
      <c r="O91">
        <v>108</v>
      </c>
      <c r="P91" s="34" t="s">
        <v>49</v>
      </c>
      <c r="Q91">
        <v>2</v>
      </c>
    </row>
    <row r="92" spans="1:17" ht="12.75">
      <c r="A92" s="52" t="str">
        <f t="shared" si="1"/>
        <v>Report</v>
      </c>
      <c r="B92" s="34" t="s">
        <v>380</v>
      </c>
      <c r="C92">
        <v>130413</v>
      </c>
      <c r="D92" s="34" t="s">
        <v>262</v>
      </c>
      <c r="E92" s="34" t="s">
        <v>200</v>
      </c>
      <c r="F92" t="s">
        <v>61</v>
      </c>
      <c r="G92" t="s">
        <v>210</v>
      </c>
      <c r="H92">
        <v>429287</v>
      </c>
      <c r="I92" s="35">
        <v>41981</v>
      </c>
      <c r="J92" s="35">
        <v>41985</v>
      </c>
      <c r="K92" t="s">
        <v>192</v>
      </c>
      <c r="L92" s="35">
        <v>42027</v>
      </c>
      <c r="M92" s="71">
        <v>14</v>
      </c>
      <c r="N92" s="35" t="s">
        <v>47</v>
      </c>
      <c r="O92">
        <v>113</v>
      </c>
      <c r="P92" s="34" t="s">
        <v>127</v>
      </c>
      <c r="Q92">
        <v>2</v>
      </c>
    </row>
    <row r="93" spans="1:17" ht="12.75">
      <c r="A93" s="52" t="str">
        <f t="shared" si="1"/>
        <v>Report</v>
      </c>
      <c r="B93" s="34" t="s">
        <v>380</v>
      </c>
      <c r="C93">
        <v>130413</v>
      </c>
      <c r="D93" s="34" t="s">
        <v>262</v>
      </c>
      <c r="E93" s="34" t="s">
        <v>200</v>
      </c>
      <c r="F93" t="s">
        <v>61</v>
      </c>
      <c r="G93" t="s">
        <v>210</v>
      </c>
      <c r="H93">
        <v>429287</v>
      </c>
      <c r="I93" s="35">
        <v>41981</v>
      </c>
      <c r="J93" s="35">
        <v>41985</v>
      </c>
      <c r="K93" t="s">
        <v>192</v>
      </c>
      <c r="L93" s="35">
        <v>42027</v>
      </c>
      <c r="M93" s="71">
        <v>4</v>
      </c>
      <c r="N93" s="35" t="s">
        <v>43</v>
      </c>
      <c r="O93">
        <v>100</v>
      </c>
      <c r="P93" s="34" t="s">
        <v>45</v>
      </c>
      <c r="Q93">
        <v>3</v>
      </c>
    </row>
    <row r="94" spans="1:17" ht="12.75">
      <c r="A94" s="52" t="str">
        <f t="shared" si="1"/>
        <v>Report</v>
      </c>
      <c r="B94" s="34" t="s">
        <v>380</v>
      </c>
      <c r="C94">
        <v>130413</v>
      </c>
      <c r="D94" s="34" t="s">
        <v>262</v>
      </c>
      <c r="E94" s="34" t="s">
        <v>200</v>
      </c>
      <c r="F94" t="s">
        <v>61</v>
      </c>
      <c r="G94" t="s">
        <v>210</v>
      </c>
      <c r="H94">
        <v>429287</v>
      </c>
      <c r="I94" s="35">
        <v>41981</v>
      </c>
      <c r="J94" s="35">
        <v>41985</v>
      </c>
      <c r="K94" t="s">
        <v>192</v>
      </c>
      <c r="L94" s="35">
        <v>42027</v>
      </c>
      <c r="M94" s="71">
        <v>14</v>
      </c>
      <c r="N94" s="35" t="s">
        <v>47</v>
      </c>
      <c r="O94">
        <v>103</v>
      </c>
      <c r="P94" s="34" t="s">
        <v>85</v>
      </c>
      <c r="Q94">
        <v>3</v>
      </c>
    </row>
    <row r="95" spans="1:17" ht="12.75">
      <c r="A95" s="52" t="str">
        <f t="shared" si="1"/>
        <v>Report</v>
      </c>
      <c r="B95" s="34" t="s">
        <v>380</v>
      </c>
      <c r="C95">
        <v>130413</v>
      </c>
      <c r="D95" s="34" t="s">
        <v>262</v>
      </c>
      <c r="E95" s="34" t="s">
        <v>200</v>
      </c>
      <c r="F95" t="s">
        <v>61</v>
      </c>
      <c r="G95" t="s">
        <v>210</v>
      </c>
      <c r="H95">
        <v>429287</v>
      </c>
      <c r="I95" s="35">
        <v>41981</v>
      </c>
      <c r="J95" s="35">
        <v>41985</v>
      </c>
      <c r="K95" t="s">
        <v>192</v>
      </c>
      <c r="L95" s="35">
        <v>42027</v>
      </c>
      <c r="M95" s="71">
        <v>15</v>
      </c>
      <c r="N95" s="35" t="s">
        <v>42</v>
      </c>
      <c r="O95">
        <v>600</v>
      </c>
      <c r="P95" s="34" t="s">
        <v>106</v>
      </c>
      <c r="Q95">
        <v>3</v>
      </c>
    </row>
    <row r="96" spans="1:17" ht="12.75">
      <c r="A96" s="52" t="str">
        <f t="shared" si="1"/>
        <v>Report</v>
      </c>
      <c r="B96" s="34" t="s">
        <v>380</v>
      </c>
      <c r="C96">
        <v>130413</v>
      </c>
      <c r="D96" s="34" t="s">
        <v>262</v>
      </c>
      <c r="E96" s="34" t="s">
        <v>200</v>
      </c>
      <c r="F96" t="s">
        <v>61</v>
      </c>
      <c r="G96" t="s">
        <v>210</v>
      </c>
      <c r="H96">
        <v>429287</v>
      </c>
      <c r="I96" s="35">
        <v>41981</v>
      </c>
      <c r="J96" s="35">
        <v>41985</v>
      </c>
      <c r="K96" t="s">
        <v>192</v>
      </c>
      <c r="L96" s="35">
        <v>42027</v>
      </c>
      <c r="M96" s="103">
        <v>4</v>
      </c>
      <c r="N96" s="103" t="s">
        <v>43</v>
      </c>
      <c r="O96">
        <v>300</v>
      </c>
      <c r="P96" s="34" t="s">
        <v>60</v>
      </c>
      <c r="Q96">
        <v>3</v>
      </c>
    </row>
    <row r="97" spans="1:17" ht="12.75">
      <c r="A97" s="52" t="str">
        <f t="shared" si="1"/>
        <v>Report</v>
      </c>
      <c r="B97" s="34" t="s">
        <v>380</v>
      </c>
      <c r="C97">
        <v>130413</v>
      </c>
      <c r="D97" s="34" t="s">
        <v>262</v>
      </c>
      <c r="E97" s="34" t="s">
        <v>200</v>
      </c>
      <c r="F97" t="s">
        <v>61</v>
      </c>
      <c r="G97" t="s">
        <v>210</v>
      </c>
      <c r="H97">
        <v>429287</v>
      </c>
      <c r="I97" s="35">
        <v>41981</v>
      </c>
      <c r="J97" s="35">
        <v>41985</v>
      </c>
      <c r="K97" t="s">
        <v>192</v>
      </c>
      <c r="L97" s="35">
        <v>42027</v>
      </c>
      <c r="M97" s="71">
        <v>5</v>
      </c>
      <c r="N97" s="35" t="s">
        <v>300</v>
      </c>
      <c r="O97">
        <v>200</v>
      </c>
      <c r="P97" s="34" t="s">
        <v>92</v>
      </c>
      <c r="Q97">
        <v>3</v>
      </c>
    </row>
    <row r="98" spans="1:17" ht="12.75">
      <c r="A98" s="52" t="str">
        <f t="shared" si="1"/>
        <v>Report</v>
      </c>
      <c r="B98" s="34" t="s">
        <v>297</v>
      </c>
      <c r="C98">
        <v>58370</v>
      </c>
      <c r="D98" s="34" t="s">
        <v>262</v>
      </c>
      <c r="E98" s="34" t="s">
        <v>200</v>
      </c>
      <c r="F98" t="s">
        <v>19</v>
      </c>
      <c r="G98" t="s">
        <v>214</v>
      </c>
      <c r="H98">
        <v>451598</v>
      </c>
      <c r="I98" s="35">
        <v>41939</v>
      </c>
      <c r="J98" s="35">
        <v>41943</v>
      </c>
      <c r="K98" t="s">
        <v>192</v>
      </c>
      <c r="L98" s="35">
        <v>41978</v>
      </c>
      <c r="M98" s="71">
        <v>1</v>
      </c>
      <c r="N98" s="35" t="s">
        <v>44</v>
      </c>
      <c r="O98">
        <v>300</v>
      </c>
      <c r="P98" s="34" t="s">
        <v>48</v>
      </c>
      <c r="Q98">
        <v>2</v>
      </c>
    </row>
    <row r="99" spans="1:17" ht="12.75">
      <c r="A99" s="52" t="str">
        <f t="shared" si="1"/>
        <v>Report</v>
      </c>
      <c r="B99" s="34" t="s">
        <v>297</v>
      </c>
      <c r="C99">
        <v>58370</v>
      </c>
      <c r="D99" s="34" t="s">
        <v>262</v>
      </c>
      <c r="E99" s="34" t="s">
        <v>200</v>
      </c>
      <c r="F99" t="s">
        <v>19</v>
      </c>
      <c r="G99" t="s">
        <v>214</v>
      </c>
      <c r="H99">
        <v>451598</v>
      </c>
      <c r="I99" s="35">
        <v>41939</v>
      </c>
      <c r="J99" s="35">
        <v>41943</v>
      </c>
      <c r="K99" t="s">
        <v>192</v>
      </c>
      <c r="L99" s="35">
        <v>41978</v>
      </c>
      <c r="M99" s="71">
        <v>14</v>
      </c>
      <c r="N99" s="35" t="s">
        <v>47</v>
      </c>
      <c r="O99">
        <v>114</v>
      </c>
      <c r="P99" s="34" t="s">
        <v>86</v>
      </c>
      <c r="Q99">
        <v>2</v>
      </c>
    </row>
    <row r="100" spans="1:17" ht="12.75">
      <c r="A100" s="52" t="str">
        <f t="shared" si="1"/>
        <v>Report</v>
      </c>
      <c r="B100" s="34" t="s">
        <v>332</v>
      </c>
      <c r="C100">
        <v>51893</v>
      </c>
      <c r="D100" s="34" t="s">
        <v>273</v>
      </c>
      <c r="E100" s="34" t="s">
        <v>200</v>
      </c>
      <c r="F100" t="s">
        <v>19</v>
      </c>
      <c r="G100" t="s">
        <v>260</v>
      </c>
      <c r="H100">
        <v>446601</v>
      </c>
      <c r="I100" s="35">
        <v>41974</v>
      </c>
      <c r="J100" s="35">
        <v>41978</v>
      </c>
      <c r="K100" t="s">
        <v>192</v>
      </c>
      <c r="L100" s="35">
        <v>42025</v>
      </c>
      <c r="M100" s="71">
        <v>15</v>
      </c>
      <c r="N100" s="35" t="s">
        <v>42</v>
      </c>
      <c r="O100">
        <v>300</v>
      </c>
      <c r="P100" s="34" t="s">
        <v>94</v>
      </c>
      <c r="Q100">
        <v>3</v>
      </c>
    </row>
    <row r="101" spans="1:17" ht="12.75">
      <c r="A101" s="52" t="str">
        <f t="shared" si="1"/>
        <v>Report</v>
      </c>
      <c r="B101" s="34" t="s">
        <v>332</v>
      </c>
      <c r="C101">
        <v>51893</v>
      </c>
      <c r="D101" s="34" t="s">
        <v>273</v>
      </c>
      <c r="E101" s="34" t="s">
        <v>200</v>
      </c>
      <c r="F101" t="s">
        <v>19</v>
      </c>
      <c r="G101" t="s">
        <v>260</v>
      </c>
      <c r="H101">
        <v>446601</v>
      </c>
      <c r="I101" s="35">
        <v>41974</v>
      </c>
      <c r="J101" s="35">
        <v>41978</v>
      </c>
      <c r="K101" t="s">
        <v>192</v>
      </c>
      <c r="L101" s="35">
        <v>42025</v>
      </c>
      <c r="M101" s="71">
        <v>15</v>
      </c>
      <c r="N101" s="35" t="s">
        <v>42</v>
      </c>
      <c r="O101">
        <v>401</v>
      </c>
      <c r="P101" s="34" t="s">
        <v>95</v>
      </c>
      <c r="Q101">
        <v>4</v>
      </c>
    </row>
    <row r="102" spans="1:17" ht="12.75">
      <c r="A102" s="52" t="str">
        <f t="shared" si="1"/>
        <v>Report</v>
      </c>
      <c r="B102" s="34" t="s">
        <v>332</v>
      </c>
      <c r="C102">
        <v>51893</v>
      </c>
      <c r="D102" s="34" t="s">
        <v>273</v>
      </c>
      <c r="E102" s="34" t="s">
        <v>200</v>
      </c>
      <c r="F102" t="s">
        <v>19</v>
      </c>
      <c r="G102" t="s">
        <v>260</v>
      </c>
      <c r="H102">
        <v>446601</v>
      </c>
      <c r="I102" s="35">
        <v>41974</v>
      </c>
      <c r="J102" s="35">
        <v>41978</v>
      </c>
      <c r="K102" t="s">
        <v>192</v>
      </c>
      <c r="L102" s="35">
        <v>42025</v>
      </c>
      <c r="M102" s="71">
        <v>1</v>
      </c>
      <c r="N102" s="35" t="s">
        <v>44</v>
      </c>
      <c r="O102">
        <v>300</v>
      </c>
      <c r="P102" s="34" t="s">
        <v>48</v>
      </c>
      <c r="Q102">
        <v>3</v>
      </c>
    </row>
    <row r="103" spans="1:17" ht="12.75">
      <c r="A103" s="52" t="str">
        <f t="shared" si="1"/>
        <v>Report</v>
      </c>
      <c r="B103" s="34" t="s">
        <v>332</v>
      </c>
      <c r="C103">
        <v>51893</v>
      </c>
      <c r="D103" s="34" t="s">
        <v>273</v>
      </c>
      <c r="E103" s="34" t="s">
        <v>200</v>
      </c>
      <c r="F103" t="s">
        <v>19</v>
      </c>
      <c r="G103" t="s">
        <v>260</v>
      </c>
      <c r="H103">
        <v>446601</v>
      </c>
      <c r="I103" s="35">
        <v>41974</v>
      </c>
      <c r="J103" s="35">
        <v>41978</v>
      </c>
      <c r="K103" t="s">
        <v>192</v>
      </c>
      <c r="L103" s="35">
        <v>42025</v>
      </c>
      <c r="M103" s="71">
        <v>4</v>
      </c>
      <c r="N103" s="35" t="s">
        <v>43</v>
      </c>
      <c r="O103">
        <v>400</v>
      </c>
      <c r="P103" s="34" t="s">
        <v>123</v>
      </c>
      <c r="Q103">
        <v>4</v>
      </c>
    </row>
    <row r="104" spans="1:17" ht="12.75">
      <c r="A104" s="52" t="str">
        <f t="shared" si="1"/>
        <v>Report</v>
      </c>
      <c r="B104" s="34" t="s">
        <v>272</v>
      </c>
      <c r="C104">
        <v>58340</v>
      </c>
      <c r="D104" s="34" t="s">
        <v>273</v>
      </c>
      <c r="E104" s="34" t="s">
        <v>200</v>
      </c>
      <c r="F104" t="s">
        <v>19</v>
      </c>
      <c r="G104" t="s">
        <v>191</v>
      </c>
      <c r="H104">
        <v>430259</v>
      </c>
      <c r="I104" s="35">
        <v>41925</v>
      </c>
      <c r="J104" s="35">
        <v>41929</v>
      </c>
      <c r="K104" t="s">
        <v>192</v>
      </c>
      <c r="L104" s="35">
        <v>41970</v>
      </c>
      <c r="M104" s="71">
        <v>6</v>
      </c>
      <c r="N104" s="35" t="s">
        <v>41</v>
      </c>
      <c r="O104">
        <v>200</v>
      </c>
      <c r="P104" s="34" t="s">
        <v>121</v>
      </c>
      <c r="Q104">
        <v>3</v>
      </c>
    </row>
    <row r="105" spans="1:17" ht="12.75">
      <c r="A105" s="52" t="str">
        <f t="shared" si="1"/>
        <v>Report</v>
      </c>
      <c r="B105" s="34" t="s">
        <v>272</v>
      </c>
      <c r="C105">
        <v>58340</v>
      </c>
      <c r="D105" s="34" t="s">
        <v>273</v>
      </c>
      <c r="E105" s="34" t="s">
        <v>200</v>
      </c>
      <c r="F105" t="s">
        <v>19</v>
      </c>
      <c r="G105" t="s">
        <v>191</v>
      </c>
      <c r="H105">
        <v>430259</v>
      </c>
      <c r="I105" s="35">
        <v>41925</v>
      </c>
      <c r="J105" s="35">
        <v>41929</v>
      </c>
      <c r="K105" t="s">
        <v>192</v>
      </c>
      <c r="L105" s="35">
        <v>41970</v>
      </c>
      <c r="M105" s="71">
        <v>15</v>
      </c>
      <c r="N105" s="35" t="s">
        <v>42</v>
      </c>
      <c r="O105">
        <v>300</v>
      </c>
      <c r="P105" s="34" t="s">
        <v>94</v>
      </c>
      <c r="Q105">
        <v>2</v>
      </c>
    </row>
    <row r="106" spans="1:17" ht="12.75">
      <c r="A106" s="52" t="str">
        <f t="shared" si="1"/>
        <v>Report</v>
      </c>
      <c r="B106" s="34" t="s">
        <v>317</v>
      </c>
      <c r="C106">
        <v>58507</v>
      </c>
      <c r="D106" s="34" t="s">
        <v>364</v>
      </c>
      <c r="E106" s="34" t="s">
        <v>299</v>
      </c>
      <c r="F106" t="s">
        <v>19</v>
      </c>
      <c r="G106" t="s">
        <v>260</v>
      </c>
      <c r="H106">
        <v>451204</v>
      </c>
      <c r="I106" s="35">
        <v>41953</v>
      </c>
      <c r="J106" s="35">
        <v>41955</v>
      </c>
      <c r="K106" t="s">
        <v>192</v>
      </c>
      <c r="L106" s="35">
        <v>41988</v>
      </c>
      <c r="M106" s="71">
        <v>14</v>
      </c>
      <c r="N106" s="35" t="s">
        <v>47</v>
      </c>
      <c r="O106">
        <v>204</v>
      </c>
      <c r="P106" s="34" t="s">
        <v>104</v>
      </c>
      <c r="Q106">
        <v>2</v>
      </c>
    </row>
    <row r="107" spans="1:17" ht="12.75">
      <c r="A107" s="52" t="str">
        <f t="shared" si="1"/>
        <v>Report</v>
      </c>
      <c r="B107" s="34" t="s">
        <v>412</v>
      </c>
      <c r="C107">
        <v>51944</v>
      </c>
      <c r="D107" s="34" t="s">
        <v>209</v>
      </c>
      <c r="E107" s="34" t="s">
        <v>208</v>
      </c>
      <c r="F107" t="s">
        <v>19</v>
      </c>
      <c r="G107" t="s">
        <v>214</v>
      </c>
      <c r="H107">
        <v>452603</v>
      </c>
      <c r="I107" s="35">
        <v>42023</v>
      </c>
      <c r="J107" s="35">
        <v>42027</v>
      </c>
      <c r="K107" t="s">
        <v>192</v>
      </c>
      <c r="L107" s="35">
        <v>42066</v>
      </c>
      <c r="M107" s="71">
        <v>1</v>
      </c>
      <c r="N107" s="35" t="s">
        <v>44</v>
      </c>
      <c r="O107">
        <v>300</v>
      </c>
      <c r="P107" s="34" t="s">
        <v>48</v>
      </c>
      <c r="Q107">
        <v>2</v>
      </c>
    </row>
    <row r="108" spans="1:17" ht="12.75">
      <c r="A108" s="52" t="str">
        <f t="shared" si="1"/>
        <v>Report</v>
      </c>
      <c r="B108" s="34" t="s">
        <v>412</v>
      </c>
      <c r="C108">
        <v>51944</v>
      </c>
      <c r="D108" s="34" t="s">
        <v>209</v>
      </c>
      <c r="E108" s="34" t="s">
        <v>208</v>
      </c>
      <c r="F108" t="s">
        <v>19</v>
      </c>
      <c r="G108" t="s">
        <v>214</v>
      </c>
      <c r="H108">
        <v>452603</v>
      </c>
      <c r="I108" s="35">
        <v>42023</v>
      </c>
      <c r="J108" s="35">
        <v>42027</v>
      </c>
      <c r="K108" t="s">
        <v>192</v>
      </c>
      <c r="L108" s="35">
        <v>42066</v>
      </c>
      <c r="M108" s="71">
        <v>15</v>
      </c>
      <c r="N108" s="35" t="s">
        <v>42</v>
      </c>
      <c r="O108">
        <v>200</v>
      </c>
      <c r="P108" s="34" t="s">
        <v>56</v>
      </c>
      <c r="Q108">
        <v>2</v>
      </c>
    </row>
    <row r="109" spans="1:17" ht="12.75">
      <c r="A109" s="52" t="str">
        <f t="shared" si="1"/>
        <v>Report</v>
      </c>
      <c r="B109" s="34" t="s">
        <v>412</v>
      </c>
      <c r="C109">
        <v>51944</v>
      </c>
      <c r="D109" s="34" t="s">
        <v>209</v>
      </c>
      <c r="E109" s="34" t="s">
        <v>208</v>
      </c>
      <c r="F109" t="s">
        <v>19</v>
      </c>
      <c r="G109" t="s">
        <v>214</v>
      </c>
      <c r="H109">
        <v>452603</v>
      </c>
      <c r="I109" s="35">
        <v>42023</v>
      </c>
      <c r="J109" s="35">
        <v>42027</v>
      </c>
      <c r="K109" t="s">
        <v>192</v>
      </c>
      <c r="L109" s="35">
        <v>42066</v>
      </c>
      <c r="M109" s="71">
        <v>6</v>
      </c>
      <c r="N109" s="35" t="s">
        <v>41</v>
      </c>
      <c r="O109">
        <v>100</v>
      </c>
      <c r="P109" s="34" t="s">
        <v>59</v>
      </c>
      <c r="Q109">
        <v>3</v>
      </c>
    </row>
    <row r="110" spans="1:17" ht="12.75">
      <c r="A110" s="52" t="str">
        <f t="shared" si="1"/>
        <v>Report</v>
      </c>
      <c r="B110" s="34" t="s">
        <v>412</v>
      </c>
      <c r="C110">
        <v>51944</v>
      </c>
      <c r="D110" s="34" t="s">
        <v>209</v>
      </c>
      <c r="E110" s="34" t="s">
        <v>208</v>
      </c>
      <c r="F110" t="s">
        <v>19</v>
      </c>
      <c r="G110" t="s">
        <v>214</v>
      </c>
      <c r="H110">
        <v>452603</v>
      </c>
      <c r="I110" s="35">
        <v>42023</v>
      </c>
      <c r="J110" s="35">
        <v>42027</v>
      </c>
      <c r="K110" t="s">
        <v>192</v>
      </c>
      <c r="L110" s="35">
        <v>42066</v>
      </c>
      <c r="M110" s="71">
        <v>7</v>
      </c>
      <c r="N110" s="35" t="s">
        <v>50</v>
      </c>
      <c r="O110">
        <v>400</v>
      </c>
      <c r="P110" s="34" t="s">
        <v>84</v>
      </c>
      <c r="Q110">
        <v>2</v>
      </c>
    </row>
    <row r="111" spans="1:17" ht="12.75">
      <c r="A111" s="52" t="str">
        <f t="shared" si="1"/>
        <v>Report</v>
      </c>
      <c r="B111" s="34" t="s">
        <v>412</v>
      </c>
      <c r="C111">
        <v>51944</v>
      </c>
      <c r="D111" s="34" t="s">
        <v>209</v>
      </c>
      <c r="E111" s="34" t="s">
        <v>208</v>
      </c>
      <c r="F111" t="s">
        <v>19</v>
      </c>
      <c r="G111" t="s">
        <v>214</v>
      </c>
      <c r="H111">
        <v>452603</v>
      </c>
      <c r="I111" s="35">
        <v>42023</v>
      </c>
      <c r="J111" s="35">
        <v>42027</v>
      </c>
      <c r="K111" t="s">
        <v>192</v>
      </c>
      <c r="L111" s="35">
        <v>42066</v>
      </c>
      <c r="M111" s="71">
        <v>15</v>
      </c>
      <c r="N111" s="35" t="s">
        <v>42</v>
      </c>
      <c r="O111">
        <v>300</v>
      </c>
      <c r="P111" s="34" t="s">
        <v>94</v>
      </c>
      <c r="Q111">
        <v>2</v>
      </c>
    </row>
    <row r="112" spans="1:17" ht="12.75">
      <c r="A112" s="52" t="str">
        <f t="shared" si="1"/>
        <v>Report</v>
      </c>
      <c r="B112" s="34" t="s">
        <v>207</v>
      </c>
      <c r="C112">
        <v>130468</v>
      </c>
      <c r="D112" s="34" t="s">
        <v>209</v>
      </c>
      <c r="E112" s="34" t="s">
        <v>208</v>
      </c>
      <c r="F112" t="s">
        <v>22</v>
      </c>
      <c r="G112" t="s">
        <v>210</v>
      </c>
      <c r="H112">
        <v>430285</v>
      </c>
      <c r="I112" s="35">
        <v>41898</v>
      </c>
      <c r="J112" s="35">
        <v>41901</v>
      </c>
      <c r="K112" t="s">
        <v>192</v>
      </c>
      <c r="L112" s="35">
        <v>41935</v>
      </c>
      <c r="M112" s="71">
        <v>2</v>
      </c>
      <c r="N112" s="35" t="s">
        <v>97</v>
      </c>
      <c r="O112">
        <v>200</v>
      </c>
      <c r="P112" s="34" t="s">
        <v>98</v>
      </c>
      <c r="Q112">
        <v>1</v>
      </c>
    </row>
    <row r="113" spans="1:17" ht="12.75">
      <c r="A113" s="52" t="str">
        <f t="shared" si="1"/>
        <v>Report</v>
      </c>
      <c r="B113" s="34" t="s">
        <v>207</v>
      </c>
      <c r="C113">
        <v>130468</v>
      </c>
      <c r="D113" s="34" t="s">
        <v>209</v>
      </c>
      <c r="E113" s="34" t="s">
        <v>208</v>
      </c>
      <c r="F113" t="s">
        <v>22</v>
      </c>
      <c r="G113" t="s">
        <v>210</v>
      </c>
      <c r="H113">
        <v>430285</v>
      </c>
      <c r="I113" s="35">
        <v>41898</v>
      </c>
      <c r="J113" s="35">
        <v>41901</v>
      </c>
      <c r="K113" t="s">
        <v>192</v>
      </c>
      <c r="L113" s="35">
        <v>41935</v>
      </c>
      <c r="M113" s="71">
        <v>2</v>
      </c>
      <c r="N113" s="35" t="s">
        <v>97</v>
      </c>
      <c r="O113">
        <v>100</v>
      </c>
      <c r="P113" s="34" t="s">
        <v>51</v>
      </c>
      <c r="Q113">
        <v>2</v>
      </c>
    </row>
    <row r="114" spans="1:17" ht="12.75">
      <c r="A114" s="52" t="str">
        <f t="shared" si="1"/>
        <v>Report</v>
      </c>
      <c r="B114" s="34" t="s">
        <v>207</v>
      </c>
      <c r="C114">
        <v>130468</v>
      </c>
      <c r="D114" s="34" t="s">
        <v>209</v>
      </c>
      <c r="E114" s="34" t="s">
        <v>208</v>
      </c>
      <c r="F114" t="s">
        <v>22</v>
      </c>
      <c r="G114" t="s">
        <v>210</v>
      </c>
      <c r="H114">
        <v>430285</v>
      </c>
      <c r="I114" s="35">
        <v>41898</v>
      </c>
      <c r="J114" s="35">
        <v>41901</v>
      </c>
      <c r="K114" t="s">
        <v>192</v>
      </c>
      <c r="L114" s="35">
        <v>41935</v>
      </c>
      <c r="M114" s="71">
        <v>6</v>
      </c>
      <c r="N114" s="35" t="s">
        <v>41</v>
      </c>
      <c r="O114">
        <v>100</v>
      </c>
      <c r="P114" s="34" t="s">
        <v>59</v>
      </c>
      <c r="Q114">
        <v>2</v>
      </c>
    </row>
    <row r="115" spans="1:17" ht="12.75">
      <c r="A115" s="52" t="str">
        <f t="shared" si="1"/>
        <v>Report</v>
      </c>
      <c r="B115" s="34" t="s">
        <v>207</v>
      </c>
      <c r="C115">
        <v>130468</v>
      </c>
      <c r="D115" s="34" t="s">
        <v>209</v>
      </c>
      <c r="E115" s="34" t="s">
        <v>208</v>
      </c>
      <c r="F115" t="s">
        <v>22</v>
      </c>
      <c r="G115" t="s">
        <v>210</v>
      </c>
      <c r="H115">
        <v>430285</v>
      </c>
      <c r="I115" s="35">
        <v>41898</v>
      </c>
      <c r="J115" s="35">
        <v>41901</v>
      </c>
      <c r="K115" t="s">
        <v>192</v>
      </c>
      <c r="L115" s="35">
        <v>41935</v>
      </c>
      <c r="M115" s="71">
        <v>10</v>
      </c>
      <c r="N115" s="35" t="s">
        <v>80</v>
      </c>
      <c r="O115">
        <v>100</v>
      </c>
      <c r="P115" s="34" t="s">
        <v>170</v>
      </c>
      <c r="Q115">
        <v>1</v>
      </c>
    </row>
    <row r="116" spans="1:17" ht="12.75">
      <c r="A116" s="52" t="str">
        <f t="shared" si="1"/>
        <v>Report</v>
      </c>
      <c r="B116" s="34" t="s">
        <v>207</v>
      </c>
      <c r="C116">
        <v>130468</v>
      </c>
      <c r="D116" s="34" t="s">
        <v>209</v>
      </c>
      <c r="E116" s="34" t="s">
        <v>208</v>
      </c>
      <c r="F116" t="s">
        <v>22</v>
      </c>
      <c r="G116" t="s">
        <v>210</v>
      </c>
      <c r="H116">
        <v>430285</v>
      </c>
      <c r="I116" s="35">
        <v>41898</v>
      </c>
      <c r="J116" s="35">
        <v>41901</v>
      </c>
      <c r="K116" t="s">
        <v>192</v>
      </c>
      <c r="L116" s="35">
        <v>41935</v>
      </c>
      <c r="M116" s="71">
        <v>10</v>
      </c>
      <c r="N116" s="35" t="s">
        <v>80</v>
      </c>
      <c r="O116">
        <v>400</v>
      </c>
      <c r="P116" s="34" t="s">
        <v>304</v>
      </c>
      <c r="Q116">
        <v>1</v>
      </c>
    </row>
    <row r="117" spans="1:17" ht="12.75">
      <c r="A117" s="52" t="str">
        <f t="shared" si="1"/>
        <v>Report</v>
      </c>
      <c r="B117" s="34" t="s">
        <v>287</v>
      </c>
      <c r="C117">
        <v>59159</v>
      </c>
      <c r="D117" s="34" t="s">
        <v>209</v>
      </c>
      <c r="E117" s="34" t="s">
        <v>208</v>
      </c>
      <c r="F117" t="s">
        <v>19</v>
      </c>
      <c r="G117" t="s">
        <v>260</v>
      </c>
      <c r="H117">
        <v>452693</v>
      </c>
      <c r="I117" s="35">
        <v>41939</v>
      </c>
      <c r="J117" s="35">
        <v>41943</v>
      </c>
      <c r="K117" t="s">
        <v>192</v>
      </c>
      <c r="L117" s="35">
        <v>41964</v>
      </c>
      <c r="M117" s="71">
        <v>15</v>
      </c>
      <c r="N117" s="35" t="s">
        <v>42</v>
      </c>
      <c r="O117">
        <v>300</v>
      </c>
      <c r="P117" s="34" t="s">
        <v>94</v>
      </c>
      <c r="Q117">
        <v>3</v>
      </c>
    </row>
    <row r="118" spans="1:17" ht="12.75">
      <c r="A118" s="52" t="str">
        <f t="shared" si="1"/>
        <v>Report</v>
      </c>
      <c r="B118" s="34" t="s">
        <v>287</v>
      </c>
      <c r="C118">
        <v>59159</v>
      </c>
      <c r="D118" s="34" t="s">
        <v>209</v>
      </c>
      <c r="E118" s="34" t="s">
        <v>208</v>
      </c>
      <c r="F118" t="s">
        <v>19</v>
      </c>
      <c r="G118" t="s">
        <v>260</v>
      </c>
      <c r="H118">
        <v>452693</v>
      </c>
      <c r="I118" s="35">
        <v>41939</v>
      </c>
      <c r="J118" s="35">
        <v>41943</v>
      </c>
      <c r="K118" t="s">
        <v>192</v>
      </c>
      <c r="L118" s="35">
        <v>41964</v>
      </c>
      <c r="M118" s="71">
        <v>4</v>
      </c>
      <c r="N118" s="35" t="s">
        <v>43</v>
      </c>
      <c r="O118">
        <v>200</v>
      </c>
      <c r="P118" s="34" t="s">
        <v>82</v>
      </c>
      <c r="Q118">
        <v>3</v>
      </c>
    </row>
    <row r="119" spans="1:17" ht="12.75">
      <c r="A119" s="52" t="str">
        <f t="shared" si="1"/>
        <v>Report</v>
      </c>
      <c r="B119" s="34" t="s">
        <v>287</v>
      </c>
      <c r="C119">
        <v>59159</v>
      </c>
      <c r="D119" s="34" t="s">
        <v>209</v>
      </c>
      <c r="E119" s="34" t="s">
        <v>208</v>
      </c>
      <c r="F119" t="s">
        <v>19</v>
      </c>
      <c r="G119" t="s">
        <v>260</v>
      </c>
      <c r="H119">
        <v>452693</v>
      </c>
      <c r="I119" s="35">
        <v>41939</v>
      </c>
      <c r="J119" s="35">
        <v>41943</v>
      </c>
      <c r="K119" t="s">
        <v>192</v>
      </c>
      <c r="L119" s="35">
        <v>41964</v>
      </c>
      <c r="M119" s="71">
        <v>15</v>
      </c>
      <c r="N119" s="35" t="s">
        <v>42</v>
      </c>
      <c r="O119">
        <v>200</v>
      </c>
      <c r="P119" s="34" t="s">
        <v>56</v>
      </c>
      <c r="Q119">
        <v>3</v>
      </c>
    </row>
    <row r="120" spans="1:17" ht="12.75">
      <c r="A120" s="52" t="str">
        <f t="shared" si="1"/>
        <v>Report</v>
      </c>
      <c r="B120" s="34" t="s">
        <v>328</v>
      </c>
      <c r="C120">
        <v>54666</v>
      </c>
      <c r="D120" s="34" t="s">
        <v>391</v>
      </c>
      <c r="E120" s="34" t="s">
        <v>189</v>
      </c>
      <c r="F120" t="s">
        <v>64</v>
      </c>
      <c r="G120" t="s">
        <v>220</v>
      </c>
      <c r="H120">
        <v>446667</v>
      </c>
      <c r="I120" s="35">
        <v>41967</v>
      </c>
      <c r="J120" s="35">
        <v>41971</v>
      </c>
      <c r="K120" t="s">
        <v>192</v>
      </c>
      <c r="L120" s="35">
        <v>41997</v>
      </c>
      <c r="M120" s="71">
        <v>1</v>
      </c>
      <c r="N120" s="35" t="s">
        <v>44</v>
      </c>
      <c r="O120">
        <v>300</v>
      </c>
      <c r="P120" s="34" t="s">
        <v>48</v>
      </c>
      <c r="Q120">
        <v>2</v>
      </c>
    </row>
    <row r="121" spans="1:17" ht="12.75">
      <c r="A121" s="52" t="str">
        <f t="shared" si="1"/>
        <v>Report</v>
      </c>
      <c r="B121" s="34" t="s">
        <v>328</v>
      </c>
      <c r="C121">
        <v>54666</v>
      </c>
      <c r="D121" s="34" t="s">
        <v>391</v>
      </c>
      <c r="E121" s="34" t="s">
        <v>189</v>
      </c>
      <c r="F121" t="s">
        <v>64</v>
      </c>
      <c r="G121" t="s">
        <v>220</v>
      </c>
      <c r="H121">
        <v>446667</v>
      </c>
      <c r="I121" s="35">
        <v>41967</v>
      </c>
      <c r="J121" s="35">
        <v>41971</v>
      </c>
      <c r="K121" t="s">
        <v>192</v>
      </c>
      <c r="L121" s="35">
        <v>41997</v>
      </c>
      <c r="M121" s="71">
        <v>6</v>
      </c>
      <c r="N121" s="35" t="s">
        <v>41</v>
      </c>
      <c r="O121">
        <v>200</v>
      </c>
      <c r="P121" s="34" t="s">
        <v>121</v>
      </c>
      <c r="Q121">
        <v>2</v>
      </c>
    </row>
    <row r="122" spans="1:17" ht="12.75">
      <c r="A122" s="52" t="str">
        <f t="shared" si="1"/>
        <v>Report</v>
      </c>
      <c r="B122" s="34" t="s">
        <v>328</v>
      </c>
      <c r="C122">
        <v>54666</v>
      </c>
      <c r="D122" s="34" t="s">
        <v>391</v>
      </c>
      <c r="E122" s="34" t="s">
        <v>189</v>
      </c>
      <c r="F122" t="s">
        <v>64</v>
      </c>
      <c r="G122" t="s">
        <v>220</v>
      </c>
      <c r="H122">
        <v>446667</v>
      </c>
      <c r="I122" s="35">
        <v>41967</v>
      </c>
      <c r="J122" s="35">
        <v>41971</v>
      </c>
      <c r="K122" t="s">
        <v>192</v>
      </c>
      <c r="L122" s="35">
        <v>41997</v>
      </c>
      <c r="M122" s="71">
        <v>17</v>
      </c>
      <c r="N122" s="35" t="s">
        <v>103</v>
      </c>
      <c r="O122">
        <v>0</v>
      </c>
      <c r="P122" s="34" t="s">
        <v>103</v>
      </c>
      <c r="Q122">
        <v>2</v>
      </c>
    </row>
    <row r="123" spans="1:17" ht="12.75">
      <c r="A123" s="52" t="str">
        <f t="shared" si="1"/>
        <v>Report</v>
      </c>
      <c r="B123" s="34" t="s">
        <v>344</v>
      </c>
      <c r="C123">
        <v>130599</v>
      </c>
      <c r="D123" s="34" t="s">
        <v>242</v>
      </c>
      <c r="E123" s="34" t="s">
        <v>233</v>
      </c>
      <c r="F123" t="s">
        <v>61</v>
      </c>
      <c r="G123" t="s">
        <v>225</v>
      </c>
      <c r="H123">
        <v>447145</v>
      </c>
      <c r="I123" s="35">
        <v>41960</v>
      </c>
      <c r="J123" s="35">
        <v>41964</v>
      </c>
      <c r="K123" t="s">
        <v>192</v>
      </c>
      <c r="L123" s="35">
        <v>42012</v>
      </c>
      <c r="M123" s="71">
        <v>1</v>
      </c>
      <c r="N123" s="35" t="s">
        <v>44</v>
      </c>
      <c r="O123">
        <v>300</v>
      </c>
      <c r="P123" s="34" t="s">
        <v>48</v>
      </c>
      <c r="Q123">
        <v>3</v>
      </c>
    </row>
    <row r="124" spans="1:17" ht="12.75">
      <c r="A124" s="52" t="str">
        <f t="shared" si="1"/>
        <v>Report</v>
      </c>
      <c r="B124" s="34" t="s">
        <v>344</v>
      </c>
      <c r="C124">
        <v>130599</v>
      </c>
      <c r="D124" s="34" t="s">
        <v>242</v>
      </c>
      <c r="E124" s="34" t="s">
        <v>233</v>
      </c>
      <c r="F124" t="s">
        <v>61</v>
      </c>
      <c r="G124" t="s">
        <v>225</v>
      </c>
      <c r="H124">
        <v>447145</v>
      </c>
      <c r="I124" s="35">
        <v>41960</v>
      </c>
      <c r="J124" s="35">
        <v>41964</v>
      </c>
      <c r="K124" t="s">
        <v>192</v>
      </c>
      <c r="L124" s="35">
        <v>42012</v>
      </c>
      <c r="M124" s="71">
        <v>9</v>
      </c>
      <c r="N124" s="35" t="s">
        <v>120</v>
      </c>
      <c r="O124">
        <v>300</v>
      </c>
      <c r="P124" s="34" t="s">
        <v>79</v>
      </c>
      <c r="Q124">
        <v>3</v>
      </c>
    </row>
    <row r="125" spans="1:17" ht="12.75">
      <c r="A125" s="52" t="str">
        <f t="shared" si="1"/>
        <v>Report</v>
      </c>
      <c r="B125" s="34" t="s">
        <v>344</v>
      </c>
      <c r="C125">
        <v>130599</v>
      </c>
      <c r="D125" s="34" t="s">
        <v>242</v>
      </c>
      <c r="E125" s="34" t="s">
        <v>233</v>
      </c>
      <c r="F125" t="s">
        <v>61</v>
      </c>
      <c r="G125" t="s">
        <v>225</v>
      </c>
      <c r="H125">
        <v>447145</v>
      </c>
      <c r="I125" s="35">
        <v>41960</v>
      </c>
      <c r="J125" s="35">
        <v>41964</v>
      </c>
      <c r="K125" t="s">
        <v>192</v>
      </c>
      <c r="L125" s="35">
        <v>42012</v>
      </c>
      <c r="M125" s="71">
        <v>14</v>
      </c>
      <c r="N125" s="35" t="s">
        <v>47</v>
      </c>
      <c r="O125">
        <v>103</v>
      </c>
      <c r="P125" s="34" t="s">
        <v>85</v>
      </c>
      <c r="Q125">
        <v>4</v>
      </c>
    </row>
    <row r="126" spans="1:17" ht="12.75">
      <c r="A126" s="52" t="str">
        <f t="shared" si="1"/>
        <v>Report</v>
      </c>
      <c r="B126" s="34" t="s">
        <v>344</v>
      </c>
      <c r="C126">
        <v>130599</v>
      </c>
      <c r="D126" s="34" t="s">
        <v>242</v>
      </c>
      <c r="E126" s="34" t="s">
        <v>233</v>
      </c>
      <c r="F126" t="s">
        <v>61</v>
      </c>
      <c r="G126" t="s">
        <v>225</v>
      </c>
      <c r="H126">
        <v>447145</v>
      </c>
      <c r="I126" s="35">
        <v>41960</v>
      </c>
      <c r="J126" s="35">
        <v>41964</v>
      </c>
      <c r="K126" t="s">
        <v>192</v>
      </c>
      <c r="L126" s="35">
        <v>42012</v>
      </c>
      <c r="M126" s="71">
        <v>5</v>
      </c>
      <c r="N126" s="35" t="s">
        <v>300</v>
      </c>
      <c r="O126">
        <v>200</v>
      </c>
      <c r="P126" s="34" t="s">
        <v>92</v>
      </c>
      <c r="Q126">
        <v>4</v>
      </c>
    </row>
    <row r="127" spans="1:17" ht="12.75">
      <c r="A127" s="52" t="str">
        <f t="shared" si="1"/>
        <v>Report</v>
      </c>
      <c r="B127" s="34" t="s">
        <v>344</v>
      </c>
      <c r="C127">
        <v>130599</v>
      </c>
      <c r="D127" s="34" t="s">
        <v>242</v>
      </c>
      <c r="E127" s="34" t="s">
        <v>233</v>
      </c>
      <c r="F127" t="s">
        <v>61</v>
      </c>
      <c r="G127" t="s">
        <v>225</v>
      </c>
      <c r="H127">
        <v>447145</v>
      </c>
      <c r="I127" s="35">
        <v>41960</v>
      </c>
      <c r="J127" s="35">
        <v>41964</v>
      </c>
      <c r="K127" t="s">
        <v>192</v>
      </c>
      <c r="L127" s="35">
        <v>42012</v>
      </c>
      <c r="M127" s="71">
        <v>7</v>
      </c>
      <c r="N127" s="35" t="s">
        <v>50</v>
      </c>
      <c r="O127">
        <v>301</v>
      </c>
      <c r="P127" s="34" t="s">
        <v>46</v>
      </c>
      <c r="Q127">
        <v>4</v>
      </c>
    </row>
    <row r="128" spans="1:17" ht="12.75">
      <c r="A128" s="52" t="str">
        <f aca="true" t="shared" si="2" ref="A128:A191">IF(C128&lt;&gt;"",HYPERLINK(CONCATENATE("http://reports.ofsted.gov.uk/inspection-reports/find-inspection-report/provider/ELS/",C128),"Report"),"")</f>
        <v>Report</v>
      </c>
      <c r="B128" s="34" t="s">
        <v>229</v>
      </c>
      <c r="C128">
        <v>130532</v>
      </c>
      <c r="D128" s="34" t="s">
        <v>230</v>
      </c>
      <c r="E128" s="34" t="s">
        <v>189</v>
      </c>
      <c r="F128" t="s">
        <v>61</v>
      </c>
      <c r="G128" t="s">
        <v>225</v>
      </c>
      <c r="H128">
        <v>446537</v>
      </c>
      <c r="I128" s="35">
        <v>41904</v>
      </c>
      <c r="J128" s="35">
        <v>41908</v>
      </c>
      <c r="K128" t="s">
        <v>192</v>
      </c>
      <c r="L128" s="35">
        <v>41941</v>
      </c>
      <c r="M128" s="71">
        <v>15</v>
      </c>
      <c r="N128" s="35" t="s">
        <v>42</v>
      </c>
      <c r="O128">
        <v>300</v>
      </c>
      <c r="P128" s="34" t="s">
        <v>94</v>
      </c>
      <c r="Q128">
        <v>3</v>
      </c>
    </row>
    <row r="129" spans="1:17" ht="12.75">
      <c r="A129" s="52" t="str">
        <f t="shared" si="2"/>
        <v>Report</v>
      </c>
      <c r="B129" s="34" t="s">
        <v>229</v>
      </c>
      <c r="C129">
        <v>130532</v>
      </c>
      <c r="D129" s="34" t="s">
        <v>230</v>
      </c>
      <c r="E129" s="34" t="s">
        <v>189</v>
      </c>
      <c r="F129" t="s">
        <v>61</v>
      </c>
      <c r="G129" t="s">
        <v>225</v>
      </c>
      <c r="H129">
        <v>446537</v>
      </c>
      <c r="I129" s="35">
        <v>41904</v>
      </c>
      <c r="J129" s="35">
        <v>41908</v>
      </c>
      <c r="K129" t="s">
        <v>192</v>
      </c>
      <c r="L129" s="35">
        <v>41941</v>
      </c>
      <c r="M129" s="71">
        <v>1</v>
      </c>
      <c r="N129" s="35" t="s">
        <v>44</v>
      </c>
      <c r="O129">
        <v>500</v>
      </c>
      <c r="P129" s="34" t="s">
        <v>52</v>
      </c>
      <c r="Q129">
        <v>1</v>
      </c>
    </row>
    <row r="130" spans="1:17" ht="12.75">
      <c r="A130" s="52" t="str">
        <f t="shared" si="2"/>
        <v>Report</v>
      </c>
      <c r="B130" s="34" t="s">
        <v>229</v>
      </c>
      <c r="C130">
        <v>130532</v>
      </c>
      <c r="D130" s="34" t="s">
        <v>230</v>
      </c>
      <c r="E130" s="34" t="s">
        <v>189</v>
      </c>
      <c r="F130" t="s">
        <v>61</v>
      </c>
      <c r="G130" t="s">
        <v>225</v>
      </c>
      <c r="H130">
        <v>446537</v>
      </c>
      <c r="I130" s="35">
        <v>41904</v>
      </c>
      <c r="J130" s="35">
        <v>41908</v>
      </c>
      <c r="K130" t="s">
        <v>192</v>
      </c>
      <c r="L130" s="35">
        <v>41941</v>
      </c>
      <c r="M130" s="71">
        <v>14</v>
      </c>
      <c r="N130" s="35" t="s">
        <v>47</v>
      </c>
      <c r="O130">
        <v>113</v>
      </c>
      <c r="P130" s="34" t="s">
        <v>127</v>
      </c>
      <c r="Q130">
        <v>2</v>
      </c>
    </row>
    <row r="131" spans="1:17" s="3" customFormat="1" ht="12.75">
      <c r="A131" s="52" t="str">
        <f t="shared" si="2"/>
        <v>Report</v>
      </c>
      <c r="B131" s="34" t="s">
        <v>229</v>
      </c>
      <c r="C131">
        <v>130532</v>
      </c>
      <c r="D131" s="34" t="s">
        <v>230</v>
      </c>
      <c r="E131" s="34" t="s">
        <v>189</v>
      </c>
      <c r="F131" t="s">
        <v>61</v>
      </c>
      <c r="G131" t="s">
        <v>225</v>
      </c>
      <c r="H131">
        <v>446537</v>
      </c>
      <c r="I131" s="35">
        <v>41904</v>
      </c>
      <c r="J131" s="35">
        <v>41908</v>
      </c>
      <c r="K131" t="s">
        <v>192</v>
      </c>
      <c r="L131" s="35">
        <v>41941</v>
      </c>
      <c r="M131" s="71">
        <v>15</v>
      </c>
      <c r="N131" s="35" t="s">
        <v>42</v>
      </c>
      <c r="O131">
        <v>200</v>
      </c>
      <c r="P131" s="34" t="s">
        <v>56</v>
      </c>
      <c r="Q131">
        <v>2</v>
      </c>
    </row>
    <row r="132" spans="1:17" ht="12.75">
      <c r="A132" s="52" t="str">
        <f t="shared" si="2"/>
        <v>Report</v>
      </c>
      <c r="B132" s="34" t="s">
        <v>229</v>
      </c>
      <c r="C132">
        <v>130532</v>
      </c>
      <c r="D132" s="34" t="s">
        <v>230</v>
      </c>
      <c r="E132" s="34" t="s">
        <v>189</v>
      </c>
      <c r="F132" t="s">
        <v>61</v>
      </c>
      <c r="G132" t="s">
        <v>225</v>
      </c>
      <c r="H132">
        <v>446537</v>
      </c>
      <c r="I132" s="35">
        <v>41904</v>
      </c>
      <c r="J132" s="35">
        <v>41908</v>
      </c>
      <c r="K132" t="s">
        <v>192</v>
      </c>
      <c r="L132" s="35">
        <v>41941</v>
      </c>
      <c r="M132" s="71">
        <v>14</v>
      </c>
      <c r="N132" s="35" t="s">
        <v>47</v>
      </c>
      <c r="O132">
        <v>112</v>
      </c>
      <c r="P132" s="34" t="s">
        <v>122</v>
      </c>
      <c r="Q132">
        <v>2</v>
      </c>
    </row>
    <row r="133" spans="1:17" ht="12.75">
      <c r="A133" s="52" t="str">
        <f t="shared" si="2"/>
        <v>Report</v>
      </c>
      <c r="B133" s="34" t="s">
        <v>229</v>
      </c>
      <c r="C133">
        <v>130532</v>
      </c>
      <c r="D133" s="34" t="s">
        <v>230</v>
      </c>
      <c r="E133" s="34" t="s">
        <v>189</v>
      </c>
      <c r="F133" t="s">
        <v>61</v>
      </c>
      <c r="G133" t="s">
        <v>225</v>
      </c>
      <c r="H133">
        <v>446537</v>
      </c>
      <c r="I133" s="35">
        <v>41904</v>
      </c>
      <c r="J133" s="35">
        <v>41908</v>
      </c>
      <c r="K133" t="s">
        <v>192</v>
      </c>
      <c r="L133" s="35">
        <v>41941</v>
      </c>
      <c r="M133" s="71">
        <v>7</v>
      </c>
      <c r="N133" s="35" t="s">
        <v>50</v>
      </c>
      <c r="O133">
        <v>301</v>
      </c>
      <c r="P133" s="34" t="s">
        <v>46</v>
      </c>
      <c r="Q133">
        <v>3</v>
      </c>
    </row>
    <row r="134" spans="1:17" ht="12.75">
      <c r="A134" s="52" t="str">
        <f t="shared" si="2"/>
        <v>Report</v>
      </c>
      <c r="B134" s="34" t="s">
        <v>229</v>
      </c>
      <c r="C134">
        <v>130532</v>
      </c>
      <c r="D134" s="34" t="s">
        <v>230</v>
      </c>
      <c r="E134" s="34" t="s">
        <v>189</v>
      </c>
      <c r="F134" t="s">
        <v>61</v>
      </c>
      <c r="G134" t="s">
        <v>225</v>
      </c>
      <c r="H134">
        <v>446537</v>
      </c>
      <c r="I134" s="35">
        <v>41904</v>
      </c>
      <c r="J134" s="35">
        <v>41908</v>
      </c>
      <c r="K134" t="s">
        <v>192</v>
      </c>
      <c r="L134" s="35">
        <v>41941</v>
      </c>
      <c r="M134" s="71">
        <v>8</v>
      </c>
      <c r="N134" s="35" t="s">
        <v>298</v>
      </c>
      <c r="O134">
        <v>101</v>
      </c>
      <c r="P134" s="34" t="s">
        <v>110</v>
      </c>
      <c r="Q134">
        <v>2</v>
      </c>
    </row>
    <row r="135" spans="1:17" ht="12.75">
      <c r="A135" s="52" t="str">
        <f t="shared" si="2"/>
        <v>Report</v>
      </c>
      <c r="B135" s="34" t="s">
        <v>346</v>
      </c>
      <c r="C135">
        <v>139238</v>
      </c>
      <c r="D135" s="34" t="s">
        <v>386</v>
      </c>
      <c r="E135" s="34" t="s">
        <v>212</v>
      </c>
      <c r="F135" t="s">
        <v>61</v>
      </c>
      <c r="G135" t="s">
        <v>225</v>
      </c>
      <c r="H135">
        <v>452493</v>
      </c>
      <c r="I135" s="35">
        <v>41960</v>
      </c>
      <c r="J135" s="35">
        <v>41964</v>
      </c>
      <c r="K135" t="s">
        <v>192</v>
      </c>
      <c r="L135" s="35">
        <v>41996</v>
      </c>
      <c r="M135" s="71">
        <v>5</v>
      </c>
      <c r="N135" s="35" t="s">
        <v>300</v>
      </c>
      <c r="O135">
        <v>200</v>
      </c>
      <c r="P135" s="34" t="s">
        <v>92</v>
      </c>
      <c r="Q135">
        <v>2</v>
      </c>
    </row>
    <row r="136" spans="1:17" ht="12.75">
      <c r="A136" s="52" t="str">
        <f t="shared" si="2"/>
        <v>Report</v>
      </c>
      <c r="B136" s="34" t="s">
        <v>346</v>
      </c>
      <c r="C136">
        <v>139238</v>
      </c>
      <c r="D136" s="34" t="s">
        <v>386</v>
      </c>
      <c r="E136" s="34" t="s">
        <v>212</v>
      </c>
      <c r="F136" t="s">
        <v>61</v>
      </c>
      <c r="G136" t="s">
        <v>225</v>
      </c>
      <c r="H136">
        <v>452493</v>
      </c>
      <c r="I136" s="35">
        <v>41960</v>
      </c>
      <c r="J136" s="35">
        <v>41964</v>
      </c>
      <c r="K136" t="s">
        <v>192</v>
      </c>
      <c r="L136" s="35">
        <v>41996</v>
      </c>
      <c r="M136" s="71">
        <v>15</v>
      </c>
      <c r="N136" s="35" t="s">
        <v>42</v>
      </c>
      <c r="O136">
        <v>600</v>
      </c>
      <c r="P136" s="34" t="s">
        <v>106</v>
      </c>
      <c r="Q136">
        <v>1</v>
      </c>
    </row>
    <row r="137" spans="1:17" ht="12.75">
      <c r="A137" s="52" t="str">
        <f t="shared" si="2"/>
        <v>Report</v>
      </c>
      <c r="B137" s="34" t="s">
        <v>346</v>
      </c>
      <c r="C137">
        <v>139238</v>
      </c>
      <c r="D137" s="34" t="s">
        <v>386</v>
      </c>
      <c r="E137" s="34" t="s">
        <v>212</v>
      </c>
      <c r="F137" t="s">
        <v>61</v>
      </c>
      <c r="G137" t="s">
        <v>225</v>
      </c>
      <c r="H137">
        <v>452493</v>
      </c>
      <c r="I137" s="35">
        <v>41960</v>
      </c>
      <c r="J137" s="35">
        <v>41964</v>
      </c>
      <c r="K137" t="s">
        <v>192</v>
      </c>
      <c r="L137" s="35">
        <v>41996</v>
      </c>
      <c r="M137" s="71">
        <v>2</v>
      </c>
      <c r="N137" s="35" t="s">
        <v>97</v>
      </c>
      <c r="O137">
        <v>200</v>
      </c>
      <c r="P137" s="34" t="s">
        <v>98</v>
      </c>
      <c r="Q137">
        <v>3</v>
      </c>
    </row>
    <row r="138" spans="1:17" ht="12.75">
      <c r="A138" s="52" t="str">
        <f t="shared" si="2"/>
        <v>Report</v>
      </c>
      <c r="B138" s="34" t="s">
        <v>346</v>
      </c>
      <c r="C138">
        <v>139238</v>
      </c>
      <c r="D138" s="34" t="s">
        <v>386</v>
      </c>
      <c r="E138" s="34" t="s">
        <v>212</v>
      </c>
      <c r="F138" t="s">
        <v>61</v>
      </c>
      <c r="G138" t="s">
        <v>225</v>
      </c>
      <c r="H138">
        <v>452493</v>
      </c>
      <c r="I138" s="35">
        <v>41960</v>
      </c>
      <c r="J138" s="35">
        <v>41964</v>
      </c>
      <c r="K138" t="s">
        <v>192</v>
      </c>
      <c r="L138" s="35">
        <v>41996</v>
      </c>
      <c r="M138" s="71">
        <v>8</v>
      </c>
      <c r="N138" s="35" t="s">
        <v>298</v>
      </c>
      <c r="O138">
        <v>100</v>
      </c>
      <c r="P138" s="34" t="s">
        <v>58</v>
      </c>
      <c r="Q138">
        <v>1</v>
      </c>
    </row>
    <row r="139" spans="1:17" ht="12.75">
      <c r="A139" s="52" t="str">
        <f t="shared" si="2"/>
        <v>Report</v>
      </c>
      <c r="B139" s="34" t="s">
        <v>346</v>
      </c>
      <c r="C139">
        <v>139238</v>
      </c>
      <c r="D139" s="34" t="s">
        <v>386</v>
      </c>
      <c r="E139" s="34" t="s">
        <v>212</v>
      </c>
      <c r="F139" t="s">
        <v>61</v>
      </c>
      <c r="G139" t="s">
        <v>225</v>
      </c>
      <c r="H139">
        <v>452493</v>
      </c>
      <c r="I139" s="35">
        <v>41960</v>
      </c>
      <c r="J139" s="35">
        <v>41964</v>
      </c>
      <c r="K139" t="s">
        <v>192</v>
      </c>
      <c r="L139" s="35">
        <v>41996</v>
      </c>
      <c r="M139" s="71">
        <v>8</v>
      </c>
      <c r="N139" s="35" t="s">
        <v>298</v>
      </c>
      <c r="O139">
        <v>102</v>
      </c>
      <c r="P139" s="34" t="s">
        <v>88</v>
      </c>
      <c r="Q139">
        <v>2</v>
      </c>
    </row>
    <row r="140" spans="1:17" ht="12.75">
      <c r="A140" s="52" t="str">
        <f t="shared" si="2"/>
        <v>Report</v>
      </c>
      <c r="B140" s="34" t="s">
        <v>346</v>
      </c>
      <c r="C140">
        <v>139238</v>
      </c>
      <c r="D140" s="34" t="s">
        <v>386</v>
      </c>
      <c r="E140" s="34" t="s">
        <v>212</v>
      </c>
      <c r="F140" t="s">
        <v>61</v>
      </c>
      <c r="G140" t="s">
        <v>225</v>
      </c>
      <c r="H140">
        <v>452493</v>
      </c>
      <c r="I140" s="35">
        <v>41960</v>
      </c>
      <c r="J140" s="35">
        <v>41964</v>
      </c>
      <c r="K140" t="s">
        <v>192</v>
      </c>
      <c r="L140" s="35">
        <v>41996</v>
      </c>
      <c r="M140" s="71">
        <v>9</v>
      </c>
      <c r="N140" s="35" t="s">
        <v>120</v>
      </c>
      <c r="O140">
        <v>200</v>
      </c>
      <c r="P140" s="34" t="s">
        <v>55</v>
      </c>
      <c r="Q140">
        <v>1</v>
      </c>
    </row>
    <row r="141" spans="1:17" ht="12.75">
      <c r="A141" s="52" t="str">
        <f t="shared" si="2"/>
        <v>Report</v>
      </c>
      <c r="B141" s="34" t="s">
        <v>346</v>
      </c>
      <c r="C141">
        <v>139238</v>
      </c>
      <c r="D141" s="34" t="s">
        <v>386</v>
      </c>
      <c r="E141" s="34" t="s">
        <v>212</v>
      </c>
      <c r="F141" t="s">
        <v>61</v>
      </c>
      <c r="G141" t="s">
        <v>225</v>
      </c>
      <c r="H141">
        <v>452493</v>
      </c>
      <c r="I141" s="35">
        <v>41960</v>
      </c>
      <c r="J141" s="35">
        <v>41964</v>
      </c>
      <c r="K141" t="s">
        <v>192</v>
      </c>
      <c r="L141" s="35">
        <v>41996</v>
      </c>
      <c r="M141" s="71">
        <v>2</v>
      </c>
      <c r="N141" s="35" t="s">
        <v>97</v>
      </c>
      <c r="O141">
        <v>100</v>
      </c>
      <c r="P141" s="34" t="s">
        <v>51</v>
      </c>
      <c r="Q141">
        <v>3</v>
      </c>
    </row>
    <row r="142" spans="1:17" ht="12.75">
      <c r="A142" s="52" t="str">
        <f t="shared" si="2"/>
        <v>Report</v>
      </c>
      <c r="B142" s="34" t="s">
        <v>346</v>
      </c>
      <c r="C142">
        <v>139238</v>
      </c>
      <c r="D142" s="34" t="s">
        <v>386</v>
      </c>
      <c r="E142" s="34" t="s">
        <v>212</v>
      </c>
      <c r="F142" t="s">
        <v>61</v>
      </c>
      <c r="G142" t="s">
        <v>225</v>
      </c>
      <c r="H142">
        <v>452493</v>
      </c>
      <c r="I142" s="35">
        <v>41960</v>
      </c>
      <c r="J142" s="35">
        <v>41964</v>
      </c>
      <c r="K142" t="s">
        <v>192</v>
      </c>
      <c r="L142" s="35">
        <v>41996</v>
      </c>
      <c r="M142" s="71">
        <v>9</v>
      </c>
      <c r="N142" s="35" t="s">
        <v>120</v>
      </c>
      <c r="O142">
        <v>100</v>
      </c>
      <c r="P142" s="34" t="s">
        <v>101</v>
      </c>
      <c r="Q142">
        <v>1</v>
      </c>
    </row>
    <row r="143" spans="1:17" ht="12.75">
      <c r="A143" s="52" t="str">
        <f t="shared" si="2"/>
        <v>Report</v>
      </c>
      <c r="B143" s="34" t="s">
        <v>346</v>
      </c>
      <c r="C143">
        <v>139238</v>
      </c>
      <c r="D143" s="34" t="s">
        <v>386</v>
      </c>
      <c r="E143" s="34" t="s">
        <v>212</v>
      </c>
      <c r="F143" t="s">
        <v>61</v>
      </c>
      <c r="G143" t="s">
        <v>225</v>
      </c>
      <c r="H143">
        <v>452493</v>
      </c>
      <c r="I143" s="35">
        <v>41960</v>
      </c>
      <c r="J143" s="35">
        <v>41964</v>
      </c>
      <c r="K143" t="s">
        <v>192</v>
      </c>
      <c r="L143" s="35">
        <v>41996</v>
      </c>
      <c r="M143" s="71">
        <v>14</v>
      </c>
      <c r="N143" s="35" t="s">
        <v>47</v>
      </c>
      <c r="O143">
        <v>112</v>
      </c>
      <c r="P143" s="34" t="s">
        <v>122</v>
      </c>
      <c r="Q143">
        <v>3</v>
      </c>
    </row>
    <row r="144" spans="1:17" ht="12.75">
      <c r="A144" s="52" t="str">
        <f t="shared" si="2"/>
        <v>Report</v>
      </c>
      <c r="B144" s="34" t="s">
        <v>346</v>
      </c>
      <c r="C144">
        <v>139238</v>
      </c>
      <c r="D144" s="34" t="s">
        <v>386</v>
      </c>
      <c r="E144" s="34" t="s">
        <v>212</v>
      </c>
      <c r="F144" t="s">
        <v>61</v>
      </c>
      <c r="G144" t="s">
        <v>225</v>
      </c>
      <c r="H144">
        <v>452493</v>
      </c>
      <c r="I144" s="35">
        <v>41960</v>
      </c>
      <c r="J144" s="35">
        <v>41964</v>
      </c>
      <c r="K144" t="s">
        <v>192</v>
      </c>
      <c r="L144" s="35">
        <v>41996</v>
      </c>
      <c r="M144" s="71">
        <v>14</v>
      </c>
      <c r="N144" s="35" t="s">
        <v>47</v>
      </c>
      <c r="O144">
        <v>113</v>
      </c>
      <c r="P144" s="34" t="s">
        <v>127</v>
      </c>
      <c r="Q144">
        <v>3</v>
      </c>
    </row>
    <row r="145" spans="1:17" ht="12.75">
      <c r="A145" s="52" t="str">
        <f t="shared" si="2"/>
        <v>Report</v>
      </c>
      <c r="B145" s="34" t="s">
        <v>221</v>
      </c>
      <c r="C145">
        <v>130568</v>
      </c>
      <c r="D145" s="34" t="s">
        <v>222</v>
      </c>
      <c r="E145" s="34" t="s">
        <v>189</v>
      </c>
      <c r="F145" t="s">
        <v>22</v>
      </c>
      <c r="G145" t="s">
        <v>203</v>
      </c>
      <c r="H145">
        <v>446538</v>
      </c>
      <c r="I145" s="35">
        <v>41905</v>
      </c>
      <c r="J145" s="35">
        <v>41908</v>
      </c>
      <c r="K145" t="s">
        <v>192</v>
      </c>
      <c r="L145" s="35">
        <v>41956</v>
      </c>
      <c r="M145" s="71">
        <v>12</v>
      </c>
      <c r="N145" s="35" t="s">
        <v>130</v>
      </c>
      <c r="O145">
        <v>100</v>
      </c>
      <c r="P145" s="34" t="s">
        <v>54</v>
      </c>
      <c r="Q145">
        <v>2</v>
      </c>
    </row>
    <row r="146" spans="1:17" ht="12.75">
      <c r="A146" s="52" t="str">
        <f t="shared" si="2"/>
        <v>Report</v>
      </c>
      <c r="B146" s="34" t="s">
        <v>221</v>
      </c>
      <c r="C146">
        <v>130568</v>
      </c>
      <c r="D146" s="34" t="s">
        <v>222</v>
      </c>
      <c r="E146" s="34" t="s">
        <v>189</v>
      </c>
      <c r="F146" t="s">
        <v>22</v>
      </c>
      <c r="G146" t="s">
        <v>203</v>
      </c>
      <c r="H146">
        <v>446538</v>
      </c>
      <c r="I146" s="35">
        <v>41905</v>
      </c>
      <c r="J146" s="35">
        <v>41908</v>
      </c>
      <c r="K146" t="s">
        <v>192</v>
      </c>
      <c r="L146" s="35">
        <v>41956</v>
      </c>
      <c r="M146" s="71">
        <v>12</v>
      </c>
      <c r="N146" s="35" t="s">
        <v>130</v>
      </c>
      <c r="O146">
        <v>202</v>
      </c>
      <c r="P146" s="34" t="s">
        <v>112</v>
      </c>
      <c r="Q146">
        <v>2</v>
      </c>
    </row>
    <row r="147" spans="1:17" ht="12.75">
      <c r="A147" s="52" t="str">
        <f t="shared" si="2"/>
        <v>Report</v>
      </c>
      <c r="B147" s="34" t="s">
        <v>274</v>
      </c>
      <c r="C147">
        <v>130456</v>
      </c>
      <c r="D147" s="34" t="s">
        <v>275</v>
      </c>
      <c r="E147" s="34" t="s">
        <v>200</v>
      </c>
      <c r="F147" t="s">
        <v>61</v>
      </c>
      <c r="G147" t="s">
        <v>210</v>
      </c>
      <c r="H147">
        <v>430281</v>
      </c>
      <c r="I147" s="35">
        <v>41925</v>
      </c>
      <c r="J147" s="35">
        <v>41929</v>
      </c>
      <c r="K147" t="s">
        <v>192</v>
      </c>
      <c r="L147" s="35">
        <v>41964</v>
      </c>
      <c r="M147" s="71">
        <v>7</v>
      </c>
      <c r="N147" s="35" t="s">
        <v>50</v>
      </c>
      <c r="O147">
        <v>400</v>
      </c>
      <c r="P147" s="34" t="s">
        <v>84</v>
      </c>
      <c r="Q147">
        <v>2</v>
      </c>
    </row>
    <row r="148" spans="1:17" ht="12.75">
      <c r="A148" s="52" t="str">
        <f t="shared" si="2"/>
        <v>Report</v>
      </c>
      <c r="B148" s="34" t="s">
        <v>274</v>
      </c>
      <c r="C148">
        <v>130456</v>
      </c>
      <c r="D148" s="34" t="s">
        <v>275</v>
      </c>
      <c r="E148" s="34" t="s">
        <v>200</v>
      </c>
      <c r="F148" t="s">
        <v>61</v>
      </c>
      <c r="G148" t="s">
        <v>210</v>
      </c>
      <c r="H148">
        <v>430281</v>
      </c>
      <c r="I148" s="35">
        <v>41925</v>
      </c>
      <c r="J148" s="35">
        <v>41929</v>
      </c>
      <c r="K148" t="s">
        <v>192</v>
      </c>
      <c r="L148" s="35">
        <v>41964</v>
      </c>
      <c r="M148" s="71">
        <v>15</v>
      </c>
      <c r="N148" s="35" t="s">
        <v>42</v>
      </c>
      <c r="O148">
        <v>500</v>
      </c>
      <c r="P148" s="34" t="s">
        <v>99</v>
      </c>
      <c r="Q148">
        <v>2</v>
      </c>
    </row>
    <row r="149" spans="1:17" ht="12.75">
      <c r="A149" s="52" t="str">
        <f t="shared" si="2"/>
        <v>Report</v>
      </c>
      <c r="B149" s="34" t="s">
        <v>274</v>
      </c>
      <c r="C149">
        <v>130456</v>
      </c>
      <c r="D149" s="34" t="s">
        <v>275</v>
      </c>
      <c r="E149" s="34" t="s">
        <v>200</v>
      </c>
      <c r="F149" t="s">
        <v>61</v>
      </c>
      <c r="G149" t="s">
        <v>210</v>
      </c>
      <c r="H149">
        <v>430281</v>
      </c>
      <c r="I149" s="35">
        <v>41925</v>
      </c>
      <c r="J149" s="35">
        <v>41929</v>
      </c>
      <c r="K149" t="s">
        <v>192</v>
      </c>
      <c r="L149" s="35">
        <v>41964</v>
      </c>
      <c r="M149" s="71">
        <v>1</v>
      </c>
      <c r="N149" s="35" t="s">
        <v>44</v>
      </c>
      <c r="O149">
        <v>500</v>
      </c>
      <c r="P149" s="34" t="s">
        <v>52</v>
      </c>
      <c r="Q149">
        <v>3</v>
      </c>
    </row>
    <row r="150" spans="1:17" ht="12.75">
      <c r="A150" s="52" t="str">
        <f t="shared" si="2"/>
        <v>Report</v>
      </c>
      <c r="B150" s="34" t="s">
        <v>480</v>
      </c>
      <c r="C150">
        <v>139730</v>
      </c>
      <c r="D150" s="34" t="s">
        <v>390</v>
      </c>
      <c r="E150" s="34" t="s">
        <v>299</v>
      </c>
      <c r="F150" t="s">
        <v>434</v>
      </c>
      <c r="G150" t="s">
        <v>418</v>
      </c>
      <c r="H150">
        <v>452499</v>
      </c>
      <c r="I150" s="35">
        <v>42031</v>
      </c>
      <c r="J150" s="35">
        <v>42034</v>
      </c>
      <c r="K150" t="s">
        <v>192</v>
      </c>
      <c r="L150" s="35">
        <v>42080</v>
      </c>
      <c r="M150" s="71">
        <v>2</v>
      </c>
      <c r="N150" s="35" t="s">
        <v>97</v>
      </c>
      <c r="O150">
        <v>200</v>
      </c>
      <c r="P150" s="34" t="s">
        <v>98</v>
      </c>
      <c r="Q150">
        <v>3</v>
      </c>
    </row>
    <row r="151" spans="1:17" ht="12.75">
      <c r="A151" s="52" t="str">
        <f t="shared" si="2"/>
        <v>Report</v>
      </c>
      <c r="B151" s="34" t="s">
        <v>480</v>
      </c>
      <c r="C151">
        <v>139730</v>
      </c>
      <c r="D151" s="34" t="s">
        <v>390</v>
      </c>
      <c r="E151" s="34" t="s">
        <v>299</v>
      </c>
      <c r="F151" t="s">
        <v>434</v>
      </c>
      <c r="G151" t="s">
        <v>418</v>
      </c>
      <c r="H151">
        <v>452499</v>
      </c>
      <c r="I151" s="35">
        <v>42031</v>
      </c>
      <c r="J151" s="35">
        <v>42034</v>
      </c>
      <c r="K151" t="s">
        <v>192</v>
      </c>
      <c r="L151" s="35">
        <v>42080</v>
      </c>
      <c r="M151" s="71">
        <v>2</v>
      </c>
      <c r="N151" s="35" t="s">
        <v>97</v>
      </c>
      <c r="O151">
        <v>100</v>
      </c>
      <c r="P151" s="34" t="s">
        <v>51</v>
      </c>
      <c r="Q151">
        <v>3</v>
      </c>
    </row>
    <row r="152" spans="1:17" ht="12.75">
      <c r="A152" s="52" t="str">
        <f t="shared" si="2"/>
        <v>Report</v>
      </c>
      <c r="B152" s="34" t="s">
        <v>325</v>
      </c>
      <c r="C152">
        <v>53233</v>
      </c>
      <c r="D152" s="34" t="s">
        <v>390</v>
      </c>
      <c r="E152" s="34" t="s">
        <v>299</v>
      </c>
      <c r="F152" t="s">
        <v>19</v>
      </c>
      <c r="G152" t="s">
        <v>260</v>
      </c>
      <c r="H152">
        <v>443658</v>
      </c>
      <c r="I152" s="35">
        <v>41967</v>
      </c>
      <c r="J152" s="35">
        <v>41971</v>
      </c>
      <c r="K152" t="s">
        <v>192</v>
      </c>
      <c r="L152" s="35">
        <v>41997</v>
      </c>
      <c r="M152" s="71">
        <v>4</v>
      </c>
      <c r="N152" s="35" t="s">
        <v>43</v>
      </c>
      <c r="O152">
        <v>300</v>
      </c>
      <c r="P152" s="34" t="s">
        <v>60</v>
      </c>
      <c r="Q152">
        <v>2</v>
      </c>
    </row>
    <row r="153" spans="1:17" ht="12.75">
      <c r="A153" s="52" t="str">
        <f t="shared" si="2"/>
        <v>Report</v>
      </c>
      <c r="B153" s="34" t="s">
        <v>325</v>
      </c>
      <c r="C153">
        <v>53233</v>
      </c>
      <c r="D153" s="34" t="s">
        <v>390</v>
      </c>
      <c r="E153" s="34" t="s">
        <v>299</v>
      </c>
      <c r="F153" t="s">
        <v>19</v>
      </c>
      <c r="G153" t="s">
        <v>260</v>
      </c>
      <c r="H153">
        <v>443658</v>
      </c>
      <c r="I153" s="35">
        <v>41967</v>
      </c>
      <c r="J153" s="35">
        <v>41971</v>
      </c>
      <c r="K153" t="s">
        <v>192</v>
      </c>
      <c r="L153" s="35">
        <v>41997</v>
      </c>
      <c r="M153" s="71">
        <v>1</v>
      </c>
      <c r="N153" s="35" t="s">
        <v>44</v>
      </c>
      <c r="O153">
        <v>300</v>
      </c>
      <c r="P153" s="34" t="s">
        <v>48</v>
      </c>
      <c r="Q153">
        <v>2</v>
      </c>
    </row>
    <row r="154" spans="1:17" ht="12.75">
      <c r="A154" s="52" t="str">
        <f t="shared" si="2"/>
        <v>Report</v>
      </c>
      <c r="B154" s="34" t="s">
        <v>325</v>
      </c>
      <c r="C154">
        <v>53233</v>
      </c>
      <c r="D154" s="34" t="s">
        <v>390</v>
      </c>
      <c r="E154" s="34" t="s">
        <v>299</v>
      </c>
      <c r="F154" t="s">
        <v>19</v>
      </c>
      <c r="G154" t="s">
        <v>260</v>
      </c>
      <c r="H154">
        <v>443658</v>
      </c>
      <c r="I154" s="35">
        <v>41967</v>
      </c>
      <c r="J154" s="35">
        <v>41971</v>
      </c>
      <c r="K154" t="s">
        <v>192</v>
      </c>
      <c r="L154" s="35">
        <v>41997</v>
      </c>
      <c r="M154" s="71">
        <v>14</v>
      </c>
      <c r="N154" s="35" t="s">
        <v>47</v>
      </c>
      <c r="O154">
        <v>114</v>
      </c>
      <c r="P154" s="34" t="s">
        <v>86</v>
      </c>
      <c r="Q154">
        <v>3</v>
      </c>
    </row>
    <row r="155" spans="1:17" ht="12.75">
      <c r="A155" s="52" t="str">
        <f t="shared" si="2"/>
        <v>Report</v>
      </c>
      <c r="B155" s="34" t="s">
        <v>325</v>
      </c>
      <c r="C155">
        <v>53233</v>
      </c>
      <c r="D155" s="34" t="s">
        <v>390</v>
      </c>
      <c r="E155" s="34" t="s">
        <v>299</v>
      </c>
      <c r="F155" t="s">
        <v>19</v>
      </c>
      <c r="G155" t="s">
        <v>260</v>
      </c>
      <c r="H155">
        <v>443658</v>
      </c>
      <c r="I155" s="35">
        <v>41967</v>
      </c>
      <c r="J155" s="35">
        <v>41971</v>
      </c>
      <c r="K155" t="s">
        <v>192</v>
      </c>
      <c r="L155" s="35">
        <v>41997</v>
      </c>
      <c r="M155" s="71">
        <v>7</v>
      </c>
      <c r="N155" s="35" t="s">
        <v>50</v>
      </c>
      <c r="O155">
        <v>301</v>
      </c>
      <c r="P155" s="34" t="s">
        <v>46</v>
      </c>
      <c r="Q155">
        <v>3</v>
      </c>
    </row>
    <row r="156" spans="1:17" ht="12.75">
      <c r="A156" s="52" t="str">
        <f t="shared" si="2"/>
        <v>Report</v>
      </c>
      <c r="B156" s="34" t="s">
        <v>416</v>
      </c>
      <c r="C156">
        <v>59167</v>
      </c>
      <c r="D156" s="34" t="s">
        <v>433</v>
      </c>
      <c r="E156" s="34" t="s">
        <v>206</v>
      </c>
      <c r="F156" t="s">
        <v>19</v>
      </c>
      <c r="G156" t="s">
        <v>214</v>
      </c>
      <c r="H156">
        <v>456390</v>
      </c>
      <c r="I156" s="35">
        <v>42031</v>
      </c>
      <c r="J156" s="35">
        <v>42033</v>
      </c>
      <c r="K156" t="s">
        <v>192</v>
      </c>
      <c r="L156" s="35">
        <v>42068</v>
      </c>
      <c r="M156" s="71">
        <v>15</v>
      </c>
      <c r="N156" s="35" t="s">
        <v>42</v>
      </c>
      <c r="O156">
        <v>200</v>
      </c>
      <c r="P156" s="34" t="s">
        <v>56</v>
      </c>
      <c r="Q156">
        <v>3</v>
      </c>
    </row>
    <row r="157" spans="1:17" ht="12.75">
      <c r="A157" s="52" t="str">
        <f t="shared" si="2"/>
        <v>Report</v>
      </c>
      <c r="B157" s="34" t="s">
        <v>518</v>
      </c>
      <c r="C157">
        <v>50586</v>
      </c>
      <c r="D157" s="34" t="s">
        <v>433</v>
      </c>
      <c r="E157" s="34" t="s">
        <v>206</v>
      </c>
      <c r="F157" t="s">
        <v>19</v>
      </c>
      <c r="G157" t="s">
        <v>260</v>
      </c>
      <c r="H157">
        <v>452977</v>
      </c>
      <c r="I157" s="35">
        <v>42065</v>
      </c>
      <c r="J157" s="35">
        <v>42069</v>
      </c>
      <c r="K157" t="s">
        <v>192</v>
      </c>
      <c r="L157" s="35">
        <v>42101</v>
      </c>
      <c r="M157" s="71">
        <v>1</v>
      </c>
      <c r="N157" s="35" t="s">
        <v>44</v>
      </c>
      <c r="O157">
        <v>300</v>
      </c>
      <c r="P157" s="34" t="s">
        <v>48</v>
      </c>
      <c r="Q157">
        <v>2</v>
      </c>
    </row>
    <row r="158" spans="1:17" ht="12.75">
      <c r="A158" s="52" t="str">
        <f t="shared" si="2"/>
        <v>Report</v>
      </c>
      <c r="B158" s="34" t="s">
        <v>518</v>
      </c>
      <c r="C158">
        <v>50586</v>
      </c>
      <c r="D158" s="34" t="s">
        <v>433</v>
      </c>
      <c r="E158" s="34" t="s">
        <v>206</v>
      </c>
      <c r="F158" t="s">
        <v>19</v>
      </c>
      <c r="G158" t="s">
        <v>260</v>
      </c>
      <c r="H158">
        <v>452977</v>
      </c>
      <c r="I158" s="35">
        <v>42065</v>
      </c>
      <c r="J158" s="35">
        <v>42069</v>
      </c>
      <c r="K158" t="s">
        <v>192</v>
      </c>
      <c r="L158" s="35">
        <v>42101</v>
      </c>
      <c r="M158" s="71">
        <v>15</v>
      </c>
      <c r="N158" s="35" t="s">
        <v>42</v>
      </c>
      <c r="O158">
        <v>200</v>
      </c>
      <c r="P158" s="34" t="s">
        <v>56</v>
      </c>
      <c r="Q158">
        <v>2</v>
      </c>
    </row>
    <row r="159" spans="1:17" ht="12.75">
      <c r="A159" s="52" t="str">
        <f t="shared" si="2"/>
        <v>Report</v>
      </c>
      <c r="B159" s="34" t="s">
        <v>518</v>
      </c>
      <c r="C159">
        <v>50586</v>
      </c>
      <c r="D159" s="34" t="s">
        <v>433</v>
      </c>
      <c r="E159" s="34" t="s">
        <v>206</v>
      </c>
      <c r="F159" t="s">
        <v>19</v>
      </c>
      <c r="G159" t="s">
        <v>260</v>
      </c>
      <c r="H159">
        <v>452977</v>
      </c>
      <c r="I159" s="35">
        <v>42065</v>
      </c>
      <c r="J159" s="35">
        <v>42069</v>
      </c>
      <c r="K159" t="s">
        <v>192</v>
      </c>
      <c r="L159" s="35">
        <v>42101</v>
      </c>
      <c r="M159" s="71">
        <v>15</v>
      </c>
      <c r="N159" s="35" t="s">
        <v>42</v>
      </c>
      <c r="O159">
        <v>100</v>
      </c>
      <c r="P159" s="34" t="s">
        <v>119</v>
      </c>
      <c r="Q159">
        <v>1</v>
      </c>
    </row>
    <row r="160" spans="1:17" ht="12.75">
      <c r="A160" s="52" t="str">
        <f t="shared" si="2"/>
        <v>Report</v>
      </c>
      <c r="B160" s="34" t="s">
        <v>505</v>
      </c>
      <c r="C160">
        <v>58397</v>
      </c>
      <c r="D160" s="34" t="s">
        <v>506</v>
      </c>
      <c r="E160" s="34" t="s">
        <v>206</v>
      </c>
      <c r="F160" t="s">
        <v>19</v>
      </c>
      <c r="G160" t="s">
        <v>214</v>
      </c>
      <c r="H160">
        <v>452989</v>
      </c>
      <c r="I160" s="35">
        <v>42045</v>
      </c>
      <c r="J160" s="35">
        <v>42048</v>
      </c>
      <c r="K160" t="s">
        <v>192</v>
      </c>
      <c r="L160" s="141">
        <v>42103</v>
      </c>
      <c r="M160" s="71">
        <v>15</v>
      </c>
      <c r="N160" s="35" t="s">
        <v>42</v>
      </c>
      <c r="O160">
        <v>200</v>
      </c>
      <c r="P160" s="34" t="s">
        <v>56</v>
      </c>
      <c r="Q160">
        <v>2</v>
      </c>
    </row>
    <row r="161" spans="1:17" ht="12.75">
      <c r="A161" s="52" t="str">
        <f t="shared" si="2"/>
        <v>Report</v>
      </c>
      <c r="B161" s="34" t="s">
        <v>505</v>
      </c>
      <c r="C161">
        <v>58397</v>
      </c>
      <c r="D161" s="34" t="s">
        <v>506</v>
      </c>
      <c r="E161" s="34" t="s">
        <v>206</v>
      </c>
      <c r="F161" t="s">
        <v>19</v>
      </c>
      <c r="G161" t="s">
        <v>214</v>
      </c>
      <c r="H161">
        <v>452989</v>
      </c>
      <c r="I161" s="35">
        <v>42045</v>
      </c>
      <c r="J161" s="35">
        <v>42048</v>
      </c>
      <c r="K161" s="103" t="s">
        <v>192</v>
      </c>
      <c r="L161" s="141">
        <v>42103</v>
      </c>
      <c r="M161" s="71">
        <v>6</v>
      </c>
      <c r="N161" s="35" t="s">
        <v>41</v>
      </c>
      <c r="O161">
        <v>200</v>
      </c>
      <c r="P161" s="34" t="s">
        <v>121</v>
      </c>
      <c r="Q161">
        <v>3</v>
      </c>
    </row>
    <row r="162" spans="1:17" ht="12.75">
      <c r="A162" s="52" t="str">
        <f t="shared" si="2"/>
        <v>Report</v>
      </c>
      <c r="B162" s="34" t="s">
        <v>387</v>
      </c>
      <c r="C162">
        <v>55459</v>
      </c>
      <c r="D162" s="34" t="s">
        <v>234</v>
      </c>
      <c r="E162" s="34" t="s">
        <v>233</v>
      </c>
      <c r="F162" t="s">
        <v>19</v>
      </c>
      <c r="G162" t="s">
        <v>191</v>
      </c>
      <c r="H162">
        <v>430250</v>
      </c>
      <c r="I162" s="35">
        <v>41967</v>
      </c>
      <c r="J162" s="35">
        <v>41971</v>
      </c>
      <c r="K162" t="s">
        <v>192</v>
      </c>
      <c r="L162" s="35">
        <v>42011</v>
      </c>
      <c r="M162" s="71">
        <v>15</v>
      </c>
      <c r="N162" s="35" t="s">
        <v>42</v>
      </c>
      <c r="O162">
        <v>300</v>
      </c>
      <c r="P162" s="34" t="s">
        <v>94</v>
      </c>
      <c r="Q162">
        <v>3</v>
      </c>
    </row>
    <row r="163" spans="1:17" ht="12.75">
      <c r="A163" s="52" t="str">
        <f t="shared" si="2"/>
        <v>Report</v>
      </c>
      <c r="B163" s="34" t="s">
        <v>387</v>
      </c>
      <c r="C163">
        <v>55459</v>
      </c>
      <c r="D163" s="34" t="s">
        <v>234</v>
      </c>
      <c r="E163" s="34" t="s">
        <v>233</v>
      </c>
      <c r="F163" t="s">
        <v>19</v>
      </c>
      <c r="G163" t="s">
        <v>191</v>
      </c>
      <c r="H163">
        <v>430250</v>
      </c>
      <c r="I163" s="35">
        <v>41967</v>
      </c>
      <c r="J163" s="35">
        <v>41971</v>
      </c>
      <c r="K163" t="s">
        <v>192</v>
      </c>
      <c r="L163" s="35">
        <v>42011</v>
      </c>
      <c r="M163" s="71">
        <v>4</v>
      </c>
      <c r="N163" s="35" t="s">
        <v>43</v>
      </c>
      <c r="O163">
        <v>200</v>
      </c>
      <c r="P163" s="34" t="s">
        <v>82</v>
      </c>
      <c r="Q163">
        <v>3</v>
      </c>
    </row>
    <row r="164" spans="1:17" ht="12.75">
      <c r="A164" s="52" t="str">
        <f t="shared" si="2"/>
        <v>Report</v>
      </c>
      <c r="B164" s="34" t="s">
        <v>387</v>
      </c>
      <c r="C164">
        <v>55459</v>
      </c>
      <c r="D164" s="34" t="s">
        <v>234</v>
      </c>
      <c r="E164" s="34" t="s">
        <v>233</v>
      </c>
      <c r="F164" t="s">
        <v>19</v>
      </c>
      <c r="G164" t="s">
        <v>191</v>
      </c>
      <c r="H164">
        <v>430250</v>
      </c>
      <c r="I164" s="35">
        <v>41967</v>
      </c>
      <c r="J164" s="35">
        <v>41971</v>
      </c>
      <c r="K164" t="s">
        <v>192</v>
      </c>
      <c r="L164" s="35">
        <v>42011</v>
      </c>
      <c r="M164" s="71">
        <v>14</v>
      </c>
      <c r="N164" s="35" t="s">
        <v>47</v>
      </c>
      <c r="O164">
        <v>204</v>
      </c>
      <c r="P164" s="34" t="s">
        <v>104</v>
      </c>
      <c r="Q164">
        <v>4</v>
      </c>
    </row>
    <row r="165" spans="1:17" ht="12.75">
      <c r="A165" s="52" t="str">
        <f t="shared" si="2"/>
        <v>Report</v>
      </c>
      <c r="B165" s="34" t="s">
        <v>387</v>
      </c>
      <c r="C165">
        <v>55459</v>
      </c>
      <c r="D165" s="34" t="s">
        <v>234</v>
      </c>
      <c r="E165" s="34" t="s">
        <v>233</v>
      </c>
      <c r="F165" t="s">
        <v>19</v>
      </c>
      <c r="G165" t="s">
        <v>191</v>
      </c>
      <c r="H165">
        <v>430250</v>
      </c>
      <c r="I165" s="35">
        <v>41967</v>
      </c>
      <c r="J165" s="35">
        <v>41971</v>
      </c>
      <c r="K165" t="s">
        <v>192</v>
      </c>
      <c r="L165" s="35">
        <v>42011</v>
      </c>
      <c r="M165" s="71">
        <v>4</v>
      </c>
      <c r="N165" s="35" t="s">
        <v>43</v>
      </c>
      <c r="O165">
        <v>400</v>
      </c>
      <c r="P165" s="34" t="s">
        <v>123</v>
      </c>
      <c r="Q165">
        <v>4</v>
      </c>
    </row>
    <row r="166" spans="1:17" ht="12.75">
      <c r="A166" s="52" t="str">
        <f t="shared" si="2"/>
        <v>Report</v>
      </c>
      <c r="B166" s="34" t="s">
        <v>387</v>
      </c>
      <c r="C166">
        <v>55459</v>
      </c>
      <c r="D166" s="34" t="s">
        <v>234</v>
      </c>
      <c r="E166" s="34" t="s">
        <v>233</v>
      </c>
      <c r="F166" t="s">
        <v>19</v>
      </c>
      <c r="G166" t="s">
        <v>191</v>
      </c>
      <c r="H166">
        <v>430250</v>
      </c>
      <c r="I166" s="35">
        <v>41967</v>
      </c>
      <c r="J166" s="35">
        <v>41971</v>
      </c>
      <c r="K166" t="s">
        <v>192</v>
      </c>
      <c r="L166" s="35">
        <v>42011</v>
      </c>
      <c r="M166" s="71">
        <v>15</v>
      </c>
      <c r="N166" s="35" t="s">
        <v>42</v>
      </c>
      <c r="O166">
        <v>200</v>
      </c>
      <c r="P166" s="34" t="s">
        <v>56</v>
      </c>
      <c r="Q166">
        <v>3</v>
      </c>
    </row>
    <row r="167" spans="1:17" ht="12.75">
      <c r="A167" s="52" t="str">
        <f t="shared" si="2"/>
        <v>Report</v>
      </c>
      <c r="B167" s="34" t="s">
        <v>313</v>
      </c>
      <c r="C167">
        <v>51766</v>
      </c>
      <c r="D167" s="34" t="s">
        <v>234</v>
      </c>
      <c r="E167" s="34" t="s">
        <v>233</v>
      </c>
      <c r="F167" t="s">
        <v>64</v>
      </c>
      <c r="G167" t="s">
        <v>220</v>
      </c>
      <c r="H167">
        <v>423415</v>
      </c>
      <c r="I167" s="35">
        <v>41953</v>
      </c>
      <c r="J167" s="35">
        <v>41957</v>
      </c>
      <c r="K167" t="s">
        <v>192</v>
      </c>
      <c r="L167" s="35">
        <v>41992</v>
      </c>
      <c r="M167" s="71">
        <v>14</v>
      </c>
      <c r="N167" s="35" t="s">
        <v>47</v>
      </c>
      <c r="O167">
        <v>112</v>
      </c>
      <c r="P167" s="34" t="s">
        <v>122</v>
      </c>
      <c r="Q167">
        <v>3</v>
      </c>
    </row>
    <row r="168" spans="1:17" ht="12.75">
      <c r="A168" s="52" t="str">
        <f t="shared" si="2"/>
        <v>Report</v>
      </c>
      <c r="B168" s="34" t="s">
        <v>313</v>
      </c>
      <c r="C168">
        <v>51766</v>
      </c>
      <c r="D168" s="34" t="s">
        <v>234</v>
      </c>
      <c r="E168" s="34" t="s">
        <v>233</v>
      </c>
      <c r="F168" t="s">
        <v>64</v>
      </c>
      <c r="G168" t="s">
        <v>220</v>
      </c>
      <c r="H168">
        <v>423415</v>
      </c>
      <c r="I168" s="35">
        <v>41953</v>
      </c>
      <c r="J168" s="35">
        <v>41957</v>
      </c>
      <c r="K168" t="s">
        <v>192</v>
      </c>
      <c r="L168" s="35">
        <v>41992</v>
      </c>
      <c r="M168" s="71">
        <v>1</v>
      </c>
      <c r="N168" s="35" t="s">
        <v>44</v>
      </c>
      <c r="O168">
        <v>300</v>
      </c>
      <c r="P168" s="34" t="s">
        <v>48</v>
      </c>
      <c r="Q168">
        <v>2</v>
      </c>
    </row>
    <row r="169" spans="1:17" ht="12.75">
      <c r="A169" s="52" t="str">
        <f t="shared" si="2"/>
        <v>Report</v>
      </c>
      <c r="B169" s="34" t="s">
        <v>264</v>
      </c>
      <c r="C169">
        <v>50262</v>
      </c>
      <c r="D169" s="34" t="s">
        <v>265</v>
      </c>
      <c r="E169" s="34" t="s">
        <v>189</v>
      </c>
      <c r="F169" t="s">
        <v>19</v>
      </c>
      <c r="G169" t="s">
        <v>191</v>
      </c>
      <c r="H169">
        <v>446598</v>
      </c>
      <c r="I169" s="35">
        <v>41925</v>
      </c>
      <c r="J169" s="35">
        <v>41929</v>
      </c>
      <c r="K169" t="s">
        <v>192</v>
      </c>
      <c r="L169" s="35">
        <v>41962</v>
      </c>
      <c r="M169" s="71">
        <v>15</v>
      </c>
      <c r="N169" s="35" t="s">
        <v>42</v>
      </c>
      <c r="O169">
        <v>200</v>
      </c>
      <c r="P169" s="34" t="s">
        <v>56</v>
      </c>
      <c r="Q169">
        <v>3</v>
      </c>
    </row>
    <row r="170" spans="1:17" ht="12.75">
      <c r="A170" s="52" t="str">
        <f t="shared" si="2"/>
        <v>Report</v>
      </c>
      <c r="B170" s="34" t="s">
        <v>279</v>
      </c>
      <c r="C170">
        <v>58437</v>
      </c>
      <c r="D170" s="34" t="s">
        <v>244</v>
      </c>
      <c r="E170" s="34" t="s">
        <v>212</v>
      </c>
      <c r="F170" t="s">
        <v>64</v>
      </c>
      <c r="G170" t="s">
        <v>191</v>
      </c>
      <c r="H170">
        <v>430257</v>
      </c>
      <c r="I170" s="35">
        <v>41932</v>
      </c>
      <c r="J170" s="35">
        <v>41936</v>
      </c>
      <c r="K170" t="s">
        <v>192</v>
      </c>
      <c r="L170" s="35">
        <v>41971</v>
      </c>
      <c r="M170" s="71">
        <v>15</v>
      </c>
      <c r="N170" s="35" t="s">
        <v>42</v>
      </c>
      <c r="O170">
        <v>200</v>
      </c>
      <c r="P170" s="34" t="s">
        <v>56</v>
      </c>
      <c r="Q170">
        <v>3</v>
      </c>
    </row>
    <row r="171" spans="1:17" ht="12.75">
      <c r="A171" s="52" t="str">
        <f t="shared" si="2"/>
        <v>Report</v>
      </c>
      <c r="B171" s="34" t="s">
        <v>279</v>
      </c>
      <c r="C171" s="102">
        <v>58437</v>
      </c>
      <c r="D171" s="34" t="s">
        <v>244</v>
      </c>
      <c r="E171" s="34" t="s">
        <v>212</v>
      </c>
      <c r="F171" s="102" t="s">
        <v>64</v>
      </c>
      <c r="G171" s="102" t="s">
        <v>191</v>
      </c>
      <c r="H171" s="102">
        <v>430257</v>
      </c>
      <c r="I171" s="35">
        <v>41932</v>
      </c>
      <c r="J171" s="35">
        <v>41936</v>
      </c>
      <c r="K171" s="102" t="s">
        <v>192</v>
      </c>
      <c r="L171" s="105">
        <v>41971</v>
      </c>
      <c r="M171" s="71">
        <v>1</v>
      </c>
      <c r="N171" s="35" t="s">
        <v>44</v>
      </c>
      <c r="O171" s="102">
        <v>300</v>
      </c>
      <c r="P171" s="34" t="s">
        <v>48</v>
      </c>
      <c r="Q171" s="102">
        <v>2</v>
      </c>
    </row>
    <row r="172" spans="1:17" ht="12.75">
      <c r="A172" s="52" t="str">
        <f t="shared" si="2"/>
        <v>Report</v>
      </c>
      <c r="B172" s="34" t="s">
        <v>348</v>
      </c>
      <c r="C172" s="102">
        <v>139249</v>
      </c>
      <c r="D172" s="34" t="s">
        <v>240</v>
      </c>
      <c r="E172" s="34" t="s">
        <v>212</v>
      </c>
      <c r="F172" s="102" t="s">
        <v>305</v>
      </c>
      <c r="G172" s="102" t="s">
        <v>198</v>
      </c>
      <c r="H172" s="102">
        <v>451325</v>
      </c>
      <c r="I172" s="35">
        <v>41975</v>
      </c>
      <c r="J172" s="35">
        <v>41976</v>
      </c>
      <c r="K172" s="102" t="s">
        <v>192</v>
      </c>
      <c r="L172" s="105">
        <v>42016</v>
      </c>
      <c r="M172" s="71">
        <v>14</v>
      </c>
      <c r="N172" s="35" t="s">
        <v>47</v>
      </c>
      <c r="O172" s="102">
        <v>108</v>
      </c>
      <c r="P172" s="34" t="s">
        <v>49</v>
      </c>
      <c r="Q172" s="102">
        <v>2</v>
      </c>
    </row>
    <row r="173" spans="1:17" ht="12.75">
      <c r="A173" s="52" t="str">
        <f t="shared" si="2"/>
        <v>Report</v>
      </c>
      <c r="B173" s="34" t="s">
        <v>419</v>
      </c>
      <c r="C173" s="102">
        <v>130653</v>
      </c>
      <c r="D173" s="34" t="s">
        <v>240</v>
      </c>
      <c r="E173" s="34" t="s">
        <v>212</v>
      </c>
      <c r="F173" s="102" t="s">
        <v>61</v>
      </c>
      <c r="G173" s="102" t="s">
        <v>210</v>
      </c>
      <c r="H173" s="102">
        <v>430282</v>
      </c>
      <c r="I173" s="35">
        <v>42017</v>
      </c>
      <c r="J173" s="35">
        <v>42020</v>
      </c>
      <c r="K173" s="102" t="s">
        <v>192</v>
      </c>
      <c r="L173" s="105">
        <v>42055</v>
      </c>
      <c r="M173" s="71">
        <v>1</v>
      </c>
      <c r="N173" s="35" t="s">
        <v>44</v>
      </c>
      <c r="O173" s="102">
        <v>500</v>
      </c>
      <c r="P173" s="34" t="s">
        <v>52</v>
      </c>
      <c r="Q173" s="102">
        <v>2</v>
      </c>
    </row>
    <row r="174" spans="1:17" ht="12.75">
      <c r="A174" s="52" t="str">
        <f t="shared" si="2"/>
        <v>Report</v>
      </c>
      <c r="B174" s="34" t="s">
        <v>419</v>
      </c>
      <c r="C174" s="102">
        <v>130653</v>
      </c>
      <c r="D174" s="34" t="s">
        <v>240</v>
      </c>
      <c r="E174" s="34" t="s">
        <v>212</v>
      </c>
      <c r="F174" s="102" t="s">
        <v>61</v>
      </c>
      <c r="G174" s="102" t="s">
        <v>210</v>
      </c>
      <c r="H174" s="102">
        <v>430282</v>
      </c>
      <c r="I174" s="35">
        <v>42017</v>
      </c>
      <c r="J174" s="35">
        <v>42020</v>
      </c>
      <c r="K174" s="102" t="s">
        <v>192</v>
      </c>
      <c r="L174" s="105">
        <v>42055</v>
      </c>
      <c r="M174" s="71">
        <v>1</v>
      </c>
      <c r="N174" s="35" t="s">
        <v>44</v>
      </c>
      <c r="O174" s="102">
        <v>300</v>
      </c>
      <c r="P174" s="34" t="s">
        <v>48</v>
      </c>
      <c r="Q174" s="102">
        <v>2</v>
      </c>
    </row>
    <row r="175" spans="1:17" ht="12.75">
      <c r="A175" s="52" t="str">
        <f t="shared" si="2"/>
        <v>Report</v>
      </c>
      <c r="B175" s="34" t="s">
        <v>419</v>
      </c>
      <c r="C175" s="102">
        <v>130653</v>
      </c>
      <c r="D175" s="34" t="s">
        <v>240</v>
      </c>
      <c r="E175" s="34" t="s">
        <v>212</v>
      </c>
      <c r="F175" s="102" t="s">
        <v>61</v>
      </c>
      <c r="G175" s="102" t="s">
        <v>210</v>
      </c>
      <c r="H175" s="102">
        <v>430282</v>
      </c>
      <c r="I175" s="35">
        <v>42017</v>
      </c>
      <c r="J175" s="35">
        <v>42020</v>
      </c>
      <c r="K175" s="102" t="s">
        <v>192</v>
      </c>
      <c r="L175" s="105">
        <v>42055</v>
      </c>
      <c r="M175" s="71">
        <v>7</v>
      </c>
      <c r="N175" s="35" t="s">
        <v>50</v>
      </c>
      <c r="O175" s="102">
        <v>400</v>
      </c>
      <c r="P175" s="34" t="s">
        <v>84</v>
      </c>
      <c r="Q175" s="102">
        <v>2</v>
      </c>
    </row>
    <row r="176" spans="1:17" ht="12.75">
      <c r="A176" s="52" t="str">
        <f t="shared" si="2"/>
        <v>Report</v>
      </c>
      <c r="B176" s="34" t="s">
        <v>419</v>
      </c>
      <c r="C176" s="102">
        <v>130653</v>
      </c>
      <c r="D176" s="34" t="s">
        <v>240</v>
      </c>
      <c r="E176" s="34" t="s">
        <v>212</v>
      </c>
      <c r="F176" s="102" t="s">
        <v>61</v>
      </c>
      <c r="G176" s="102" t="s">
        <v>210</v>
      </c>
      <c r="H176" s="102">
        <v>430282</v>
      </c>
      <c r="I176" s="35">
        <v>42017</v>
      </c>
      <c r="J176" s="35">
        <v>42020</v>
      </c>
      <c r="K176" s="102" t="s">
        <v>192</v>
      </c>
      <c r="L176" s="105">
        <v>42055</v>
      </c>
      <c r="M176" s="71">
        <v>9</v>
      </c>
      <c r="N176" s="35" t="s">
        <v>120</v>
      </c>
      <c r="O176" s="102">
        <v>100</v>
      </c>
      <c r="P176" s="34" t="s">
        <v>101</v>
      </c>
      <c r="Q176" s="102">
        <v>2</v>
      </c>
    </row>
    <row r="177" spans="1:17" ht="12.75">
      <c r="A177" s="52" t="str">
        <f t="shared" si="2"/>
        <v>Report</v>
      </c>
      <c r="B177" s="34" t="s">
        <v>419</v>
      </c>
      <c r="C177" s="102">
        <v>130653</v>
      </c>
      <c r="D177" s="34" t="s">
        <v>240</v>
      </c>
      <c r="E177" s="34" t="s">
        <v>212</v>
      </c>
      <c r="F177" s="102" t="s">
        <v>61</v>
      </c>
      <c r="G177" s="102" t="s">
        <v>210</v>
      </c>
      <c r="H177" s="102">
        <v>430282</v>
      </c>
      <c r="I177" s="35">
        <v>42017</v>
      </c>
      <c r="J177" s="35">
        <v>42020</v>
      </c>
      <c r="K177" s="102" t="s">
        <v>192</v>
      </c>
      <c r="L177" s="105">
        <v>42055</v>
      </c>
      <c r="M177" s="71">
        <v>14</v>
      </c>
      <c r="N177" s="35" t="s">
        <v>47</v>
      </c>
      <c r="O177" s="102">
        <v>112</v>
      </c>
      <c r="P177" s="34" t="s">
        <v>122</v>
      </c>
      <c r="Q177" s="102">
        <v>2</v>
      </c>
    </row>
    <row r="178" spans="1:17" ht="12.75" customHeight="1">
      <c r="A178" s="52" t="str">
        <f t="shared" si="2"/>
        <v>Report</v>
      </c>
      <c r="B178" s="34" t="s">
        <v>239</v>
      </c>
      <c r="C178" s="102">
        <v>130655</v>
      </c>
      <c r="D178" s="34" t="s">
        <v>240</v>
      </c>
      <c r="E178" s="34" t="s">
        <v>212</v>
      </c>
      <c r="F178" s="102" t="s">
        <v>162</v>
      </c>
      <c r="G178" s="102" t="s">
        <v>210</v>
      </c>
      <c r="H178" s="102">
        <v>430267</v>
      </c>
      <c r="I178" s="35">
        <v>41912</v>
      </c>
      <c r="J178" s="35">
        <v>41915</v>
      </c>
      <c r="K178" s="102" t="s">
        <v>192</v>
      </c>
      <c r="L178" s="105">
        <v>41950</v>
      </c>
      <c r="M178" s="71">
        <v>3</v>
      </c>
      <c r="N178" s="35" t="s">
        <v>301</v>
      </c>
      <c r="O178" s="102">
        <v>100</v>
      </c>
      <c r="P178" s="34" t="s">
        <v>89</v>
      </c>
      <c r="Q178" s="102">
        <v>3</v>
      </c>
    </row>
    <row r="179" spans="1:17" ht="12.75">
      <c r="A179" s="52" t="str">
        <f t="shared" si="2"/>
        <v>Report</v>
      </c>
      <c r="B179" s="34" t="s">
        <v>239</v>
      </c>
      <c r="C179" s="102">
        <v>130655</v>
      </c>
      <c r="D179" s="34" t="s">
        <v>240</v>
      </c>
      <c r="E179" s="34" t="s">
        <v>212</v>
      </c>
      <c r="F179" s="102" t="s">
        <v>162</v>
      </c>
      <c r="G179" s="102" t="s">
        <v>210</v>
      </c>
      <c r="H179" s="102">
        <v>430267</v>
      </c>
      <c r="I179" s="35">
        <v>41912</v>
      </c>
      <c r="J179" s="35">
        <v>41915</v>
      </c>
      <c r="K179" s="102" t="s">
        <v>192</v>
      </c>
      <c r="L179" s="105">
        <v>41950</v>
      </c>
      <c r="M179" s="71">
        <v>3</v>
      </c>
      <c r="N179" s="35" t="s">
        <v>301</v>
      </c>
      <c r="O179" s="102">
        <v>202</v>
      </c>
      <c r="P179" s="34" t="s">
        <v>302</v>
      </c>
      <c r="Q179" s="102">
        <v>2</v>
      </c>
    </row>
    <row r="180" spans="1:17" ht="12.75">
      <c r="A180" s="52" t="str">
        <f t="shared" si="2"/>
        <v>Report</v>
      </c>
      <c r="B180" s="34" t="s">
        <v>239</v>
      </c>
      <c r="C180" s="102">
        <v>130655</v>
      </c>
      <c r="D180" s="34" t="s">
        <v>240</v>
      </c>
      <c r="E180" s="34" t="s">
        <v>212</v>
      </c>
      <c r="F180" s="102" t="s">
        <v>162</v>
      </c>
      <c r="G180" s="102" t="s">
        <v>210</v>
      </c>
      <c r="H180" s="102">
        <v>430267</v>
      </c>
      <c r="I180" s="35">
        <v>41912</v>
      </c>
      <c r="J180" s="35">
        <v>41915</v>
      </c>
      <c r="K180" s="102" t="s">
        <v>192</v>
      </c>
      <c r="L180" s="105">
        <v>41950</v>
      </c>
      <c r="M180" s="71">
        <v>8</v>
      </c>
      <c r="N180" s="35" t="s">
        <v>298</v>
      </c>
      <c r="O180" s="102">
        <v>102</v>
      </c>
      <c r="P180" s="34" t="s">
        <v>88</v>
      </c>
      <c r="Q180" s="102">
        <v>2</v>
      </c>
    </row>
    <row r="181" spans="1:17" ht="12.75">
      <c r="A181" s="52" t="str">
        <f t="shared" si="2"/>
        <v>Report</v>
      </c>
      <c r="B181" s="34" t="s">
        <v>239</v>
      </c>
      <c r="C181" s="102">
        <v>130655</v>
      </c>
      <c r="D181" s="34" t="s">
        <v>240</v>
      </c>
      <c r="E181" s="34" t="s">
        <v>212</v>
      </c>
      <c r="F181" s="102" t="s">
        <v>162</v>
      </c>
      <c r="G181" s="102" t="s">
        <v>210</v>
      </c>
      <c r="H181" s="102">
        <v>430267</v>
      </c>
      <c r="I181" s="35">
        <v>41912</v>
      </c>
      <c r="J181" s="35">
        <v>41915</v>
      </c>
      <c r="K181" s="102" t="s">
        <v>192</v>
      </c>
      <c r="L181" s="105">
        <v>41950</v>
      </c>
      <c r="M181" s="71">
        <v>14</v>
      </c>
      <c r="N181" s="35" t="s">
        <v>47</v>
      </c>
      <c r="O181" s="102">
        <v>113</v>
      </c>
      <c r="P181" s="34" t="s">
        <v>127</v>
      </c>
      <c r="Q181" s="102">
        <v>3</v>
      </c>
    </row>
    <row r="182" spans="1:17" ht="12.75">
      <c r="A182" s="52" t="str">
        <f t="shared" si="2"/>
        <v>Report</v>
      </c>
      <c r="B182" s="34" t="s">
        <v>239</v>
      </c>
      <c r="C182" s="102">
        <v>130655</v>
      </c>
      <c r="D182" s="34" t="s">
        <v>240</v>
      </c>
      <c r="E182" s="34" t="s">
        <v>212</v>
      </c>
      <c r="F182" s="102" t="s">
        <v>162</v>
      </c>
      <c r="G182" s="102" t="s">
        <v>210</v>
      </c>
      <c r="H182" s="102">
        <v>430267</v>
      </c>
      <c r="I182" s="35">
        <v>41912</v>
      </c>
      <c r="J182" s="35">
        <v>41915</v>
      </c>
      <c r="K182" s="102" t="s">
        <v>192</v>
      </c>
      <c r="L182" s="105">
        <v>41950</v>
      </c>
      <c r="M182" s="71">
        <v>8</v>
      </c>
      <c r="N182" s="35" t="s">
        <v>298</v>
      </c>
      <c r="O182" s="102">
        <v>101</v>
      </c>
      <c r="P182" s="34" t="s">
        <v>110</v>
      </c>
      <c r="Q182" s="102">
        <v>2</v>
      </c>
    </row>
    <row r="183" spans="1:17" ht="12.75">
      <c r="A183" s="52" t="str">
        <f t="shared" si="2"/>
        <v>Report</v>
      </c>
      <c r="B183" s="34" t="s">
        <v>239</v>
      </c>
      <c r="C183" s="102">
        <v>130655</v>
      </c>
      <c r="D183" s="34" t="s">
        <v>240</v>
      </c>
      <c r="E183" s="34" t="s">
        <v>212</v>
      </c>
      <c r="F183" s="102" t="s">
        <v>162</v>
      </c>
      <c r="G183" s="102" t="s">
        <v>210</v>
      </c>
      <c r="H183" s="102">
        <v>430267</v>
      </c>
      <c r="I183" s="35">
        <v>41912</v>
      </c>
      <c r="J183" s="35">
        <v>41915</v>
      </c>
      <c r="K183" s="102" t="s">
        <v>192</v>
      </c>
      <c r="L183" s="105">
        <v>41950</v>
      </c>
      <c r="M183" s="71">
        <v>3</v>
      </c>
      <c r="N183" s="35" t="s">
        <v>301</v>
      </c>
      <c r="O183" s="102">
        <v>400</v>
      </c>
      <c r="P183" s="34" t="s">
        <v>164</v>
      </c>
      <c r="Q183" s="102">
        <v>3</v>
      </c>
    </row>
    <row r="184" spans="1:17" ht="12.75">
      <c r="A184" s="52" t="str">
        <f t="shared" si="2"/>
        <v>Report</v>
      </c>
      <c r="B184" s="34" t="s">
        <v>239</v>
      </c>
      <c r="C184" s="102">
        <v>130655</v>
      </c>
      <c r="D184" s="34" t="s">
        <v>240</v>
      </c>
      <c r="E184" s="34" t="s">
        <v>212</v>
      </c>
      <c r="F184" s="102" t="s">
        <v>162</v>
      </c>
      <c r="G184" s="102" t="s">
        <v>210</v>
      </c>
      <c r="H184" s="102">
        <v>430267</v>
      </c>
      <c r="I184" s="35">
        <v>41912</v>
      </c>
      <c r="J184" s="35">
        <v>41915</v>
      </c>
      <c r="K184" s="102" t="s">
        <v>192</v>
      </c>
      <c r="L184" s="105">
        <v>41950</v>
      </c>
      <c r="M184" s="71">
        <v>3</v>
      </c>
      <c r="N184" s="35" t="s">
        <v>301</v>
      </c>
      <c r="O184" s="102">
        <v>201</v>
      </c>
      <c r="P184" s="34" t="s">
        <v>303</v>
      </c>
      <c r="Q184" s="102">
        <v>2</v>
      </c>
    </row>
    <row r="185" spans="1:17" ht="12.75">
      <c r="A185" s="52" t="str">
        <f t="shared" si="2"/>
        <v>Report</v>
      </c>
      <c r="B185" s="34" t="s">
        <v>483</v>
      </c>
      <c r="C185" s="102">
        <v>58323</v>
      </c>
      <c r="D185" s="34" t="s">
        <v>426</v>
      </c>
      <c r="E185" s="34" t="s">
        <v>250</v>
      </c>
      <c r="F185" s="102" t="s">
        <v>19</v>
      </c>
      <c r="G185" s="102" t="s">
        <v>214</v>
      </c>
      <c r="H185" s="102">
        <v>452621</v>
      </c>
      <c r="I185" s="35">
        <v>42031</v>
      </c>
      <c r="J185" s="35">
        <v>42034</v>
      </c>
      <c r="K185" s="102" t="s">
        <v>192</v>
      </c>
      <c r="L185" s="105">
        <v>42088</v>
      </c>
      <c r="M185" s="71">
        <v>15</v>
      </c>
      <c r="N185" s="35" t="s">
        <v>42</v>
      </c>
      <c r="O185" s="102">
        <v>300</v>
      </c>
      <c r="P185" s="34" t="s">
        <v>94</v>
      </c>
      <c r="Q185" s="102">
        <v>4</v>
      </c>
    </row>
    <row r="186" spans="1:17" ht="12.75">
      <c r="A186" s="52" t="str">
        <f t="shared" si="2"/>
        <v>Report</v>
      </c>
      <c r="B186" s="34" t="s">
        <v>483</v>
      </c>
      <c r="C186" s="102">
        <v>58323</v>
      </c>
      <c r="D186" s="34" t="s">
        <v>426</v>
      </c>
      <c r="E186" s="34" t="s">
        <v>250</v>
      </c>
      <c r="F186" s="102" t="s">
        <v>19</v>
      </c>
      <c r="G186" s="102" t="s">
        <v>214</v>
      </c>
      <c r="H186" s="102">
        <v>452621</v>
      </c>
      <c r="I186" s="35">
        <v>42031</v>
      </c>
      <c r="J186" s="35">
        <v>42034</v>
      </c>
      <c r="K186" s="102" t="s">
        <v>192</v>
      </c>
      <c r="L186" s="105">
        <v>42088</v>
      </c>
      <c r="M186" s="71">
        <v>7</v>
      </c>
      <c r="N186" s="35" t="s">
        <v>50</v>
      </c>
      <c r="O186" s="102">
        <v>302</v>
      </c>
      <c r="P186" s="34" t="s">
        <v>105</v>
      </c>
      <c r="Q186" s="102">
        <v>4</v>
      </c>
    </row>
    <row r="187" spans="1:17" ht="12.75">
      <c r="A187" s="52" t="str">
        <f t="shared" si="2"/>
        <v>Report</v>
      </c>
      <c r="B187" s="34" t="s">
        <v>483</v>
      </c>
      <c r="C187" s="102">
        <v>58323</v>
      </c>
      <c r="D187" s="34" t="s">
        <v>426</v>
      </c>
      <c r="E187" s="34" t="s">
        <v>250</v>
      </c>
      <c r="F187" s="102" t="s">
        <v>19</v>
      </c>
      <c r="G187" s="102" t="s">
        <v>214</v>
      </c>
      <c r="H187" s="102">
        <v>452621</v>
      </c>
      <c r="I187" s="35">
        <v>42031</v>
      </c>
      <c r="J187" s="35">
        <v>42034</v>
      </c>
      <c r="K187" s="102" t="s">
        <v>192</v>
      </c>
      <c r="L187" s="105">
        <v>42088</v>
      </c>
      <c r="M187" s="71">
        <v>15</v>
      </c>
      <c r="N187" s="35" t="s">
        <v>42</v>
      </c>
      <c r="O187" s="102">
        <v>401</v>
      </c>
      <c r="P187" s="34" t="s">
        <v>95</v>
      </c>
      <c r="Q187" s="102">
        <v>4</v>
      </c>
    </row>
    <row r="188" spans="1:17" ht="12.75">
      <c r="A188" s="52" t="str">
        <f t="shared" si="2"/>
        <v>Report</v>
      </c>
      <c r="B188" s="34" t="s">
        <v>309</v>
      </c>
      <c r="C188" s="102">
        <v>57838</v>
      </c>
      <c r="D188" s="34" t="s">
        <v>363</v>
      </c>
      <c r="E188" s="34" t="s">
        <v>250</v>
      </c>
      <c r="F188" s="102" t="s">
        <v>19</v>
      </c>
      <c r="G188" s="102" t="s">
        <v>214</v>
      </c>
      <c r="H188" s="102">
        <v>452620</v>
      </c>
      <c r="I188" s="35">
        <v>41947</v>
      </c>
      <c r="J188" s="35">
        <v>41950</v>
      </c>
      <c r="K188" s="102" t="s">
        <v>192</v>
      </c>
      <c r="L188" s="105">
        <v>41985</v>
      </c>
      <c r="M188" s="71">
        <v>13</v>
      </c>
      <c r="N188" s="35" t="s">
        <v>372</v>
      </c>
      <c r="O188" s="102">
        <v>200</v>
      </c>
      <c r="P188" s="34" t="s">
        <v>113</v>
      </c>
      <c r="Q188" s="102">
        <v>3</v>
      </c>
    </row>
    <row r="189" spans="1:17" ht="12.75">
      <c r="A189" s="52" t="str">
        <f t="shared" si="2"/>
        <v>Report</v>
      </c>
      <c r="B189" s="34" t="s">
        <v>309</v>
      </c>
      <c r="C189" s="102">
        <v>57838</v>
      </c>
      <c r="D189" s="34" t="s">
        <v>363</v>
      </c>
      <c r="E189" s="34" t="s">
        <v>250</v>
      </c>
      <c r="F189" s="102" t="s">
        <v>19</v>
      </c>
      <c r="G189" s="102" t="s">
        <v>214</v>
      </c>
      <c r="H189" s="102">
        <v>452620</v>
      </c>
      <c r="I189" s="35">
        <v>41947</v>
      </c>
      <c r="J189" s="35">
        <v>41950</v>
      </c>
      <c r="K189" s="102" t="s">
        <v>192</v>
      </c>
      <c r="L189" s="105">
        <v>41985</v>
      </c>
      <c r="M189" s="71">
        <v>15</v>
      </c>
      <c r="N189" s="35" t="s">
        <v>42</v>
      </c>
      <c r="O189" s="102">
        <v>200</v>
      </c>
      <c r="P189" s="34" t="s">
        <v>56</v>
      </c>
      <c r="Q189" s="102">
        <v>3</v>
      </c>
    </row>
    <row r="190" spans="1:17" ht="12.75">
      <c r="A190" s="52" t="str">
        <f t="shared" si="2"/>
        <v>Report</v>
      </c>
      <c r="B190" s="34" t="s">
        <v>515</v>
      </c>
      <c r="C190" s="102">
        <v>55053</v>
      </c>
      <c r="D190" s="34" t="s">
        <v>516</v>
      </c>
      <c r="E190" s="34" t="s">
        <v>200</v>
      </c>
      <c r="F190" s="102" t="s">
        <v>19</v>
      </c>
      <c r="G190" s="102" t="s">
        <v>260</v>
      </c>
      <c r="H190" s="102">
        <v>452983</v>
      </c>
      <c r="I190" s="35">
        <v>42058</v>
      </c>
      <c r="J190" s="35">
        <v>42062</v>
      </c>
      <c r="K190" s="102" t="s">
        <v>192</v>
      </c>
      <c r="L190" s="105">
        <v>42095</v>
      </c>
      <c r="M190" s="71">
        <v>1</v>
      </c>
      <c r="N190" s="35" t="s">
        <v>44</v>
      </c>
      <c r="O190" s="102">
        <v>500</v>
      </c>
      <c r="P190" s="34" t="s">
        <v>52</v>
      </c>
      <c r="Q190" s="102">
        <v>3</v>
      </c>
    </row>
    <row r="191" spans="1:17" s="3" customFormat="1" ht="12.75">
      <c r="A191" s="52" t="str">
        <f t="shared" si="2"/>
        <v>Report</v>
      </c>
      <c r="B191" s="34" t="s">
        <v>515</v>
      </c>
      <c r="C191" s="102">
        <v>55053</v>
      </c>
      <c r="D191" s="34" t="s">
        <v>516</v>
      </c>
      <c r="E191" s="34" t="s">
        <v>200</v>
      </c>
      <c r="F191" s="102" t="s">
        <v>19</v>
      </c>
      <c r="G191" s="102" t="s">
        <v>260</v>
      </c>
      <c r="H191" s="102">
        <v>452983</v>
      </c>
      <c r="I191" s="35">
        <v>42058</v>
      </c>
      <c r="J191" s="35">
        <v>42062</v>
      </c>
      <c r="K191" s="102" t="s">
        <v>192</v>
      </c>
      <c r="L191" s="105">
        <v>42095</v>
      </c>
      <c r="M191" s="71">
        <v>15</v>
      </c>
      <c r="N191" s="35" t="s">
        <v>42</v>
      </c>
      <c r="O191" s="102">
        <v>600</v>
      </c>
      <c r="P191" s="34" t="s">
        <v>106</v>
      </c>
      <c r="Q191" s="102">
        <v>3</v>
      </c>
    </row>
    <row r="192" spans="1:17" ht="12.75">
      <c r="A192" s="52" t="str">
        <f aca="true" t="shared" si="3" ref="A192:A249">IF(C192&lt;&gt;"",HYPERLINK(CONCATENATE("http://reports.ofsted.gov.uk/inspection-reports/find-inspection-report/provider/ELS/",C192),"Report"),"")</f>
        <v>Report</v>
      </c>
      <c r="B192" s="34" t="s">
        <v>515</v>
      </c>
      <c r="C192" s="102">
        <v>55053</v>
      </c>
      <c r="D192" s="34" t="s">
        <v>516</v>
      </c>
      <c r="E192" s="34" t="s">
        <v>200</v>
      </c>
      <c r="F192" s="102" t="s">
        <v>19</v>
      </c>
      <c r="G192" s="102" t="s">
        <v>260</v>
      </c>
      <c r="H192" s="102">
        <v>452983</v>
      </c>
      <c r="I192" s="35">
        <v>42058</v>
      </c>
      <c r="J192" s="35">
        <v>42062</v>
      </c>
      <c r="K192" s="102" t="s">
        <v>192</v>
      </c>
      <c r="L192" s="105">
        <v>42095</v>
      </c>
      <c r="M192" s="71">
        <v>1</v>
      </c>
      <c r="N192" s="35" t="s">
        <v>44</v>
      </c>
      <c r="O192" s="102">
        <v>300</v>
      </c>
      <c r="P192" s="34" t="s">
        <v>48</v>
      </c>
      <c r="Q192" s="102">
        <v>3</v>
      </c>
    </row>
    <row r="193" spans="1:17" ht="12.75">
      <c r="A193" s="52" t="str">
        <f t="shared" si="3"/>
        <v>Report</v>
      </c>
      <c r="B193" s="34" t="s">
        <v>515</v>
      </c>
      <c r="C193" s="102">
        <v>55053</v>
      </c>
      <c r="D193" s="34" t="s">
        <v>516</v>
      </c>
      <c r="E193" s="34" t="s">
        <v>200</v>
      </c>
      <c r="F193" s="102" t="s">
        <v>19</v>
      </c>
      <c r="G193" s="102" t="s">
        <v>260</v>
      </c>
      <c r="H193" s="102">
        <v>452983</v>
      </c>
      <c r="I193" s="35">
        <v>42058</v>
      </c>
      <c r="J193" s="35">
        <v>42062</v>
      </c>
      <c r="K193" s="102" t="s">
        <v>192</v>
      </c>
      <c r="L193" s="105">
        <v>42095</v>
      </c>
      <c r="M193" s="71">
        <v>5</v>
      </c>
      <c r="N193" s="35" t="s">
        <v>300</v>
      </c>
      <c r="O193" s="102">
        <v>200</v>
      </c>
      <c r="P193" s="34" t="s">
        <v>92</v>
      </c>
      <c r="Q193" s="102">
        <v>3</v>
      </c>
    </row>
    <row r="194" spans="1:17" ht="12.75">
      <c r="A194" s="52" t="str">
        <f t="shared" si="3"/>
        <v>Report</v>
      </c>
      <c r="B194" s="34" t="s">
        <v>376</v>
      </c>
      <c r="C194" s="102">
        <v>54744</v>
      </c>
      <c r="D194" s="34" t="s">
        <v>404</v>
      </c>
      <c r="E194" s="34" t="s">
        <v>208</v>
      </c>
      <c r="F194" s="102" t="s">
        <v>19</v>
      </c>
      <c r="G194" s="102" t="s">
        <v>214</v>
      </c>
      <c r="H194" s="102">
        <v>446606</v>
      </c>
      <c r="I194" s="35">
        <v>41981</v>
      </c>
      <c r="J194" s="35">
        <v>41985</v>
      </c>
      <c r="K194" s="102" t="s">
        <v>192</v>
      </c>
      <c r="L194" s="105">
        <v>42031</v>
      </c>
      <c r="M194" s="71">
        <v>5</v>
      </c>
      <c r="N194" s="35" t="s">
        <v>300</v>
      </c>
      <c r="O194" s="102">
        <v>200</v>
      </c>
      <c r="P194" s="34" t="s">
        <v>92</v>
      </c>
      <c r="Q194" s="102">
        <v>4</v>
      </c>
    </row>
    <row r="195" spans="1:17" ht="12.75">
      <c r="A195" s="52" t="str">
        <f t="shared" si="3"/>
        <v>Report</v>
      </c>
      <c r="B195" s="34" t="s">
        <v>417</v>
      </c>
      <c r="C195" s="102">
        <v>139433</v>
      </c>
      <c r="D195" s="34" t="s">
        <v>428</v>
      </c>
      <c r="E195" s="34" t="s">
        <v>189</v>
      </c>
      <c r="F195" s="102" t="s">
        <v>434</v>
      </c>
      <c r="G195" s="102" t="s">
        <v>418</v>
      </c>
      <c r="H195" s="102">
        <v>452498</v>
      </c>
      <c r="I195" s="35">
        <v>42017</v>
      </c>
      <c r="J195" s="35">
        <v>42020</v>
      </c>
      <c r="K195" s="102" t="s">
        <v>192</v>
      </c>
      <c r="L195" s="105">
        <v>42062</v>
      </c>
      <c r="M195" s="71">
        <v>7</v>
      </c>
      <c r="N195" s="35" t="s">
        <v>50</v>
      </c>
      <c r="O195" s="102">
        <v>301</v>
      </c>
      <c r="P195" s="34" t="s">
        <v>46</v>
      </c>
      <c r="Q195" s="102">
        <v>3</v>
      </c>
    </row>
    <row r="196" spans="1:17" ht="12.75">
      <c r="A196" s="52" t="str">
        <f t="shared" si="3"/>
        <v>Report</v>
      </c>
      <c r="B196" s="34" t="s">
        <v>342</v>
      </c>
      <c r="C196" s="102">
        <v>133840</v>
      </c>
      <c r="D196" s="34" t="s">
        <v>366</v>
      </c>
      <c r="E196" s="34" t="s">
        <v>189</v>
      </c>
      <c r="F196" s="102" t="s">
        <v>161</v>
      </c>
      <c r="G196" s="102" t="s">
        <v>343</v>
      </c>
      <c r="H196" s="102">
        <v>444690</v>
      </c>
      <c r="I196" s="35">
        <v>41954</v>
      </c>
      <c r="J196" s="35">
        <v>41957</v>
      </c>
      <c r="K196" s="102" t="s">
        <v>192</v>
      </c>
      <c r="L196" s="105">
        <v>41990</v>
      </c>
      <c r="M196" s="71">
        <v>9</v>
      </c>
      <c r="N196" s="35" t="s">
        <v>120</v>
      </c>
      <c r="O196" s="102">
        <v>100</v>
      </c>
      <c r="P196" s="34" t="s">
        <v>101</v>
      </c>
      <c r="Q196" s="102">
        <v>1</v>
      </c>
    </row>
    <row r="197" spans="1:17" ht="12.75">
      <c r="A197" s="52" t="str">
        <f t="shared" si="3"/>
        <v>Report</v>
      </c>
      <c r="B197" s="34" t="s">
        <v>373</v>
      </c>
      <c r="C197" s="102">
        <v>54803</v>
      </c>
      <c r="D197" s="34" t="s">
        <v>362</v>
      </c>
      <c r="E197" s="34" t="s">
        <v>189</v>
      </c>
      <c r="F197" s="102" t="s">
        <v>19</v>
      </c>
      <c r="G197" s="102" t="s">
        <v>214</v>
      </c>
      <c r="H197" s="102">
        <v>452617</v>
      </c>
      <c r="I197" s="35">
        <v>41982</v>
      </c>
      <c r="J197" s="35">
        <v>41984</v>
      </c>
      <c r="K197" s="102" t="s">
        <v>192</v>
      </c>
      <c r="L197" s="105">
        <v>42020</v>
      </c>
      <c r="M197" s="71">
        <v>7</v>
      </c>
      <c r="N197" s="35" t="s">
        <v>50</v>
      </c>
      <c r="O197" s="102">
        <v>301</v>
      </c>
      <c r="P197" s="34" t="s">
        <v>46</v>
      </c>
      <c r="Q197" s="102">
        <v>1</v>
      </c>
    </row>
    <row r="198" spans="1:17" ht="12.75">
      <c r="A198" s="52" t="str">
        <f t="shared" si="3"/>
        <v>Report</v>
      </c>
      <c r="B198" s="34" t="s">
        <v>311</v>
      </c>
      <c r="C198" s="102">
        <v>50229</v>
      </c>
      <c r="D198" s="34" t="s">
        <v>362</v>
      </c>
      <c r="E198" s="34" t="s">
        <v>189</v>
      </c>
      <c r="F198" s="102" t="s">
        <v>64</v>
      </c>
      <c r="G198" s="102" t="s">
        <v>312</v>
      </c>
      <c r="H198" s="102">
        <v>446660</v>
      </c>
      <c r="I198" s="35">
        <v>41946</v>
      </c>
      <c r="J198" s="35">
        <v>41950</v>
      </c>
      <c r="K198" s="102" t="s">
        <v>192</v>
      </c>
      <c r="L198" s="105">
        <v>41983</v>
      </c>
      <c r="M198" s="71">
        <v>1</v>
      </c>
      <c r="N198" s="35" t="s">
        <v>44</v>
      </c>
      <c r="O198" s="102">
        <v>300</v>
      </c>
      <c r="P198" s="34" t="s">
        <v>48</v>
      </c>
      <c r="Q198" s="102">
        <v>3</v>
      </c>
    </row>
    <row r="199" spans="1:17" ht="12.75">
      <c r="A199" s="52" t="str">
        <f t="shared" si="3"/>
        <v>Report</v>
      </c>
      <c r="B199" s="34" t="s">
        <v>311</v>
      </c>
      <c r="C199" s="102">
        <v>50229</v>
      </c>
      <c r="D199" s="34" t="s">
        <v>362</v>
      </c>
      <c r="E199" s="34" t="s">
        <v>189</v>
      </c>
      <c r="F199" s="102" t="s">
        <v>64</v>
      </c>
      <c r="G199" s="102" t="s">
        <v>312</v>
      </c>
      <c r="H199" s="102">
        <v>446660</v>
      </c>
      <c r="I199" s="35">
        <v>41946</v>
      </c>
      <c r="J199" s="35">
        <v>41950</v>
      </c>
      <c r="K199" s="102" t="s">
        <v>192</v>
      </c>
      <c r="L199" s="105">
        <v>41983</v>
      </c>
      <c r="M199" s="71">
        <v>1</v>
      </c>
      <c r="N199" s="35" t="s">
        <v>44</v>
      </c>
      <c r="O199" s="102">
        <v>500</v>
      </c>
      <c r="P199" s="34" t="s">
        <v>52</v>
      </c>
      <c r="Q199" s="102">
        <v>3</v>
      </c>
    </row>
    <row r="200" spans="1:17" ht="12.75">
      <c r="A200" s="52" t="str">
        <f t="shared" si="3"/>
        <v>Report</v>
      </c>
      <c r="B200" s="34" t="s">
        <v>311</v>
      </c>
      <c r="C200" s="102">
        <v>50229</v>
      </c>
      <c r="D200" s="34" t="s">
        <v>362</v>
      </c>
      <c r="E200" s="34" t="s">
        <v>189</v>
      </c>
      <c r="F200" s="102" t="s">
        <v>64</v>
      </c>
      <c r="G200" s="102" t="s">
        <v>312</v>
      </c>
      <c r="H200" s="102">
        <v>446660</v>
      </c>
      <c r="I200" s="35">
        <v>41946</v>
      </c>
      <c r="J200" s="35">
        <v>41950</v>
      </c>
      <c r="K200" s="102" t="s">
        <v>192</v>
      </c>
      <c r="L200" s="105">
        <v>41983</v>
      </c>
      <c r="M200" s="71">
        <v>6</v>
      </c>
      <c r="N200" s="35" t="s">
        <v>41</v>
      </c>
      <c r="O200" s="102">
        <v>200</v>
      </c>
      <c r="P200" s="34" t="s">
        <v>121</v>
      </c>
      <c r="Q200" s="102">
        <v>2</v>
      </c>
    </row>
    <row r="201" spans="1:17" ht="12.75">
      <c r="A201" s="52" t="str">
        <f t="shared" si="3"/>
        <v>Report</v>
      </c>
      <c r="B201" s="34" t="s">
        <v>311</v>
      </c>
      <c r="C201" s="102">
        <v>50229</v>
      </c>
      <c r="D201" s="34" t="s">
        <v>362</v>
      </c>
      <c r="E201" s="34" t="s">
        <v>189</v>
      </c>
      <c r="F201" s="102" t="s">
        <v>64</v>
      </c>
      <c r="G201" s="102" t="s">
        <v>312</v>
      </c>
      <c r="H201" s="102">
        <v>446660</v>
      </c>
      <c r="I201" s="35">
        <v>41946</v>
      </c>
      <c r="J201" s="35">
        <v>41950</v>
      </c>
      <c r="K201" s="102" t="s">
        <v>192</v>
      </c>
      <c r="L201" s="105">
        <v>41983</v>
      </c>
      <c r="M201" s="71">
        <v>14</v>
      </c>
      <c r="N201" s="35" t="s">
        <v>47</v>
      </c>
      <c r="O201" s="102">
        <v>114</v>
      </c>
      <c r="P201" s="34" t="s">
        <v>86</v>
      </c>
      <c r="Q201" s="102">
        <v>2</v>
      </c>
    </row>
    <row r="202" spans="1:17" ht="12.75">
      <c r="A202" s="52" t="str">
        <f t="shared" si="3"/>
        <v>Report</v>
      </c>
      <c r="B202" s="34" t="s">
        <v>350</v>
      </c>
      <c r="C202" s="102">
        <v>130851</v>
      </c>
      <c r="D202" s="34" t="s">
        <v>401</v>
      </c>
      <c r="E202" s="34" t="s">
        <v>212</v>
      </c>
      <c r="F202" s="102" t="s">
        <v>61</v>
      </c>
      <c r="G202" s="102" t="s">
        <v>225</v>
      </c>
      <c r="H202" s="102">
        <v>446541</v>
      </c>
      <c r="I202" s="35">
        <v>41974</v>
      </c>
      <c r="J202" s="35">
        <v>41978</v>
      </c>
      <c r="K202" s="102" t="s">
        <v>192</v>
      </c>
      <c r="L202" s="105">
        <v>42018</v>
      </c>
      <c r="M202" s="71">
        <v>9</v>
      </c>
      <c r="N202" s="35" t="s">
        <v>120</v>
      </c>
      <c r="O202" s="102">
        <v>300</v>
      </c>
      <c r="P202" s="34" t="s">
        <v>79</v>
      </c>
      <c r="Q202" s="102">
        <v>2</v>
      </c>
    </row>
    <row r="203" spans="1:17" ht="12.75">
      <c r="A203" s="52" t="str">
        <f t="shared" si="3"/>
        <v>Report</v>
      </c>
      <c r="B203" s="34" t="s">
        <v>350</v>
      </c>
      <c r="C203" s="102">
        <v>130851</v>
      </c>
      <c r="D203" s="34" t="s">
        <v>401</v>
      </c>
      <c r="E203" s="34" t="s">
        <v>212</v>
      </c>
      <c r="F203" s="102" t="s">
        <v>61</v>
      </c>
      <c r="G203" s="102" t="s">
        <v>225</v>
      </c>
      <c r="H203" s="102">
        <v>446541</v>
      </c>
      <c r="I203" s="35">
        <v>41974</v>
      </c>
      <c r="J203" s="35">
        <v>41978</v>
      </c>
      <c r="K203" s="102" t="s">
        <v>192</v>
      </c>
      <c r="L203" s="105">
        <v>42018</v>
      </c>
      <c r="M203" s="71">
        <v>12</v>
      </c>
      <c r="N203" s="35" t="s">
        <v>130</v>
      </c>
      <c r="O203" s="102">
        <v>202</v>
      </c>
      <c r="P203" s="34" t="s">
        <v>112</v>
      </c>
      <c r="Q203" s="102">
        <v>3</v>
      </c>
    </row>
    <row r="204" spans="1:17" ht="12.75">
      <c r="A204" s="52" t="str">
        <f t="shared" si="3"/>
        <v>Report</v>
      </c>
      <c r="B204" s="34" t="s">
        <v>350</v>
      </c>
      <c r="C204" s="102">
        <v>130851</v>
      </c>
      <c r="D204" s="34" t="s">
        <v>401</v>
      </c>
      <c r="E204" s="34" t="s">
        <v>212</v>
      </c>
      <c r="F204" s="102" t="s">
        <v>61</v>
      </c>
      <c r="G204" s="102" t="s">
        <v>225</v>
      </c>
      <c r="H204" s="102">
        <v>446541</v>
      </c>
      <c r="I204" s="35">
        <v>41974</v>
      </c>
      <c r="J204" s="35">
        <v>41978</v>
      </c>
      <c r="K204" s="102" t="s">
        <v>192</v>
      </c>
      <c r="L204" s="105">
        <v>42018</v>
      </c>
      <c r="M204" s="71">
        <v>15</v>
      </c>
      <c r="N204" s="35" t="s">
        <v>42</v>
      </c>
      <c r="O204" s="102">
        <v>100</v>
      </c>
      <c r="P204" s="34" t="s">
        <v>119</v>
      </c>
      <c r="Q204" s="102">
        <v>2</v>
      </c>
    </row>
    <row r="205" spans="1:17" ht="12.75">
      <c r="A205" s="52" t="str">
        <f t="shared" si="3"/>
        <v>Report</v>
      </c>
      <c r="B205" s="34" t="s">
        <v>350</v>
      </c>
      <c r="C205" s="102">
        <v>130851</v>
      </c>
      <c r="D205" s="34" t="s">
        <v>401</v>
      </c>
      <c r="E205" s="34" t="s">
        <v>212</v>
      </c>
      <c r="F205" s="102" t="s">
        <v>61</v>
      </c>
      <c r="G205" s="102" t="s">
        <v>225</v>
      </c>
      <c r="H205" s="102">
        <v>446541</v>
      </c>
      <c r="I205" s="35">
        <v>41974</v>
      </c>
      <c r="J205" s="35">
        <v>41978</v>
      </c>
      <c r="K205" s="102" t="s">
        <v>192</v>
      </c>
      <c r="L205" s="105">
        <v>42018</v>
      </c>
      <c r="M205" s="71">
        <v>6</v>
      </c>
      <c r="N205" s="35" t="s">
        <v>41</v>
      </c>
      <c r="O205" s="102">
        <v>200</v>
      </c>
      <c r="P205" s="34" t="s">
        <v>121</v>
      </c>
      <c r="Q205" s="102">
        <v>2</v>
      </c>
    </row>
    <row r="206" spans="1:17" ht="12.75">
      <c r="A206" s="52" t="str">
        <f t="shared" si="3"/>
        <v>Report</v>
      </c>
      <c r="B206" s="34" t="s">
        <v>350</v>
      </c>
      <c r="C206" s="102">
        <v>130851</v>
      </c>
      <c r="D206" s="34" t="s">
        <v>401</v>
      </c>
      <c r="E206" s="34" t="s">
        <v>212</v>
      </c>
      <c r="F206" s="102" t="s">
        <v>61</v>
      </c>
      <c r="G206" s="102" t="s">
        <v>225</v>
      </c>
      <c r="H206" s="102">
        <v>446541</v>
      </c>
      <c r="I206" s="35">
        <v>41974</v>
      </c>
      <c r="J206" s="35">
        <v>41978</v>
      </c>
      <c r="K206" s="102" t="s">
        <v>192</v>
      </c>
      <c r="L206" s="105">
        <v>42018</v>
      </c>
      <c r="M206" s="71">
        <v>1</v>
      </c>
      <c r="N206" s="35" t="s">
        <v>44</v>
      </c>
      <c r="O206" s="102">
        <v>300</v>
      </c>
      <c r="P206" s="34" t="s">
        <v>48</v>
      </c>
      <c r="Q206" s="102">
        <v>1</v>
      </c>
    </row>
    <row r="207" spans="1:17" ht="12.75">
      <c r="A207" s="52" t="str">
        <f t="shared" si="3"/>
        <v>Report</v>
      </c>
      <c r="B207" s="34" t="s">
        <v>350</v>
      </c>
      <c r="C207" s="102">
        <v>130851</v>
      </c>
      <c r="D207" s="34" t="s">
        <v>401</v>
      </c>
      <c r="E207" s="34" t="s">
        <v>212</v>
      </c>
      <c r="F207" s="102" t="s">
        <v>61</v>
      </c>
      <c r="G207" s="102" t="s">
        <v>225</v>
      </c>
      <c r="H207" s="102">
        <v>446541</v>
      </c>
      <c r="I207" s="35">
        <v>41974</v>
      </c>
      <c r="J207" s="35">
        <v>41978</v>
      </c>
      <c r="K207" s="102" t="s">
        <v>192</v>
      </c>
      <c r="L207" s="105">
        <v>42018</v>
      </c>
      <c r="M207" s="71">
        <v>14</v>
      </c>
      <c r="N207" s="35" t="s">
        <v>47</v>
      </c>
      <c r="O207" s="102">
        <v>112</v>
      </c>
      <c r="P207" s="34" t="s">
        <v>122</v>
      </c>
      <c r="Q207" s="102">
        <v>2</v>
      </c>
    </row>
    <row r="208" spans="1:17" ht="12.75">
      <c r="A208" s="52" t="str">
        <f t="shared" si="3"/>
        <v>Report</v>
      </c>
      <c r="B208" s="34" t="s">
        <v>350</v>
      </c>
      <c r="C208" s="102">
        <v>130851</v>
      </c>
      <c r="D208" s="34" t="s">
        <v>401</v>
      </c>
      <c r="E208" s="34" t="s">
        <v>212</v>
      </c>
      <c r="F208" s="102" t="s">
        <v>61</v>
      </c>
      <c r="G208" s="102" t="s">
        <v>225</v>
      </c>
      <c r="H208" s="102">
        <v>446541</v>
      </c>
      <c r="I208" s="35">
        <v>41974</v>
      </c>
      <c r="J208" s="35">
        <v>41978</v>
      </c>
      <c r="K208" s="102" t="s">
        <v>192</v>
      </c>
      <c r="L208" s="105">
        <v>42018</v>
      </c>
      <c r="M208" s="71">
        <v>15</v>
      </c>
      <c r="N208" s="35" t="s">
        <v>42</v>
      </c>
      <c r="O208" s="102">
        <v>300</v>
      </c>
      <c r="P208" s="34" t="s">
        <v>94</v>
      </c>
      <c r="Q208" s="102">
        <v>3</v>
      </c>
    </row>
    <row r="209" spans="1:17" ht="12.75">
      <c r="A209" s="52" t="str">
        <f t="shared" si="3"/>
        <v>Report</v>
      </c>
      <c r="B209" s="34" t="s">
        <v>350</v>
      </c>
      <c r="C209" s="102">
        <v>130851</v>
      </c>
      <c r="D209" s="34" t="s">
        <v>401</v>
      </c>
      <c r="E209" s="34" t="s">
        <v>212</v>
      </c>
      <c r="F209" s="102" t="s">
        <v>61</v>
      </c>
      <c r="G209" s="102" t="s">
        <v>225</v>
      </c>
      <c r="H209" s="102">
        <v>446541</v>
      </c>
      <c r="I209" s="35">
        <v>41974</v>
      </c>
      <c r="J209" s="35">
        <v>41978</v>
      </c>
      <c r="K209" s="102" t="s">
        <v>192</v>
      </c>
      <c r="L209" s="105">
        <v>42018</v>
      </c>
      <c r="M209" s="71">
        <v>1</v>
      </c>
      <c r="N209" s="35" t="s">
        <v>44</v>
      </c>
      <c r="O209" s="102">
        <v>500</v>
      </c>
      <c r="P209" s="34" t="s">
        <v>52</v>
      </c>
      <c r="Q209" s="102">
        <v>1</v>
      </c>
    </row>
    <row r="210" spans="1:17" ht="12.75">
      <c r="A210" s="52" t="str">
        <f t="shared" si="3"/>
        <v>Report</v>
      </c>
      <c r="B210" s="34" t="s">
        <v>350</v>
      </c>
      <c r="C210" s="102">
        <v>130851</v>
      </c>
      <c r="D210" s="34" t="s">
        <v>401</v>
      </c>
      <c r="E210" s="34" t="s">
        <v>212</v>
      </c>
      <c r="F210" s="102" t="s">
        <v>61</v>
      </c>
      <c r="G210" s="102" t="s">
        <v>225</v>
      </c>
      <c r="H210" s="102">
        <v>446541</v>
      </c>
      <c r="I210" s="35">
        <v>41974</v>
      </c>
      <c r="J210" s="35">
        <v>41978</v>
      </c>
      <c r="K210" s="102" t="s">
        <v>192</v>
      </c>
      <c r="L210" s="105">
        <v>42018</v>
      </c>
      <c r="M210" s="71">
        <v>2</v>
      </c>
      <c r="N210" s="35" t="s">
        <v>97</v>
      </c>
      <c r="O210" s="102">
        <v>200</v>
      </c>
      <c r="P210" s="34" t="s">
        <v>98</v>
      </c>
      <c r="Q210" s="102">
        <v>2</v>
      </c>
    </row>
    <row r="211" spans="1:17" ht="12.75">
      <c r="A211" s="52" t="str">
        <f t="shared" si="3"/>
        <v>Report</v>
      </c>
      <c r="B211" s="34" t="s">
        <v>421</v>
      </c>
      <c r="C211" s="102">
        <v>130519</v>
      </c>
      <c r="D211" s="34" t="s">
        <v>432</v>
      </c>
      <c r="E211" s="34" t="s">
        <v>299</v>
      </c>
      <c r="F211" s="102" t="s">
        <v>61</v>
      </c>
      <c r="G211" s="102" t="s">
        <v>225</v>
      </c>
      <c r="H211" s="102">
        <v>452485</v>
      </c>
      <c r="I211" s="35">
        <v>42023</v>
      </c>
      <c r="J211" s="35">
        <v>42027</v>
      </c>
      <c r="K211" s="102" t="s">
        <v>192</v>
      </c>
      <c r="L211" s="105">
        <v>42065</v>
      </c>
      <c r="M211" s="71">
        <v>1</v>
      </c>
      <c r="N211" s="35" t="s">
        <v>44</v>
      </c>
      <c r="O211" s="102">
        <v>500</v>
      </c>
      <c r="P211" s="34" t="s">
        <v>52</v>
      </c>
      <c r="Q211" s="102">
        <v>3</v>
      </c>
    </row>
    <row r="212" spans="1:17" ht="12.75">
      <c r="A212" s="52" t="str">
        <f t="shared" si="3"/>
        <v>Report</v>
      </c>
      <c r="B212" s="34" t="s">
        <v>421</v>
      </c>
      <c r="C212" s="102">
        <v>130519</v>
      </c>
      <c r="D212" s="34" t="s">
        <v>432</v>
      </c>
      <c r="E212" s="34" t="s">
        <v>299</v>
      </c>
      <c r="F212" s="102" t="s">
        <v>61</v>
      </c>
      <c r="G212" s="102" t="s">
        <v>225</v>
      </c>
      <c r="H212" s="102">
        <v>452485</v>
      </c>
      <c r="I212" s="35">
        <v>42023</v>
      </c>
      <c r="J212" s="35">
        <v>42027</v>
      </c>
      <c r="K212" s="102" t="s">
        <v>192</v>
      </c>
      <c r="L212" s="105">
        <v>42065</v>
      </c>
      <c r="M212" s="71">
        <v>2</v>
      </c>
      <c r="N212" s="35" t="s">
        <v>97</v>
      </c>
      <c r="O212" s="102">
        <v>200</v>
      </c>
      <c r="P212" s="34" t="s">
        <v>98</v>
      </c>
      <c r="Q212" s="102">
        <v>3</v>
      </c>
    </row>
    <row r="213" spans="1:17" ht="12.75">
      <c r="A213" s="52" t="str">
        <f t="shared" si="3"/>
        <v>Report</v>
      </c>
      <c r="B213" s="34" t="s">
        <v>421</v>
      </c>
      <c r="C213" s="102">
        <v>130519</v>
      </c>
      <c r="D213" s="34" t="s">
        <v>432</v>
      </c>
      <c r="E213" s="34" t="s">
        <v>299</v>
      </c>
      <c r="F213" s="102" t="s">
        <v>61</v>
      </c>
      <c r="G213" s="102" t="s">
        <v>225</v>
      </c>
      <c r="H213" s="102">
        <v>452485</v>
      </c>
      <c r="I213" s="35">
        <v>42023</v>
      </c>
      <c r="J213" s="35">
        <v>42027</v>
      </c>
      <c r="K213" s="102" t="s">
        <v>192</v>
      </c>
      <c r="L213" s="105">
        <v>42065</v>
      </c>
      <c r="M213" s="71">
        <v>7</v>
      </c>
      <c r="N213" s="35" t="s">
        <v>50</v>
      </c>
      <c r="O213" s="102">
        <v>303</v>
      </c>
      <c r="P213" s="34" t="s">
        <v>165</v>
      </c>
      <c r="Q213" s="102">
        <v>2</v>
      </c>
    </row>
    <row r="214" spans="1:17" ht="12.75">
      <c r="A214" s="52" t="str">
        <f t="shared" si="3"/>
        <v>Report</v>
      </c>
      <c r="B214" s="34" t="s">
        <v>421</v>
      </c>
      <c r="C214" s="102">
        <v>130519</v>
      </c>
      <c r="D214" s="34" t="s">
        <v>432</v>
      </c>
      <c r="E214" s="34" t="s">
        <v>299</v>
      </c>
      <c r="F214" s="102" t="s">
        <v>61</v>
      </c>
      <c r="G214" s="102" t="s">
        <v>225</v>
      </c>
      <c r="H214" s="102">
        <v>452485</v>
      </c>
      <c r="I214" s="35">
        <v>42023</v>
      </c>
      <c r="J214" s="35">
        <v>42027</v>
      </c>
      <c r="K214" s="102" t="s">
        <v>192</v>
      </c>
      <c r="L214" s="105">
        <v>42065</v>
      </c>
      <c r="M214" s="71">
        <v>1</v>
      </c>
      <c r="N214" s="35" t="s">
        <v>44</v>
      </c>
      <c r="O214" s="102">
        <v>300</v>
      </c>
      <c r="P214" s="34" t="s">
        <v>48</v>
      </c>
      <c r="Q214" s="102">
        <v>3</v>
      </c>
    </row>
    <row r="215" spans="1:17" ht="12.75">
      <c r="A215" s="52" t="str">
        <f t="shared" si="3"/>
        <v>Report</v>
      </c>
      <c r="B215" s="34" t="s">
        <v>421</v>
      </c>
      <c r="C215" s="102">
        <v>130519</v>
      </c>
      <c r="D215" s="34" t="s">
        <v>432</v>
      </c>
      <c r="E215" s="34" t="s">
        <v>299</v>
      </c>
      <c r="F215" s="102" t="s">
        <v>61</v>
      </c>
      <c r="G215" s="102" t="s">
        <v>225</v>
      </c>
      <c r="H215" s="102">
        <v>452485</v>
      </c>
      <c r="I215" s="35">
        <v>42023</v>
      </c>
      <c r="J215" s="35">
        <v>42027</v>
      </c>
      <c r="K215" s="102" t="s">
        <v>192</v>
      </c>
      <c r="L215" s="105">
        <v>42065</v>
      </c>
      <c r="M215" s="71">
        <v>7</v>
      </c>
      <c r="N215" s="35" t="s">
        <v>50</v>
      </c>
      <c r="O215" s="102">
        <v>302</v>
      </c>
      <c r="P215" s="34" t="s">
        <v>105</v>
      </c>
      <c r="Q215" s="102">
        <v>2</v>
      </c>
    </row>
    <row r="216" spans="1:17" ht="12.75">
      <c r="A216" s="52" t="str">
        <f t="shared" si="3"/>
        <v>Report</v>
      </c>
      <c r="B216" s="34" t="s">
        <v>421</v>
      </c>
      <c r="C216" s="102">
        <v>130519</v>
      </c>
      <c r="D216" s="34" t="s">
        <v>432</v>
      </c>
      <c r="E216" s="34" t="s">
        <v>299</v>
      </c>
      <c r="F216" s="102" t="s">
        <v>61</v>
      </c>
      <c r="G216" s="102" t="s">
        <v>225</v>
      </c>
      <c r="H216" s="102">
        <v>452485</v>
      </c>
      <c r="I216" s="35">
        <v>42023</v>
      </c>
      <c r="J216" s="35">
        <v>42027</v>
      </c>
      <c r="K216" s="102" t="s">
        <v>192</v>
      </c>
      <c r="L216" s="105">
        <v>42065</v>
      </c>
      <c r="M216" s="71">
        <v>15</v>
      </c>
      <c r="N216" s="35" t="s">
        <v>42</v>
      </c>
      <c r="O216" s="102">
        <v>100</v>
      </c>
      <c r="P216" s="34" t="s">
        <v>119</v>
      </c>
      <c r="Q216" s="102">
        <v>3</v>
      </c>
    </row>
    <row r="217" spans="1:17" ht="12.75">
      <c r="A217" s="52" t="str">
        <f t="shared" si="3"/>
        <v>Report</v>
      </c>
      <c r="B217" s="34" t="s">
        <v>421</v>
      </c>
      <c r="C217" s="102">
        <v>130519</v>
      </c>
      <c r="D217" s="34" t="s">
        <v>432</v>
      </c>
      <c r="E217" s="34" t="s">
        <v>299</v>
      </c>
      <c r="F217" s="102" t="s">
        <v>61</v>
      </c>
      <c r="G217" s="102" t="s">
        <v>225</v>
      </c>
      <c r="H217" s="102">
        <v>452485</v>
      </c>
      <c r="I217" s="35">
        <v>42023</v>
      </c>
      <c r="J217" s="35">
        <v>42027</v>
      </c>
      <c r="K217" s="102" t="s">
        <v>192</v>
      </c>
      <c r="L217" s="105">
        <v>42065</v>
      </c>
      <c r="M217" s="71">
        <v>14</v>
      </c>
      <c r="N217" s="35" t="s">
        <v>47</v>
      </c>
      <c r="O217" s="102">
        <v>108</v>
      </c>
      <c r="P217" s="34" t="s">
        <v>49</v>
      </c>
      <c r="Q217" s="102">
        <v>2</v>
      </c>
    </row>
    <row r="218" spans="1:17" ht="12.75">
      <c r="A218" s="52" t="str">
        <f t="shared" si="3"/>
        <v>Report</v>
      </c>
      <c r="B218" s="34" t="s">
        <v>421</v>
      </c>
      <c r="C218" s="102">
        <v>130519</v>
      </c>
      <c r="D218" s="34" t="s">
        <v>432</v>
      </c>
      <c r="E218" s="34" t="s">
        <v>299</v>
      </c>
      <c r="F218" s="102" t="s">
        <v>61</v>
      </c>
      <c r="G218" s="102" t="s">
        <v>225</v>
      </c>
      <c r="H218" s="102">
        <v>452485</v>
      </c>
      <c r="I218" s="35">
        <v>42023</v>
      </c>
      <c r="J218" s="35">
        <v>42027</v>
      </c>
      <c r="K218" s="102" t="s">
        <v>192</v>
      </c>
      <c r="L218" s="105">
        <v>42065</v>
      </c>
      <c r="M218" s="71">
        <v>15</v>
      </c>
      <c r="N218" s="35" t="s">
        <v>42</v>
      </c>
      <c r="O218" s="102">
        <v>200</v>
      </c>
      <c r="P218" s="34" t="s">
        <v>56</v>
      </c>
      <c r="Q218" s="102">
        <v>2</v>
      </c>
    </row>
    <row r="219" spans="1:17" ht="12.75">
      <c r="A219" s="52" t="str">
        <f t="shared" si="3"/>
        <v>Report</v>
      </c>
      <c r="B219" s="34" t="s">
        <v>421</v>
      </c>
      <c r="C219" s="102">
        <v>130519</v>
      </c>
      <c r="D219" s="34" t="s">
        <v>432</v>
      </c>
      <c r="E219" s="34" t="s">
        <v>299</v>
      </c>
      <c r="F219" s="102" t="s">
        <v>61</v>
      </c>
      <c r="G219" s="102" t="s">
        <v>225</v>
      </c>
      <c r="H219" s="102">
        <v>452485</v>
      </c>
      <c r="I219" s="35">
        <v>42023</v>
      </c>
      <c r="J219" s="35">
        <v>42027</v>
      </c>
      <c r="K219" s="102" t="s">
        <v>192</v>
      </c>
      <c r="L219" s="105">
        <v>42065</v>
      </c>
      <c r="M219" s="71">
        <v>2</v>
      </c>
      <c r="N219" s="35" t="s">
        <v>97</v>
      </c>
      <c r="O219" s="102">
        <v>100</v>
      </c>
      <c r="P219" s="34" t="s">
        <v>51</v>
      </c>
      <c r="Q219" s="102">
        <v>3</v>
      </c>
    </row>
    <row r="220" spans="1:17" ht="12.75">
      <c r="A220" s="52" t="str">
        <f t="shared" si="3"/>
        <v>Report</v>
      </c>
      <c r="B220" s="34" t="s">
        <v>421</v>
      </c>
      <c r="C220" s="102">
        <v>130519</v>
      </c>
      <c r="D220" s="34" t="s">
        <v>432</v>
      </c>
      <c r="E220" s="34" t="s">
        <v>299</v>
      </c>
      <c r="F220" s="102" t="s">
        <v>61</v>
      </c>
      <c r="G220" s="102" t="s">
        <v>225</v>
      </c>
      <c r="H220" s="102">
        <v>452485</v>
      </c>
      <c r="I220" s="35">
        <v>42023</v>
      </c>
      <c r="J220" s="35">
        <v>42027</v>
      </c>
      <c r="K220" s="102" t="s">
        <v>192</v>
      </c>
      <c r="L220" s="105">
        <v>42065</v>
      </c>
      <c r="M220" s="71">
        <v>15</v>
      </c>
      <c r="N220" s="35" t="s">
        <v>42</v>
      </c>
      <c r="O220" s="102">
        <v>300</v>
      </c>
      <c r="P220" s="34" t="s">
        <v>94</v>
      </c>
      <c r="Q220" s="102">
        <v>3</v>
      </c>
    </row>
    <row r="221" spans="1:17" ht="12.75">
      <c r="A221" s="52" t="str">
        <f t="shared" si="3"/>
        <v>Report</v>
      </c>
      <c r="B221" s="34" t="s">
        <v>268</v>
      </c>
      <c r="C221" s="102">
        <v>53422</v>
      </c>
      <c r="D221" s="34" t="s">
        <v>269</v>
      </c>
      <c r="E221" s="34" t="s">
        <v>189</v>
      </c>
      <c r="F221" s="102" t="s">
        <v>64</v>
      </c>
      <c r="G221" s="102" t="s">
        <v>214</v>
      </c>
      <c r="H221" s="102">
        <v>452205</v>
      </c>
      <c r="I221" s="35">
        <v>41925</v>
      </c>
      <c r="J221" s="35">
        <v>41929</v>
      </c>
      <c r="K221" s="102" t="s">
        <v>192</v>
      </c>
      <c r="L221" s="105">
        <v>41962</v>
      </c>
      <c r="M221" s="71">
        <v>14</v>
      </c>
      <c r="N221" s="35" t="s">
        <v>47</v>
      </c>
      <c r="O221" s="102">
        <v>204</v>
      </c>
      <c r="P221" s="34" t="s">
        <v>104</v>
      </c>
      <c r="Q221" s="102">
        <v>2</v>
      </c>
    </row>
    <row r="222" spans="1:17" ht="12.75">
      <c r="A222" s="52" t="str">
        <f t="shared" si="3"/>
        <v>Report</v>
      </c>
      <c r="B222" s="34" t="s">
        <v>324</v>
      </c>
      <c r="C222" s="102">
        <v>58933</v>
      </c>
      <c r="D222" s="34" t="s">
        <v>269</v>
      </c>
      <c r="E222" s="34" t="s">
        <v>189</v>
      </c>
      <c r="F222" s="102" t="s">
        <v>19</v>
      </c>
      <c r="G222" s="102" t="s">
        <v>214</v>
      </c>
      <c r="H222" s="102">
        <v>454945</v>
      </c>
      <c r="I222" s="35">
        <v>41968</v>
      </c>
      <c r="J222" s="35">
        <v>41971</v>
      </c>
      <c r="K222" s="102" t="s">
        <v>192</v>
      </c>
      <c r="L222" s="105">
        <v>41997</v>
      </c>
      <c r="M222" s="71">
        <v>4</v>
      </c>
      <c r="N222" s="35" t="s">
        <v>43</v>
      </c>
      <c r="O222" s="102">
        <v>100</v>
      </c>
      <c r="P222" s="34" t="s">
        <v>45</v>
      </c>
      <c r="Q222" s="102">
        <v>3</v>
      </c>
    </row>
    <row r="223" spans="1:17" ht="12.75">
      <c r="A223" s="52" t="str">
        <f t="shared" si="3"/>
        <v>Report</v>
      </c>
      <c r="B223" s="34" t="s">
        <v>324</v>
      </c>
      <c r="C223" s="102">
        <v>58933</v>
      </c>
      <c r="D223" s="34" t="s">
        <v>269</v>
      </c>
      <c r="E223" s="34" t="s">
        <v>189</v>
      </c>
      <c r="F223" s="102" t="s">
        <v>19</v>
      </c>
      <c r="G223" s="102" t="s">
        <v>214</v>
      </c>
      <c r="H223" s="102">
        <v>454945</v>
      </c>
      <c r="I223" s="35">
        <v>41968</v>
      </c>
      <c r="J223" s="35">
        <v>41971</v>
      </c>
      <c r="K223" s="102" t="s">
        <v>192</v>
      </c>
      <c r="L223" s="105">
        <v>41997</v>
      </c>
      <c r="M223" s="71">
        <v>4</v>
      </c>
      <c r="N223" s="35" t="s">
        <v>43</v>
      </c>
      <c r="O223" s="102">
        <v>200</v>
      </c>
      <c r="P223" s="34" t="s">
        <v>82</v>
      </c>
      <c r="Q223" s="102">
        <v>3</v>
      </c>
    </row>
    <row r="224" spans="1:17" ht="12.75">
      <c r="A224" s="52" t="str">
        <f t="shared" si="3"/>
        <v>Report</v>
      </c>
      <c r="B224" s="34" t="s">
        <v>217</v>
      </c>
      <c r="C224" s="102">
        <v>54087</v>
      </c>
      <c r="D224" s="34" t="s">
        <v>218</v>
      </c>
      <c r="E224" s="34" t="s">
        <v>189</v>
      </c>
      <c r="F224" s="102" t="s">
        <v>64</v>
      </c>
      <c r="G224" s="102" t="s">
        <v>220</v>
      </c>
      <c r="H224" s="102">
        <v>446665</v>
      </c>
      <c r="I224" s="35">
        <v>41905</v>
      </c>
      <c r="J224" s="35">
        <v>41908</v>
      </c>
      <c r="K224" s="102" t="s">
        <v>192</v>
      </c>
      <c r="L224" s="105">
        <v>41941</v>
      </c>
      <c r="M224" s="71">
        <v>6</v>
      </c>
      <c r="N224" s="35" t="s">
        <v>41</v>
      </c>
      <c r="O224" s="102">
        <v>200</v>
      </c>
      <c r="P224" s="34" t="s">
        <v>121</v>
      </c>
      <c r="Q224" s="102">
        <v>2</v>
      </c>
    </row>
    <row r="225" spans="1:17" ht="12.75">
      <c r="A225" s="52" t="str">
        <f t="shared" si="3"/>
        <v>Report</v>
      </c>
      <c r="B225" s="34" t="s">
        <v>481</v>
      </c>
      <c r="C225" s="102">
        <v>139793</v>
      </c>
      <c r="D225" s="34" t="s">
        <v>482</v>
      </c>
      <c r="E225" s="34" t="s">
        <v>200</v>
      </c>
      <c r="F225" s="102" t="s">
        <v>434</v>
      </c>
      <c r="G225" s="102" t="s">
        <v>418</v>
      </c>
      <c r="H225" s="102">
        <v>452500</v>
      </c>
      <c r="I225" s="35">
        <v>42031</v>
      </c>
      <c r="J225" s="35">
        <v>42034</v>
      </c>
      <c r="K225" s="102" t="s">
        <v>192</v>
      </c>
      <c r="L225" s="105">
        <v>42089</v>
      </c>
      <c r="M225" s="71">
        <v>2</v>
      </c>
      <c r="N225" s="35" t="s">
        <v>97</v>
      </c>
      <c r="O225" s="102">
        <v>0</v>
      </c>
      <c r="P225" s="34" t="s">
        <v>97</v>
      </c>
      <c r="Q225" s="102">
        <v>4</v>
      </c>
    </row>
    <row r="226" spans="1:17" ht="12.75">
      <c r="A226" s="52" t="str">
        <f t="shared" si="3"/>
        <v>Report</v>
      </c>
      <c r="B226" s="34" t="s">
        <v>481</v>
      </c>
      <c r="C226" s="102">
        <v>139793</v>
      </c>
      <c r="D226" s="34" t="s">
        <v>482</v>
      </c>
      <c r="E226" s="34" t="s">
        <v>200</v>
      </c>
      <c r="F226" s="102" t="s">
        <v>434</v>
      </c>
      <c r="G226" s="102" t="s">
        <v>418</v>
      </c>
      <c r="H226" s="102">
        <v>452500</v>
      </c>
      <c r="I226" s="35">
        <v>42031</v>
      </c>
      <c r="J226" s="35">
        <v>42034</v>
      </c>
      <c r="K226" s="102" t="s">
        <v>192</v>
      </c>
      <c r="L226" s="105">
        <v>42089</v>
      </c>
      <c r="M226" s="71">
        <v>2</v>
      </c>
      <c r="N226" s="35" t="s">
        <v>97</v>
      </c>
      <c r="O226" s="102">
        <v>100</v>
      </c>
      <c r="P226" s="34" t="s">
        <v>51</v>
      </c>
      <c r="Q226" s="102">
        <v>4</v>
      </c>
    </row>
    <row r="227" spans="1:17" ht="12.75">
      <c r="A227" s="52" t="str">
        <f t="shared" si="3"/>
        <v>Report</v>
      </c>
      <c r="B227" s="34" t="s">
        <v>481</v>
      </c>
      <c r="C227" s="102">
        <v>139793</v>
      </c>
      <c r="D227" s="34" t="s">
        <v>482</v>
      </c>
      <c r="E227" s="34" t="s">
        <v>200</v>
      </c>
      <c r="F227" s="102" t="s">
        <v>434</v>
      </c>
      <c r="G227" s="102" t="s">
        <v>418</v>
      </c>
      <c r="H227" s="102">
        <v>452500</v>
      </c>
      <c r="I227" s="35">
        <v>42031</v>
      </c>
      <c r="J227" s="35">
        <v>42034</v>
      </c>
      <c r="K227" s="102" t="s">
        <v>192</v>
      </c>
      <c r="L227" s="105">
        <v>42089</v>
      </c>
      <c r="M227" s="71">
        <v>6</v>
      </c>
      <c r="N227" s="35" t="s">
        <v>41</v>
      </c>
      <c r="O227" s="102">
        <v>100</v>
      </c>
      <c r="P227" s="34" t="s">
        <v>59</v>
      </c>
      <c r="Q227" s="102">
        <v>4</v>
      </c>
    </row>
    <row r="228" spans="1:17" ht="12.75">
      <c r="A228" s="52" t="str">
        <f t="shared" si="3"/>
        <v>Report</v>
      </c>
      <c r="B228" s="34" t="s">
        <v>326</v>
      </c>
      <c r="C228" s="102">
        <v>58611</v>
      </c>
      <c r="D228" s="34" t="s">
        <v>395</v>
      </c>
      <c r="E228" s="34" t="s">
        <v>200</v>
      </c>
      <c r="F228" s="102" t="s">
        <v>64</v>
      </c>
      <c r="G228" s="102" t="s">
        <v>191</v>
      </c>
      <c r="H228" s="102">
        <v>430254</v>
      </c>
      <c r="I228" s="35">
        <v>41967</v>
      </c>
      <c r="J228" s="35">
        <v>41971</v>
      </c>
      <c r="K228" s="102" t="s">
        <v>192</v>
      </c>
      <c r="L228" s="105">
        <v>42017</v>
      </c>
      <c r="M228" s="71">
        <v>14</v>
      </c>
      <c r="N228" s="35" t="s">
        <v>47</v>
      </c>
      <c r="O228" s="102">
        <v>114</v>
      </c>
      <c r="P228" s="34" t="s">
        <v>86</v>
      </c>
      <c r="Q228" s="102">
        <v>2</v>
      </c>
    </row>
    <row r="229" spans="1:17" ht="12.75">
      <c r="A229" s="52" t="str">
        <f t="shared" si="3"/>
        <v>Report</v>
      </c>
      <c r="B229" s="34" t="s">
        <v>326</v>
      </c>
      <c r="C229" s="102">
        <v>58611</v>
      </c>
      <c r="D229" s="34" t="s">
        <v>395</v>
      </c>
      <c r="E229" s="34" t="s">
        <v>200</v>
      </c>
      <c r="F229" s="102" t="s">
        <v>64</v>
      </c>
      <c r="G229" s="102" t="s">
        <v>191</v>
      </c>
      <c r="H229" s="102">
        <v>430254</v>
      </c>
      <c r="I229" s="35">
        <v>41967</v>
      </c>
      <c r="J229" s="35">
        <v>41971</v>
      </c>
      <c r="K229" s="102" t="s">
        <v>192</v>
      </c>
      <c r="L229" s="105">
        <v>42017</v>
      </c>
      <c r="M229" s="71">
        <v>1</v>
      </c>
      <c r="N229" s="35" t="s">
        <v>44</v>
      </c>
      <c r="O229" s="102">
        <v>300</v>
      </c>
      <c r="P229" s="34" t="s">
        <v>48</v>
      </c>
      <c r="Q229" s="102">
        <v>2</v>
      </c>
    </row>
    <row r="230" spans="1:17" ht="12.75">
      <c r="A230" s="52" t="str">
        <f t="shared" si="3"/>
        <v>Report</v>
      </c>
      <c r="B230" s="34" t="s">
        <v>326</v>
      </c>
      <c r="C230" s="102">
        <v>58611</v>
      </c>
      <c r="D230" s="34" t="s">
        <v>395</v>
      </c>
      <c r="E230" s="34" t="s">
        <v>200</v>
      </c>
      <c r="F230" s="102" t="s">
        <v>64</v>
      </c>
      <c r="G230" s="102" t="s">
        <v>191</v>
      </c>
      <c r="H230" s="102">
        <v>430254</v>
      </c>
      <c r="I230" s="35">
        <v>41967</v>
      </c>
      <c r="J230" s="35">
        <v>41971</v>
      </c>
      <c r="K230" s="102" t="s">
        <v>192</v>
      </c>
      <c r="L230" s="105">
        <v>42017</v>
      </c>
      <c r="M230" s="71">
        <v>5</v>
      </c>
      <c r="N230" s="35" t="s">
        <v>300</v>
      </c>
      <c r="O230" s="102">
        <v>200</v>
      </c>
      <c r="P230" s="34" t="s">
        <v>92</v>
      </c>
      <c r="Q230" s="102">
        <v>2</v>
      </c>
    </row>
    <row r="231" spans="1:17" ht="12.75">
      <c r="A231" s="52" t="str">
        <f t="shared" si="3"/>
        <v>Report</v>
      </c>
      <c r="B231" s="34" t="s">
        <v>326</v>
      </c>
      <c r="C231" s="102">
        <v>58611</v>
      </c>
      <c r="D231" s="34" t="s">
        <v>395</v>
      </c>
      <c r="E231" s="34" t="s">
        <v>200</v>
      </c>
      <c r="F231" s="102" t="s">
        <v>64</v>
      </c>
      <c r="G231" s="102" t="s">
        <v>191</v>
      </c>
      <c r="H231" s="102">
        <v>430254</v>
      </c>
      <c r="I231" s="35">
        <v>41967</v>
      </c>
      <c r="J231" s="35">
        <v>41971</v>
      </c>
      <c r="K231" s="102" t="s">
        <v>192</v>
      </c>
      <c r="L231" s="105">
        <v>42017</v>
      </c>
      <c r="M231" s="71">
        <v>15</v>
      </c>
      <c r="N231" s="35" t="s">
        <v>42</v>
      </c>
      <c r="O231" s="102">
        <v>200</v>
      </c>
      <c r="P231" s="34" t="s">
        <v>56</v>
      </c>
      <c r="Q231" s="102">
        <v>2</v>
      </c>
    </row>
    <row r="232" spans="1:17" ht="12.75">
      <c r="A232" s="52" t="str">
        <f t="shared" si="3"/>
        <v>Report</v>
      </c>
      <c r="B232" s="34" t="s">
        <v>315</v>
      </c>
      <c r="C232" s="102">
        <v>53124</v>
      </c>
      <c r="D232" s="34" t="s">
        <v>368</v>
      </c>
      <c r="E232" s="34" t="s">
        <v>200</v>
      </c>
      <c r="F232" s="102" t="s">
        <v>64</v>
      </c>
      <c r="G232" s="102" t="s">
        <v>312</v>
      </c>
      <c r="H232" s="102">
        <v>430294</v>
      </c>
      <c r="I232" s="35">
        <v>41953</v>
      </c>
      <c r="J232" s="35">
        <v>41957</v>
      </c>
      <c r="K232" s="102" t="s">
        <v>192</v>
      </c>
      <c r="L232" s="105">
        <v>41992</v>
      </c>
      <c r="M232" s="71">
        <v>14</v>
      </c>
      <c r="N232" s="35" t="s">
        <v>47</v>
      </c>
      <c r="O232" s="102">
        <v>103</v>
      </c>
      <c r="P232" s="34" t="s">
        <v>85</v>
      </c>
      <c r="Q232" s="102">
        <v>2</v>
      </c>
    </row>
    <row r="233" spans="1:17" ht="12.75">
      <c r="A233" s="52" t="str">
        <f t="shared" si="3"/>
        <v>Report</v>
      </c>
      <c r="B233" s="34" t="s">
        <v>315</v>
      </c>
      <c r="C233" s="102">
        <v>53124</v>
      </c>
      <c r="D233" s="34" t="s">
        <v>368</v>
      </c>
      <c r="E233" s="34" t="s">
        <v>200</v>
      </c>
      <c r="F233" s="102" t="s">
        <v>64</v>
      </c>
      <c r="G233" s="102" t="s">
        <v>312</v>
      </c>
      <c r="H233" s="102">
        <v>430294</v>
      </c>
      <c r="I233" s="35">
        <v>41953</v>
      </c>
      <c r="J233" s="35">
        <v>41957</v>
      </c>
      <c r="K233" s="102" t="s">
        <v>192</v>
      </c>
      <c r="L233" s="105">
        <v>41992</v>
      </c>
      <c r="M233" s="71">
        <v>6</v>
      </c>
      <c r="N233" s="35" t="s">
        <v>41</v>
      </c>
      <c r="O233" s="102">
        <v>200</v>
      </c>
      <c r="P233" s="34" t="s">
        <v>121</v>
      </c>
      <c r="Q233" s="102">
        <v>3</v>
      </c>
    </row>
    <row r="234" spans="1:17" ht="12.75">
      <c r="A234" s="52" t="str">
        <f t="shared" si="3"/>
        <v>Report</v>
      </c>
      <c r="B234" s="34" t="s">
        <v>315</v>
      </c>
      <c r="C234" s="102">
        <v>53124</v>
      </c>
      <c r="D234" s="34" t="s">
        <v>368</v>
      </c>
      <c r="E234" s="34" t="s">
        <v>200</v>
      </c>
      <c r="F234" s="102" t="s">
        <v>64</v>
      </c>
      <c r="G234" s="102" t="s">
        <v>312</v>
      </c>
      <c r="H234" s="102">
        <v>430294</v>
      </c>
      <c r="I234" s="35">
        <v>41953</v>
      </c>
      <c r="J234" s="35">
        <v>41957</v>
      </c>
      <c r="K234" s="102" t="s">
        <v>192</v>
      </c>
      <c r="L234" s="105">
        <v>41992</v>
      </c>
      <c r="M234" s="71">
        <v>14</v>
      </c>
      <c r="N234" s="35" t="s">
        <v>47</v>
      </c>
      <c r="O234" s="102">
        <v>114</v>
      </c>
      <c r="P234" s="34" t="s">
        <v>86</v>
      </c>
      <c r="Q234" s="102">
        <v>3</v>
      </c>
    </row>
    <row r="235" spans="1:17" ht="12.75">
      <c r="A235" s="52" t="str">
        <f t="shared" si="3"/>
        <v>Report</v>
      </c>
      <c r="B235" s="34" t="s">
        <v>338</v>
      </c>
      <c r="C235" s="102">
        <v>139243</v>
      </c>
      <c r="D235" s="34" t="s">
        <v>368</v>
      </c>
      <c r="E235" s="34" t="s">
        <v>200</v>
      </c>
      <c r="F235" s="102" t="s">
        <v>305</v>
      </c>
      <c r="G235" s="102" t="s">
        <v>198</v>
      </c>
      <c r="H235" s="102">
        <v>446688</v>
      </c>
      <c r="I235" s="35">
        <v>41955</v>
      </c>
      <c r="J235" s="35">
        <v>41957</v>
      </c>
      <c r="K235" s="102" t="s">
        <v>192</v>
      </c>
      <c r="L235" s="105">
        <v>41992</v>
      </c>
      <c r="M235" s="71">
        <v>14</v>
      </c>
      <c r="N235" s="35" t="s">
        <v>47</v>
      </c>
      <c r="O235" s="102">
        <v>108</v>
      </c>
      <c r="P235" s="34" t="s">
        <v>49</v>
      </c>
      <c r="Q235" s="102">
        <v>3</v>
      </c>
    </row>
    <row r="236" spans="1:17" ht="12.75">
      <c r="A236" s="52" t="str">
        <f t="shared" si="3"/>
        <v>Report</v>
      </c>
      <c r="B236" s="34" t="s">
        <v>517</v>
      </c>
      <c r="C236" s="102">
        <v>50132</v>
      </c>
      <c r="D236" s="34" t="s">
        <v>389</v>
      </c>
      <c r="E236" s="34" t="s">
        <v>299</v>
      </c>
      <c r="F236" s="102" t="s">
        <v>19</v>
      </c>
      <c r="G236" s="102" t="s">
        <v>191</v>
      </c>
      <c r="H236" s="102">
        <v>455920</v>
      </c>
      <c r="I236" s="35">
        <v>42059</v>
      </c>
      <c r="J236" s="35">
        <v>42062</v>
      </c>
      <c r="K236" s="102" t="s">
        <v>192</v>
      </c>
      <c r="L236" s="105">
        <v>42102</v>
      </c>
      <c r="M236" s="71">
        <v>7</v>
      </c>
      <c r="N236" s="35" t="s">
        <v>50</v>
      </c>
      <c r="O236" s="102">
        <v>302</v>
      </c>
      <c r="P236" s="34" t="s">
        <v>105</v>
      </c>
      <c r="Q236" s="102">
        <v>4</v>
      </c>
    </row>
    <row r="237" spans="1:17" ht="12.75">
      <c r="A237" s="52" t="str">
        <f t="shared" si="3"/>
        <v>Report</v>
      </c>
      <c r="B237" s="34" t="s">
        <v>327</v>
      </c>
      <c r="C237" s="102">
        <v>54158</v>
      </c>
      <c r="D237" s="34" t="s">
        <v>389</v>
      </c>
      <c r="E237" s="34" t="s">
        <v>299</v>
      </c>
      <c r="F237" s="102" t="s">
        <v>19</v>
      </c>
      <c r="G237" s="102" t="s">
        <v>191</v>
      </c>
      <c r="H237" s="102">
        <v>446603</v>
      </c>
      <c r="I237" s="35">
        <v>41967</v>
      </c>
      <c r="J237" s="35">
        <v>41971</v>
      </c>
      <c r="K237" s="102" t="s">
        <v>192</v>
      </c>
      <c r="L237" s="105">
        <v>41997</v>
      </c>
      <c r="M237" s="71">
        <v>15</v>
      </c>
      <c r="N237" s="35" t="s">
        <v>42</v>
      </c>
      <c r="O237" s="102">
        <v>200</v>
      </c>
      <c r="P237" s="34" t="s">
        <v>56</v>
      </c>
      <c r="Q237" s="102">
        <v>3</v>
      </c>
    </row>
    <row r="238" spans="1:17" ht="12.75">
      <c r="A238" s="52" t="str">
        <f t="shared" si="3"/>
        <v>Report</v>
      </c>
      <c r="B238" s="34" t="s">
        <v>327</v>
      </c>
      <c r="C238" s="102">
        <v>54158</v>
      </c>
      <c r="D238" s="34" t="s">
        <v>389</v>
      </c>
      <c r="E238" s="34" t="s">
        <v>299</v>
      </c>
      <c r="F238" s="102" t="s">
        <v>19</v>
      </c>
      <c r="G238" s="102" t="s">
        <v>191</v>
      </c>
      <c r="H238" s="102">
        <v>446603</v>
      </c>
      <c r="I238" s="35">
        <v>41967</v>
      </c>
      <c r="J238" s="35">
        <v>41971</v>
      </c>
      <c r="K238" s="102" t="s">
        <v>192</v>
      </c>
      <c r="L238" s="105">
        <v>41997</v>
      </c>
      <c r="M238" s="71">
        <v>14</v>
      </c>
      <c r="N238" s="35" t="s">
        <v>47</v>
      </c>
      <c r="O238" s="102">
        <v>204</v>
      </c>
      <c r="P238" s="34" t="s">
        <v>104</v>
      </c>
      <c r="Q238" s="102">
        <v>2</v>
      </c>
    </row>
    <row r="239" spans="1:17" ht="12.75">
      <c r="A239" s="52" t="str">
        <f t="shared" si="3"/>
        <v>Report</v>
      </c>
      <c r="B239" s="34" t="s">
        <v>308</v>
      </c>
      <c r="C239" s="102">
        <v>58515</v>
      </c>
      <c r="D239" s="34" t="s">
        <v>360</v>
      </c>
      <c r="E239" s="34" t="s">
        <v>299</v>
      </c>
      <c r="F239" s="102" t="s">
        <v>19</v>
      </c>
      <c r="G239" s="102" t="s">
        <v>214</v>
      </c>
      <c r="H239" s="102">
        <v>445777</v>
      </c>
      <c r="I239" s="35">
        <v>41939</v>
      </c>
      <c r="J239" s="35">
        <v>41943</v>
      </c>
      <c r="K239" s="102" t="s">
        <v>192</v>
      </c>
      <c r="L239" s="105">
        <v>41982</v>
      </c>
      <c r="M239" s="71">
        <v>1</v>
      </c>
      <c r="N239" s="35" t="s">
        <v>44</v>
      </c>
      <c r="O239" s="102">
        <v>300</v>
      </c>
      <c r="P239" s="34" t="s">
        <v>48</v>
      </c>
      <c r="Q239" s="102">
        <v>3</v>
      </c>
    </row>
    <row r="240" spans="1:17" ht="12.75">
      <c r="A240" s="52" t="str">
        <f t="shared" si="3"/>
        <v>Report</v>
      </c>
      <c r="B240" s="34" t="s">
        <v>308</v>
      </c>
      <c r="C240" s="102">
        <v>58515</v>
      </c>
      <c r="D240" s="34" t="s">
        <v>360</v>
      </c>
      <c r="E240" s="34" t="s">
        <v>299</v>
      </c>
      <c r="F240" s="102" t="s">
        <v>19</v>
      </c>
      <c r="G240" s="102" t="s">
        <v>214</v>
      </c>
      <c r="H240" s="102">
        <v>445777</v>
      </c>
      <c r="I240" s="35">
        <v>41939</v>
      </c>
      <c r="J240" s="35">
        <v>41943</v>
      </c>
      <c r="K240" s="102" t="s">
        <v>192</v>
      </c>
      <c r="L240" s="105">
        <v>41982</v>
      </c>
      <c r="M240" s="71">
        <v>14</v>
      </c>
      <c r="N240" s="35" t="s">
        <v>47</v>
      </c>
      <c r="O240" s="102">
        <v>204</v>
      </c>
      <c r="P240" s="34" t="s">
        <v>104</v>
      </c>
      <c r="Q240" s="102">
        <v>3</v>
      </c>
    </row>
    <row r="241" spans="1:17" ht="12.75">
      <c r="A241" s="52" t="str">
        <f t="shared" si="3"/>
        <v>Report</v>
      </c>
      <c r="B241" s="34" t="s">
        <v>308</v>
      </c>
      <c r="C241" s="102">
        <v>58515</v>
      </c>
      <c r="D241" s="34" t="s">
        <v>360</v>
      </c>
      <c r="E241" s="34" t="s">
        <v>299</v>
      </c>
      <c r="F241" s="102" t="s">
        <v>19</v>
      </c>
      <c r="G241" s="102" t="s">
        <v>214</v>
      </c>
      <c r="H241" s="102">
        <v>445777</v>
      </c>
      <c r="I241" s="35">
        <v>41939</v>
      </c>
      <c r="J241" s="35">
        <v>41943</v>
      </c>
      <c r="K241" s="102" t="s">
        <v>192</v>
      </c>
      <c r="L241" s="105">
        <v>41982</v>
      </c>
      <c r="M241" s="71">
        <v>15</v>
      </c>
      <c r="N241" s="35" t="s">
        <v>42</v>
      </c>
      <c r="O241" s="102">
        <v>300</v>
      </c>
      <c r="P241" s="34" t="s">
        <v>94</v>
      </c>
      <c r="Q241" s="102">
        <v>3</v>
      </c>
    </row>
    <row r="242" spans="1:17" ht="12.75">
      <c r="A242" s="52" t="str">
        <f t="shared" si="3"/>
        <v>Report</v>
      </c>
      <c r="B242" s="34" t="s">
        <v>308</v>
      </c>
      <c r="C242" s="102">
        <v>58515</v>
      </c>
      <c r="D242" s="34" t="s">
        <v>360</v>
      </c>
      <c r="E242" s="34" t="s">
        <v>299</v>
      </c>
      <c r="F242" s="102" t="s">
        <v>19</v>
      </c>
      <c r="G242" s="102" t="s">
        <v>214</v>
      </c>
      <c r="H242" s="102">
        <v>445777</v>
      </c>
      <c r="I242" s="35">
        <v>41939</v>
      </c>
      <c r="J242" s="35">
        <v>41943</v>
      </c>
      <c r="K242" s="102" t="s">
        <v>192</v>
      </c>
      <c r="L242" s="105">
        <v>41982</v>
      </c>
      <c r="M242" s="71">
        <v>13</v>
      </c>
      <c r="N242" s="35" t="s">
        <v>372</v>
      </c>
      <c r="O242" s="102">
        <v>100</v>
      </c>
      <c r="P242" s="34" t="s">
        <v>131</v>
      </c>
      <c r="Q242" s="102">
        <v>3</v>
      </c>
    </row>
    <row r="243" spans="1:17" ht="12.75">
      <c r="A243" s="52" t="str">
        <f t="shared" si="3"/>
        <v>Report</v>
      </c>
      <c r="B243" s="34" t="s">
        <v>381</v>
      </c>
      <c r="C243" s="102">
        <v>130512</v>
      </c>
      <c r="D243" s="34" t="s">
        <v>403</v>
      </c>
      <c r="E243" s="34" t="s">
        <v>299</v>
      </c>
      <c r="F243" s="102" t="s">
        <v>61</v>
      </c>
      <c r="G243" s="102" t="s">
        <v>382</v>
      </c>
      <c r="H243" s="102">
        <v>433764</v>
      </c>
      <c r="I243" s="35">
        <v>41981</v>
      </c>
      <c r="J243" s="35">
        <v>41985</v>
      </c>
      <c r="K243" s="102" t="s">
        <v>192</v>
      </c>
      <c r="L243" s="105">
        <v>42019</v>
      </c>
      <c r="M243" s="71">
        <v>1</v>
      </c>
      <c r="N243" s="35" t="s">
        <v>44</v>
      </c>
      <c r="O243" s="102">
        <v>300</v>
      </c>
      <c r="P243" s="34" t="s">
        <v>48</v>
      </c>
      <c r="Q243" s="102">
        <v>3</v>
      </c>
    </row>
    <row r="244" spans="1:17" ht="12.75">
      <c r="A244" s="52" t="str">
        <f t="shared" si="3"/>
        <v>Report</v>
      </c>
      <c r="B244" s="34" t="s">
        <v>381</v>
      </c>
      <c r="C244" s="102">
        <v>130512</v>
      </c>
      <c r="D244" s="34" t="s">
        <v>403</v>
      </c>
      <c r="E244" s="34" t="s">
        <v>299</v>
      </c>
      <c r="F244" s="102" t="s">
        <v>61</v>
      </c>
      <c r="G244" s="102" t="s">
        <v>382</v>
      </c>
      <c r="H244" s="102">
        <v>433764</v>
      </c>
      <c r="I244" s="35">
        <v>41981</v>
      </c>
      <c r="J244" s="35">
        <v>41985</v>
      </c>
      <c r="K244" s="102" t="s">
        <v>192</v>
      </c>
      <c r="L244" s="105">
        <v>42019</v>
      </c>
      <c r="M244" s="71">
        <v>4</v>
      </c>
      <c r="N244" s="35" t="s">
        <v>43</v>
      </c>
      <c r="O244" s="102">
        <v>100</v>
      </c>
      <c r="P244" s="34" t="s">
        <v>45</v>
      </c>
      <c r="Q244" s="102">
        <v>3</v>
      </c>
    </row>
    <row r="245" spans="1:17" ht="12.75">
      <c r="A245" s="52" t="str">
        <f t="shared" si="3"/>
        <v>Report</v>
      </c>
      <c r="B245" s="34" t="s">
        <v>381</v>
      </c>
      <c r="C245" s="102">
        <v>130512</v>
      </c>
      <c r="D245" s="34" t="s">
        <v>403</v>
      </c>
      <c r="E245" s="34" t="s">
        <v>299</v>
      </c>
      <c r="F245" s="102" t="s">
        <v>61</v>
      </c>
      <c r="G245" s="102" t="s">
        <v>382</v>
      </c>
      <c r="H245" s="102">
        <v>433764</v>
      </c>
      <c r="I245" s="35">
        <v>41981</v>
      </c>
      <c r="J245" s="35">
        <v>41985</v>
      </c>
      <c r="K245" s="102" t="s">
        <v>192</v>
      </c>
      <c r="L245" s="105">
        <v>42019</v>
      </c>
      <c r="M245" s="71">
        <v>14</v>
      </c>
      <c r="N245" s="35" t="s">
        <v>47</v>
      </c>
      <c r="O245" s="102">
        <v>112</v>
      </c>
      <c r="P245" s="34" t="s">
        <v>122</v>
      </c>
      <c r="Q245" s="102">
        <v>3</v>
      </c>
    </row>
    <row r="246" spans="1:17" ht="12.75">
      <c r="A246" s="52" t="str">
        <f t="shared" si="3"/>
        <v>Report</v>
      </c>
      <c r="B246" s="34" t="s">
        <v>381</v>
      </c>
      <c r="C246" s="102">
        <v>130512</v>
      </c>
      <c r="D246" s="34" t="s">
        <v>403</v>
      </c>
      <c r="E246" s="34" t="s">
        <v>299</v>
      </c>
      <c r="F246" s="102" t="s">
        <v>61</v>
      </c>
      <c r="G246" s="102" t="s">
        <v>382</v>
      </c>
      <c r="H246" s="102">
        <v>433764</v>
      </c>
      <c r="I246" s="35">
        <v>41981</v>
      </c>
      <c r="J246" s="35">
        <v>41985</v>
      </c>
      <c r="K246" s="102" t="s">
        <v>192</v>
      </c>
      <c r="L246" s="105">
        <v>42019</v>
      </c>
      <c r="M246" s="71">
        <v>9</v>
      </c>
      <c r="N246" s="35" t="s">
        <v>120</v>
      </c>
      <c r="O246" s="102">
        <v>200</v>
      </c>
      <c r="P246" s="34" t="s">
        <v>55</v>
      </c>
      <c r="Q246" s="102">
        <v>2</v>
      </c>
    </row>
    <row r="247" spans="1:17" ht="12.75">
      <c r="A247" s="52" t="str">
        <f t="shared" si="3"/>
        <v>Report</v>
      </c>
      <c r="B247" s="34" t="s">
        <v>381</v>
      </c>
      <c r="C247" s="102">
        <v>130512</v>
      </c>
      <c r="D247" s="34" t="s">
        <v>403</v>
      </c>
      <c r="E247" s="34" t="s">
        <v>299</v>
      </c>
      <c r="F247" s="102" t="s">
        <v>61</v>
      </c>
      <c r="G247" s="102" t="s">
        <v>382</v>
      </c>
      <c r="H247" s="102">
        <v>433764</v>
      </c>
      <c r="I247" s="35">
        <v>41981</v>
      </c>
      <c r="J247" s="35">
        <v>41985</v>
      </c>
      <c r="K247" s="102" t="s">
        <v>192</v>
      </c>
      <c r="L247" s="105">
        <v>42019</v>
      </c>
      <c r="M247" s="71">
        <v>15</v>
      </c>
      <c r="N247" s="35" t="s">
        <v>42</v>
      </c>
      <c r="O247" s="102">
        <v>300</v>
      </c>
      <c r="P247" s="34" t="s">
        <v>94</v>
      </c>
      <c r="Q247" s="102">
        <v>3</v>
      </c>
    </row>
    <row r="248" spans="1:17" ht="12.75">
      <c r="A248" s="52" t="str">
        <f t="shared" si="3"/>
        <v>Report</v>
      </c>
      <c r="B248" s="34" t="s">
        <v>344</v>
      </c>
      <c r="C248" s="102">
        <v>130599</v>
      </c>
      <c r="D248" s="34" t="s">
        <v>242</v>
      </c>
      <c r="E248" s="34" t="s">
        <v>233</v>
      </c>
      <c r="F248" s="102" t="s">
        <v>61</v>
      </c>
      <c r="G248" s="102" t="s">
        <v>225</v>
      </c>
      <c r="H248" s="102">
        <v>447145</v>
      </c>
      <c r="I248" s="35">
        <v>41960</v>
      </c>
      <c r="J248" s="35">
        <v>41964</v>
      </c>
      <c r="K248" s="102" t="s">
        <v>192</v>
      </c>
      <c r="L248" s="105">
        <v>42012</v>
      </c>
      <c r="M248" s="71">
        <v>9</v>
      </c>
      <c r="N248" s="35" t="s">
        <v>120</v>
      </c>
      <c r="O248" s="102">
        <v>200</v>
      </c>
      <c r="P248" s="34" t="s">
        <v>55</v>
      </c>
      <c r="Q248" s="102">
        <v>3</v>
      </c>
    </row>
    <row r="249" spans="1:17" ht="12.75">
      <c r="A249" s="52" t="str">
        <f t="shared" si="3"/>
        <v>Report</v>
      </c>
      <c r="B249" s="34" t="s">
        <v>344</v>
      </c>
      <c r="C249" s="102">
        <v>130599</v>
      </c>
      <c r="D249" s="34" t="s">
        <v>242</v>
      </c>
      <c r="E249" s="34" t="s">
        <v>233</v>
      </c>
      <c r="F249" s="102" t="s">
        <v>61</v>
      </c>
      <c r="G249" s="102" t="s">
        <v>225</v>
      </c>
      <c r="H249" s="102">
        <v>447145</v>
      </c>
      <c r="I249" s="35">
        <v>41960</v>
      </c>
      <c r="J249" s="35">
        <v>41964</v>
      </c>
      <c r="K249" s="102" t="s">
        <v>192</v>
      </c>
      <c r="L249" s="105">
        <v>42012</v>
      </c>
      <c r="M249" s="71">
        <v>14</v>
      </c>
      <c r="N249" s="35" t="s">
        <v>47</v>
      </c>
      <c r="O249" s="102">
        <v>113</v>
      </c>
      <c r="P249" s="34" t="s">
        <v>127</v>
      </c>
      <c r="Q249" s="102">
        <v>4</v>
      </c>
    </row>
    <row r="250" spans="1:17" ht="12.75">
      <c r="A250" s="52" t="str">
        <f aca="true" t="shared" si="4" ref="A250:A278">IF(C250&lt;&gt;"",HYPERLINK(CONCATENATE("http://reports.ofsted.gov.uk/inspection-reports/find-inspection-report/provider/ELS/",C250),"Report"),"")</f>
        <v>Report</v>
      </c>
      <c r="B250" s="34" t="s">
        <v>241</v>
      </c>
      <c r="C250" s="102">
        <v>53201</v>
      </c>
      <c r="D250" s="34" t="s">
        <v>242</v>
      </c>
      <c r="E250" s="34" t="s">
        <v>233</v>
      </c>
      <c r="F250" s="102" t="s">
        <v>64</v>
      </c>
      <c r="G250" s="102" t="s">
        <v>243</v>
      </c>
      <c r="H250" s="102">
        <v>434069</v>
      </c>
      <c r="I250" s="35">
        <v>41911</v>
      </c>
      <c r="J250" s="35">
        <v>41915</v>
      </c>
      <c r="K250" s="102" t="s">
        <v>192</v>
      </c>
      <c r="L250" s="105">
        <v>41950</v>
      </c>
      <c r="M250" s="71">
        <v>14</v>
      </c>
      <c r="N250" s="35" t="s">
        <v>47</v>
      </c>
      <c r="O250" s="102">
        <v>103</v>
      </c>
      <c r="P250" s="34" t="s">
        <v>85</v>
      </c>
      <c r="Q250" s="102">
        <v>2</v>
      </c>
    </row>
    <row r="251" spans="1:17" ht="12.75">
      <c r="A251" s="52" t="str">
        <f t="shared" si="4"/>
        <v>Report</v>
      </c>
      <c r="B251" s="34" t="s">
        <v>241</v>
      </c>
      <c r="C251" s="102">
        <v>53201</v>
      </c>
      <c r="D251" s="34" t="s">
        <v>242</v>
      </c>
      <c r="E251" s="34" t="s">
        <v>233</v>
      </c>
      <c r="F251" s="102" t="s">
        <v>64</v>
      </c>
      <c r="G251" s="102" t="s">
        <v>243</v>
      </c>
      <c r="H251" s="102">
        <v>434069</v>
      </c>
      <c r="I251" s="35">
        <v>41911</v>
      </c>
      <c r="J251" s="35">
        <v>41915</v>
      </c>
      <c r="K251" s="102" t="s">
        <v>192</v>
      </c>
      <c r="L251" s="105">
        <v>41950</v>
      </c>
      <c r="M251" s="71">
        <v>15</v>
      </c>
      <c r="N251" s="35" t="s">
        <v>42</v>
      </c>
      <c r="O251" s="102">
        <v>600</v>
      </c>
      <c r="P251" s="34" t="s">
        <v>106</v>
      </c>
      <c r="Q251" s="102">
        <v>2</v>
      </c>
    </row>
    <row r="252" spans="1:17" ht="12.75">
      <c r="A252" s="52" t="str">
        <f t="shared" si="4"/>
        <v>Report</v>
      </c>
      <c r="B252" s="34" t="s">
        <v>241</v>
      </c>
      <c r="C252" s="102">
        <v>53201</v>
      </c>
      <c r="D252" s="34" t="s">
        <v>242</v>
      </c>
      <c r="E252" s="34" t="s">
        <v>233</v>
      </c>
      <c r="F252" s="102" t="s">
        <v>64</v>
      </c>
      <c r="G252" s="102" t="s">
        <v>243</v>
      </c>
      <c r="H252" s="102">
        <v>434069</v>
      </c>
      <c r="I252" s="35">
        <v>41911</v>
      </c>
      <c r="J252" s="35">
        <v>41915</v>
      </c>
      <c r="K252" s="102" t="s">
        <v>192</v>
      </c>
      <c r="L252" s="105">
        <v>41950</v>
      </c>
      <c r="M252" s="71">
        <v>14</v>
      </c>
      <c r="N252" s="35" t="s">
        <v>47</v>
      </c>
      <c r="O252" s="102">
        <v>114</v>
      </c>
      <c r="P252" s="34" t="s">
        <v>86</v>
      </c>
      <c r="Q252" s="102">
        <v>2</v>
      </c>
    </row>
    <row r="253" spans="1:17" ht="12.75">
      <c r="A253" s="52" t="str">
        <f t="shared" si="4"/>
        <v>Report</v>
      </c>
      <c r="B253" s="34" t="s">
        <v>276</v>
      </c>
      <c r="C253" s="102">
        <v>59185</v>
      </c>
      <c r="D253" s="34" t="s">
        <v>277</v>
      </c>
      <c r="E253" s="34" t="s">
        <v>206</v>
      </c>
      <c r="F253" s="102" t="s">
        <v>19</v>
      </c>
      <c r="G253" s="102" t="s">
        <v>214</v>
      </c>
      <c r="H253" s="102">
        <v>451933</v>
      </c>
      <c r="I253" s="35">
        <v>41932</v>
      </c>
      <c r="J253" s="35">
        <v>41936</v>
      </c>
      <c r="K253" s="102" t="s">
        <v>192</v>
      </c>
      <c r="L253" s="105">
        <v>41962</v>
      </c>
      <c r="M253" s="71">
        <v>6</v>
      </c>
      <c r="N253" s="35" t="s">
        <v>41</v>
      </c>
      <c r="O253" s="102">
        <v>100</v>
      </c>
      <c r="P253" s="34" t="s">
        <v>59</v>
      </c>
      <c r="Q253" s="102">
        <v>1</v>
      </c>
    </row>
    <row r="254" spans="1:17" ht="12.75">
      <c r="A254" s="52" t="str">
        <f t="shared" si="4"/>
        <v>Report</v>
      </c>
      <c r="B254" s="34" t="s">
        <v>276</v>
      </c>
      <c r="C254" s="102">
        <v>59185</v>
      </c>
      <c r="D254" s="34" t="s">
        <v>277</v>
      </c>
      <c r="E254" s="34" t="s">
        <v>206</v>
      </c>
      <c r="F254" s="102" t="s">
        <v>19</v>
      </c>
      <c r="G254" s="102" t="s">
        <v>214</v>
      </c>
      <c r="H254" s="102">
        <v>451933</v>
      </c>
      <c r="I254" s="35">
        <v>41932</v>
      </c>
      <c r="J254" s="35">
        <v>41936</v>
      </c>
      <c r="K254" s="102" t="s">
        <v>192</v>
      </c>
      <c r="L254" s="105">
        <v>41962</v>
      </c>
      <c r="M254" s="71">
        <v>15</v>
      </c>
      <c r="N254" s="35" t="s">
        <v>42</v>
      </c>
      <c r="O254" s="102">
        <v>100</v>
      </c>
      <c r="P254" s="34" t="s">
        <v>119</v>
      </c>
      <c r="Q254" s="102">
        <v>1</v>
      </c>
    </row>
    <row r="255" spans="1:17" ht="12.75">
      <c r="A255" s="52" t="str">
        <f t="shared" si="4"/>
        <v>Report</v>
      </c>
      <c r="B255" s="34" t="s">
        <v>408</v>
      </c>
      <c r="C255" s="102">
        <v>59190</v>
      </c>
      <c r="D255" s="34" t="s">
        <v>277</v>
      </c>
      <c r="E255" s="34" t="s">
        <v>206</v>
      </c>
      <c r="F255" s="102" t="s">
        <v>20</v>
      </c>
      <c r="G255" s="102" t="s">
        <v>214</v>
      </c>
      <c r="H255" s="102">
        <v>452631</v>
      </c>
      <c r="I255" s="35">
        <v>42017</v>
      </c>
      <c r="J255" s="35">
        <v>42020</v>
      </c>
      <c r="K255" s="102" t="s">
        <v>192</v>
      </c>
      <c r="L255" s="105">
        <v>42061</v>
      </c>
      <c r="M255" s="71">
        <v>4</v>
      </c>
      <c r="N255" s="35" t="s">
        <v>43</v>
      </c>
      <c r="O255" s="102">
        <v>200</v>
      </c>
      <c r="P255" s="34" t="s">
        <v>82</v>
      </c>
      <c r="Q255" s="102">
        <v>3</v>
      </c>
    </row>
    <row r="256" spans="1:17" ht="12.75">
      <c r="A256" s="52" t="str">
        <f t="shared" si="4"/>
        <v>Report</v>
      </c>
      <c r="B256" s="34" t="s">
        <v>408</v>
      </c>
      <c r="C256" s="102">
        <v>59190</v>
      </c>
      <c r="D256" s="34" t="s">
        <v>277</v>
      </c>
      <c r="E256" s="34" t="s">
        <v>206</v>
      </c>
      <c r="F256" s="102" t="s">
        <v>20</v>
      </c>
      <c r="G256" s="102" t="s">
        <v>214</v>
      </c>
      <c r="H256" s="102">
        <v>452631</v>
      </c>
      <c r="I256" s="35">
        <v>42017</v>
      </c>
      <c r="J256" s="35">
        <v>42020</v>
      </c>
      <c r="K256" s="102" t="s">
        <v>192</v>
      </c>
      <c r="L256" s="105">
        <v>42061</v>
      </c>
      <c r="M256" s="71">
        <v>7</v>
      </c>
      <c r="N256" s="35" t="s">
        <v>50</v>
      </c>
      <c r="O256" s="102">
        <v>200</v>
      </c>
      <c r="P256" s="34" t="s">
        <v>102</v>
      </c>
      <c r="Q256" s="102">
        <v>3</v>
      </c>
    </row>
    <row r="257" spans="1:17" ht="12.75">
      <c r="A257" s="52" t="str">
        <f t="shared" si="4"/>
        <v>Report</v>
      </c>
      <c r="B257" s="34" t="s">
        <v>347</v>
      </c>
      <c r="C257" s="102">
        <v>130750</v>
      </c>
      <c r="D257" s="34" t="s">
        <v>388</v>
      </c>
      <c r="E257" s="34" t="s">
        <v>206</v>
      </c>
      <c r="F257" s="102" t="s">
        <v>61</v>
      </c>
      <c r="G257" s="102" t="s">
        <v>210</v>
      </c>
      <c r="H257" s="102">
        <v>430277</v>
      </c>
      <c r="I257" s="35">
        <v>41967</v>
      </c>
      <c r="J257" s="35">
        <v>41971</v>
      </c>
      <c r="K257" s="102" t="s">
        <v>192</v>
      </c>
      <c r="L257" s="105">
        <v>42011</v>
      </c>
      <c r="M257" s="71">
        <v>4</v>
      </c>
      <c r="N257" s="35" t="s">
        <v>43</v>
      </c>
      <c r="O257" s="102">
        <v>200</v>
      </c>
      <c r="P257" s="34" t="s">
        <v>82</v>
      </c>
      <c r="Q257" s="102">
        <v>2</v>
      </c>
    </row>
    <row r="258" spans="1:17" ht="12.75">
      <c r="A258" s="52" t="str">
        <f t="shared" si="4"/>
        <v>Report</v>
      </c>
      <c r="B258" s="34" t="s">
        <v>347</v>
      </c>
      <c r="C258" s="102">
        <v>130750</v>
      </c>
      <c r="D258" s="34" t="s">
        <v>388</v>
      </c>
      <c r="E258" s="34" t="s">
        <v>206</v>
      </c>
      <c r="F258" s="102" t="s">
        <v>61</v>
      </c>
      <c r="G258" s="102" t="s">
        <v>210</v>
      </c>
      <c r="H258" s="102">
        <v>430277</v>
      </c>
      <c r="I258" s="35">
        <v>41967</v>
      </c>
      <c r="J258" s="35">
        <v>41971</v>
      </c>
      <c r="K258" s="102" t="s">
        <v>192</v>
      </c>
      <c r="L258" s="105">
        <v>42011</v>
      </c>
      <c r="M258" s="71">
        <v>5</v>
      </c>
      <c r="N258" s="35" t="s">
        <v>300</v>
      </c>
      <c r="O258" s="102">
        <v>200</v>
      </c>
      <c r="P258" s="34" t="s">
        <v>92</v>
      </c>
      <c r="Q258" s="102">
        <v>2</v>
      </c>
    </row>
    <row r="259" spans="1:17" ht="12.75">
      <c r="A259" s="52" t="str">
        <f t="shared" si="4"/>
        <v>Report</v>
      </c>
      <c r="B259" s="34" t="s">
        <v>347</v>
      </c>
      <c r="C259" s="102">
        <v>130750</v>
      </c>
      <c r="D259" s="34" t="s">
        <v>388</v>
      </c>
      <c r="E259" s="34" t="s">
        <v>206</v>
      </c>
      <c r="F259" s="102" t="s">
        <v>61</v>
      </c>
      <c r="G259" s="102" t="s">
        <v>210</v>
      </c>
      <c r="H259" s="102">
        <v>430277</v>
      </c>
      <c r="I259" s="35">
        <v>41967</v>
      </c>
      <c r="J259" s="35">
        <v>41971</v>
      </c>
      <c r="K259" s="102" t="s">
        <v>192</v>
      </c>
      <c r="L259" s="105">
        <v>42011</v>
      </c>
      <c r="M259" s="71">
        <v>14</v>
      </c>
      <c r="N259" s="35" t="s">
        <v>47</v>
      </c>
      <c r="O259" s="102">
        <v>112</v>
      </c>
      <c r="P259" s="34" t="s">
        <v>122</v>
      </c>
      <c r="Q259" s="102">
        <v>2</v>
      </c>
    </row>
    <row r="260" spans="1:17" ht="12.75">
      <c r="A260" s="52" t="str">
        <f t="shared" si="4"/>
        <v>Report</v>
      </c>
      <c r="B260" s="34" t="s">
        <v>347</v>
      </c>
      <c r="C260" s="102">
        <v>130750</v>
      </c>
      <c r="D260" s="34" t="s">
        <v>388</v>
      </c>
      <c r="E260" s="34" t="s">
        <v>206</v>
      </c>
      <c r="F260" s="102" t="s">
        <v>61</v>
      </c>
      <c r="G260" s="102" t="s">
        <v>210</v>
      </c>
      <c r="H260" s="102">
        <v>430277</v>
      </c>
      <c r="I260" s="35">
        <v>41967</v>
      </c>
      <c r="J260" s="35">
        <v>41971</v>
      </c>
      <c r="K260" s="102" t="s">
        <v>192</v>
      </c>
      <c r="L260" s="105">
        <v>42011</v>
      </c>
      <c r="M260" s="71">
        <v>14</v>
      </c>
      <c r="N260" s="35" t="s">
        <v>47</v>
      </c>
      <c r="O260" s="102">
        <v>113</v>
      </c>
      <c r="P260" s="34" t="s">
        <v>127</v>
      </c>
      <c r="Q260" s="102">
        <v>2</v>
      </c>
    </row>
    <row r="261" spans="1:17" ht="12.75">
      <c r="A261" s="52" t="str">
        <f t="shared" si="4"/>
        <v>Report</v>
      </c>
      <c r="B261" s="34" t="s">
        <v>347</v>
      </c>
      <c r="C261" s="102">
        <v>130750</v>
      </c>
      <c r="D261" s="34" t="s">
        <v>388</v>
      </c>
      <c r="E261" s="34" t="s">
        <v>206</v>
      </c>
      <c r="F261" s="102" t="s">
        <v>61</v>
      </c>
      <c r="G261" s="102" t="s">
        <v>210</v>
      </c>
      <c r="H261" s="102">
        <v>430277</v>
      </c>
      <c r="I261" s="35">
        <v>41967</v>
      </c>
      <c r="J261" s="35">
        <v>41971</v>
      </c>
      <c r="K261" s="102" t="s">
        <v>192</v>
      </c>
      <c r="L261" s="105">
        <v>42011</v>
      </c>
      <c r="M261" s="71">
        <v>15</v>
      </c>
      <c r="N261" s="35" t="s">
        <v>42</v>
      </c>
      <c r="O261" s="102">
        <v>100</v>
      </c>
      <c r="P261" s="34" t="s">
        <v>119</v>
      </c>
      <c r="Q261" s="102">
        <v>2</v>
      </c>
    </row>
    <row r="262" spans="1:17" ht="12.75">
      <c r="A262" s="52" t="str">
        <f t="shared" si="4"/>
        <v>Report</v>
      </c>
      <c r="B262" s="34" t="s">
        <v>347</v>
      </c>
      <c r="C262" s="102">
        <v>130750</v>
      </c>
      <c r="D262" s="34" t="s">
        <v>388</v>
      </c>
      <c r="E262" s="34" t="s">
        <v>206</v>
      </c>
      <c r="F262" s="102" t="s">
        <v>61</v>
      </c>
      <c r="G262" s="102" t="s">
        <v>210</v>
      </c>
      <c r="H262" s="102">
        <v>430277</v>
      </c>
      <c r="I262" s="35">
        <v>41967</v>
      </c>
      <c r="J262" s="35">
        <v>41971</v>
      </c>
      <c r="K262" s="102" t="s">
        <v>192</v>
      </c>
      <c r="L262" s="105">
        <v>42011</v>
      </c>
      <c r="M262" s="71">
        <v>15</v>
      </c>
      <c r="N262" s="35" t="s">
        <v>42</v>
      </c>
      <c r="O262" s="102">
        <v>300</v>
      </c>
      <c r="P262" s="34" t="s">
        <v>94</v>
      </c>
      <c r="Q262" s="102">
        <v>2</v>
      </c>
    </row>
    <row r="263" spans="1:17" ht="12.75">
      <c r="A263" s="52" t="str">
        <f t="shared" si="4"/>
        <v>Report</v>
      </c>
      <c r="B263" s="34" t="s">
        <v>347</v>
      </c>
      <c r="C263" s="102">
        <v>130750</v>
      </c>
      <c r="D263" s="34" t="s">
        <v>388</v>
      </c>
      <c r="E263" s="34" t="s">
        <v>206</v>
      </c>
      <c r="F263" s="102" t="s">
        <v>61</v>
      </c>
      <c r="G263" s="102" t="s">
        <v>210</v>
      </c>
      <c r="H263" s="102">
        <v>430277</v>
      </c>
      <c r="I263" s="35">
        <v>41967</v>
      </c>
      <c r="J263" s="35">
        <v>41971</v>
      </c>
      <c r="K263" s="102" t="s">
        <v>192</v>
      </c>
      <c r="L263" s="105">
        <v>42011</v>
      </c>
      <c r="M263" s="71">
        <v>1</v>
      </c>
      <c r="N263" s="35" t="s">
        <v>44</v>
      </c>
      <c r="O263" s="102">
        <v>500</v>
      </c>
      <c r="P263" s="34" t="s">
        <v>52</v>
      </c>
      <c r="Q263" s="102">
        <v>2</v>
      </c>
    </row>
    <row r="264" spans="1:17" ht="12.75">
      <c r="A264" s="52" t="str">
        <f t="shared" si="4"/>
        <v>Report</v>
      </c>
      <c r="B264" s="34" t="s">
        <v>347</v>
      </c>
      <c r="C264" s="102">
        <v>130750</v>
      </c>
      <c r="D264" s="34" t="s">
        <v>388</v>
      </c>
      <c r="E264" s="34" t="s">
        <v>206</v>
      </c>
      <c r="F264" s="102" t="s">
        <v>61</v>
      </c>
      <c r="G264" s="102" t="s">
        <v>210</v>
      </c>
      <c r="H264" s="102">
        <v>430277</v>
      </c>
      <c r="I264" s="35">
        <v>41967</v>
      </c>
      <c r="J264" s="35">
        <v>41971</v>
      </c>
      <c r="K264" s="102" t="s">
        <v>192</v>
      </c>
      <c r="L264" s="105">
        <v>42011</v>
      </c>
      <c r="M264" s="71">
        <v>1</v>
      </c>
      <c r="N264" s="35" t="s">
        <v>44</v>
      </c>
      <c r="O264" s="102">
        <v>300</v>
      </c>
      <c r="P264" s="34" t="s">
        <v>48</v>
      </c>
      <c r="Q264" s="102">
        <v>2</v>
      </c>
    </row>
    <row r="265" spans="1:17" ht="12.75">
      <c r="A265" s="52" t="str">
        <f t="shared" si="4"/>
        <v>Report</v>
      </c>
      <c r="B265" s="34" t="s">
        <v>347</v>
      </c>
      <c r="C265" s="102">
        <v>130750</v>
      </c>
      <c r="D265" s="34" t="s">
        <v>388</v>
      </c>
      <c r="E265" s="34" t="s">
        <v>206</v>
      </c>
      <c r="F265" s="102" t="s">
        <v>61</v>
      </c>
      <c r="G265" s="102" t="s">
        <v>210</v>
      </c>
      <c r="H265" s="102">
        <v>430277</v>
      </c>
      <c r="I265" s="35">
        <v>41967</v>
      </c>
      <c r="J265" s="35">
        <v>41971</v>
      </c>
      <c r="K265" s="102" t="s">
        <v>192</v>
      </c>
      <c r="L265" s="105">
        <v>42011</v>
      </c>
      <c r="M265" s="71">
        <v>4</v>
      </c>
      <c r="N265" s="35" t="s">
        <v>43</v>
      </c>
      <c r="O265" s="102">
        <v>100</v>
      </c>
      <c r="P265" s="34" t="s">
        <v>45</v>
      </c>
      <c r="Q265" s="102">
        <v>2</v>
      </c>
    </row>
    <row r="266" spans="1:17" ht="12.75">
      <c r="A266" s="52" t="str">
        <f t="shared" si="4"/>
        <v>Report</v>
      </c>
      <c r="B266" s="34" t="s">
        <v>492</v>
      </c>
      <c r="C266" s="102">
        <v>55045</v>
      </c>
      <c r="D266" s="34" t="s">
        <v>493</v>
      </c>
      <c r="E266" s="34" t="s">
        <v>299</v>
      </c>
      <c r="F266" s="102" t="s">
        <v>64</v>
      </c>
      <c r="G266" s="102" t="s">
        <v>214</v>
      </c>
      <c r="H266" s="102">
        <v>452982</v>
      </c>
      <c r="I266" s="35">
        <v>42037</v>
      </c>
      <c r="J266" s="35">
        <v>42041</v>
      </c>
      <c r="K266" s="102" t="s">
        <v>192</v>
      </c>
      <c r="L266" s="105">
        <v>42075</v>
      </c>
      <c r="M266" s="71">
        <v>1</v>
      </c>
      <c r="N266" s="35" t="s">
        <v>44</v>
      </c>
      <c r="O266" s="102">
        <v>200</v>
      </c>
      <c r="P266" s="34" t="s">
        <v>168</v>
      </c>
      <c r="Q266" s="102">
        <v>1</v>
      </c>
    </row>
    <row r="267" spans="1:17" ht="12.75">
      <c r="A267" s="52" t="str">
        <f t="shared" si="4"/>
        <v>Report</v>
      </c>
      <c r="B267" s="34" t="s">
        <v>492</v>
      </c>
      <c r="C267" s="102">
        <v>55045</v>
      </c>
      <c r="D267" s="34" t="s">
        <v>493</v>
      </c>
      <c r="E267" s="34" t="s">
        <v>299</v>
      </c>
      <c r="F267" s="102" t="s">
        <v>64</v>
      </c>
      <c r="G267" s="102" t="s">
        <v>214</v>
      </c>
      <c r="H267" s="102">
        <v>452982</v>
      </c>
      <c r="I267" s="35">
        <v>42037</v>
      </c>
      <c r="J267" s="35">
        <v>42041</v>
      </c>
      <c r="K267" s="102" t="s">
        <v>192</v>
      </c>
      <c r="L267" s="105">
        <v>42075</v>
      </c>
      <c r="M267" s="71">
        <v>14</v>
      </c>
      <c r="N267" s="35" t="s">
        <v>47</v>
      </c>
      <c r="O267" s="102">
        <v>204</v>
      </c>
      <c r="P267" s="34" t="s">
        <v>104</v>
      </c>
      <c r="Q267" s="102">
        <v>2</v>
      </c>
    </row>
    <row r="268" spans="1:17" ht="12.75">
      <c r="A268" s="52" t="str">
        <f t="shared" si="4"/>
        <v>Report</v>
      </c>
      <c r="B268" s="34" t="s">
        <v>492</v>
      </c>
      <c r="C268" s="102">
        <v>55045</v>
      </c>
      <c r="D268" s="34" t="s">
        <v>493</v>
      </c>
      <c r="E268" s="34" t="s">
        <v>299</v>
      </c>
      <c r="F268" s="102" t="s">
        <v>64</v>
      </c>
      <c r="G268" s="102" t="s">
        <v>214</v>
      </c>
      <c r="H268" s="102">
        <v>452982</v>
      </c>
      <c r="I268" s="35">
        <v>42037</v>
      </c>
      <c r="J268" s="35">
        <v>42041</v>
      </c>
      <c r="K268" s="102" t="s">
        <v>192</v>
      </c>
      <c r="L268" s="105">
        <v>42075</v>
      </c>
      <c r="M268" s="71">
        <v>4</v>
      </c>
      <c r="N268" s="35" t="s">
        <v>43</v>
      </c>
      <c r="O268" s="102">
        <v>100</v>
      </c>
      <c r="P268" s="34" t="s">
        <v>45</v>
      </c>
      <c r="Q268" s="102">
        <v>1</v>
      </c>
    </row>
    <row r="269" spans="1:17" ht="12.75">
      <c r="A269" s="52" t="str">
        <f t="shared" si="4"/>
        <v>Report</v>
      </c>
      <c r="B269" s="34" t="s">
        <v>204</v>
      </c>
      <c r="C269" s="102">
        <v>130492</v>
      </c>
      <c r="D269" s="34" t="s">
        <v>205</v>
      </c>
      <c r="E269" s="34" t="s">
        <v>299</v>
      </c>
      <c r="F269" s="102" t="s">
        <v>22</v>
      </c>
      <c r="G269" s="102" t="s">
        <v>203</v>
      </c>
      <c r="H269" s="102">
        <v>446535</v>
      </c>
      <c r="I269" s="35">
        <v>41898</v>
      </c>
      <c r="J269" s="35">
        <v>41901</v>
      </c>
      <c r="K269" s="102" t="s">
        <v>192</v>
      </c>
      <c r="L269" s="105">
        <v>41935</v>
      </c>
      <c r="M269" s="71">
        <v>12</v>
      </c>
      <c r="N269" s="35" t="s">
        <v>130</v>
      </c>
      <c r="O269" s="102">
        <v>100</v>
      </c>
      <c r="P269" s="34" t="s">
        <v>54</v>
      </c>
      <c r="Q269" s="102">
        <v>3</v>
      </c>
    </row>
    <row r="270" spans="1:17" ht="12.75">
      <c r="A270" s="52" t="str">
        <f t="shared" si="4"/>
        <v>Report</v>
      </c>
      <c r="B270" s="34" t="s">
        <v>204</v>
      </c>
      <c r="C270" s="102">
        <v>130492</v>
      </c>
      <c r="D270" s="34" t="s">
        <v>205</v>
      </c>
      <c r="E270" s="34" t="s">
        <v>299</v>
      </c>
      <c r="F270" s="102" t="s">
        <v>22</v>
      </c>
      <c r="G270" s="102" t="s">
        <v>203</v>
      </c>
      <c r="H270" s="102">
        <v>446535</v>
      </c>
      <c r="I270" s="35">
        <v>41898</v>
      </c>
      <c r="J270" s="35">
        <v>41901</v>
      </c>
      <c r="K270" s="102" t="s">
        <v>192</v>
      </c>
      <c r="L270" s="105">
        <v>41935</v>
      </c>
      <c r="M270" s="71">
        <v>15</v>
      </c>
      <c r="N270" s="35" t="s">
        <v>42</v>
      </c>
      <c r="O270" s="102">
        <v>500</v>
      </c>
      <c r="P270" s="34" t="s">
        <v>99</v>
      </c>
      <c r="Q270" s="102">
        <v>4</v>
      </c>
    </row>
    <row r="271" spans="1:17" ht="12.75">
      <c r="A271" s="52" t="str">
        <f t="shared" si="4"/>
        <v>Report</v>
      </c>
      <c r="B271" s="34" t="s">
        <v>204</v>
      </c>
      <c r="C271" s="102">
        <v>130492</v>
      </c>
      <c r="D271" s="34" t="s">
        <v>205</v>
      </c>
      <c r="E271" s="34" t="s">
        <v>299</v>
      </c>
      <c r="F271" s="102" t="s">
        <v>22</v>
      </c>
      <c r="G271" s="102" t="s">
        <v>203</v>
      </c>
      <c r="H271" s="102">
        <v>446535</v>
      </c>
      <c r="I271" s="35">
        <v>41898</v>
      </c>
      <c r="J271" s="35">
        <v>41901</v>
      </c>
      <c r="K271" s="102" t="s">
        <v>192</v>
      </c>
      <c r="L271" s="105">
        <v>41935</v>
      </c>
      <c r="M271" s="71">
        <v>12</v>
      </c>
      <c r="N271" s="35" t="s">
        <v>130</v>
      </c>
      <c r="O271" s="102">
        <v>202</v>
      </c>
      <c r="P271" s="34" t="s">
        <v>112</v>
      </c>
      <c r="Q271" s="102">
        <v>4</v>
      </c>
    </row>
    <row r="272" spans="1:17" ht="12.75">
      <c r="A272" s="52" t="str">
        <f t="shared" si="4"/>
        <v>Report</v>
      </c>
      <c r="B272" s="34" t="s">
        <v>204</v>
      </c>
      <c r="C272" s="102">
        <v>130492</v>
      </c>
      <c r="D272" s="34" t="s">
        <v>205</v>
      </c>
      <c r="E272" s="34" t="s">
        <v>299</v>
      </c>
      <c r="F272" s="102" t="s">
        <v>22</v>
      </c>
      <c r="G272" s="102" t="s">
        <v>203</v>
      </c>
      <c r="H272" s="102">
        <v>446535</v>
      </c>
      <c r="I272" s="35">
        <v>41898</v>
      </c>
      <c r="J272" s="35">
        <v>41901</v>
      </c>
      <c r="K272" s="102" t="s">
        <v>192</v>
      </c>
      <c r="L272" s="105">
        <v>41935</v>
      </c>
      <c r="M272" s="71">
        <v>15</v>
      </c>
      <c r="N272" s="35" t="s">
        <v>42</v>
      </c>
      <c r="O272" s="102">
        <v>600</v>
      </c>
      <c r="P272" s="34" t="s">
        <v>106</v>
      </c>
      <c r="Q272" s="102">
        <v>3</v>
      </c>
    </row>
    <row r="273" spans="1:17" ht="12.75">
      <c r="A273" s="52" t="str">
        <f t="shared" si="4"/>
        <v>Report</v>
      </c>
      <c r="B273" s="34" t="s">
        <v>494</v>
      </c>
      <c r="C273" s="102">
        <v>130490</v>
      </c>
      <c r="D273" s="34" t="s">
        <v>205</v>
      </c>
      <c r="E273" s="34" t="s">
        <v>299</v>
      </c>
      <c r="F273" s="102" t="s">
        <v>61</v>
      </c>
      <c r="G273" s="102" t="s">
        <v>225</v>
      </c>
      <c r="H273" s="102">
        <v>452484</v>
      </c>
      <c r="I273" s="35">
        <v>42037</v>
      </c>
      <c r="J273" s="35">
        <v>42041</v>
      </c>
      <c r="K273" s="102" t="s">
        <v>192</v>
      </c>
      <c r="L273" s="105">
        <v>42072</v>
      </c>
      <c r="M273" s="71">
        <v>7</v>
      </c>
      <c r="N273" s="35" t="s">
        <v>50</v>
      </c>
      <c r="O273" s="102">
        <v>301</v>
      </c>
      <c r="P273" s="34" t="s">
        <v>46</v>
      </c>
      <c r="Q273" s="102">
        <v>3</v>
      </c>
    </row>
    <row r="274" spans="1:17" ht="12.75">
      <c r="A274" s="52" t="str">
        <f t="shared" si="4"/>
        <v>Report</v>
      </c>
      <c r="B274" s="34" t="s">
        <v>494</v>
      </c>
      <c r="C274" s="102">
        <v>130490</v>
      </c>
      <c r="D274" s="34" t="s">
        <v>205</v>
      </c>
      <c r="E274" s="34" t="s">
        <v>299</v>
      </c>
      <c r="F274" s="102" t="s">
        <v>61</v>
      </c>
      <c r="G274" s="102" t="s">
        <v>225</v>
      </c>
      <c r="H274" s="102">
        <v>452484</v>
      </c>
      <c r="I274" s="35">
        <v>42037</v>
      </c>
      <c r="J274" s="35">
        <v>42041</v>
      </c>
      <c r="K274" s="102" t="s">
        <v>192</v>
      </c>
      <c r="L274" s="105">
        <v>42072</v>
      </c>
      <c r="M274" s="71">
        <v>14</v>
      </c>
      <c r="N274" s="35" t="s">
        <v>47</v>
      </c>
      <c r="O274" s="102">
        <v>112</v>
      </c>
      <c r="P274" s="34" t="s">
        <v>122</v>
      </c>
      <c r="Q274" s="102">
        <v>3</v>
      </c>
    </row>
    <row r="275" spans="1:17" ht="12.75">
      <c r="A275" s="52" t="str">
        <f t="shared" si="4"/>
        <v>Report</v>
      </c>
      <c r="B275" s="34" t="s">
        <v>494</v>
      </c>
      <c r="C275" s="102">
        <v>130490</v>
      </c>
      <c r="D275" s="34" t="s">
        <v>205</v>
      </c>
      <c r="E275" s="34" t="s">
        <v>299</v>
      </c>
      <c r="F275" s="102" t="s">
        <v>61</v>
      </c>
      <c r="G275" s="102" t="s">
        <v>225</v>
      </c>
      <c r="H275" s="102">
        <v>452484</v>
      </c>
      <c r="I275" s="35">
        <v>42037</v>
      </c>
      <c r="J275" s="35">
        <v>42041</v>
      </c>
      <c r="K275" s="102" t="s">
        <v>192</v>
      </c>
      <c r="L275" s="105">
        <v>42072</v>
      </c>
      <c r="M275" s="71">
        <v>15</v>
      </c>
      <c r="N275" s="35" t="s">
        <v>42</v>
      </c>
      <c r="O275" s="102">
        <v>200</v>
      </c>
      <c r="P275" s="34" t="s">
        <v>56</v>
      </c>
      <c r="Q275" s="102">
        <v>2</v>
      </c>
    </row>
    <row r="276" spans="1:17" ht="12.75">
      <c r="A276" s="52" t="str">
        <f t="shared" si="4"/>
        <v>Report</v>
      </c>
      <c r="B276" s="34" t="s">
        <v>494</v>
      </c>
      <c r="C276" s="102">
        <v>130490</v>
      </c>
      <c r="D276" s="34" t="s">
        <v>205</v>
      </c>
      <c r="E276" s="34" t="s">
        <v>299</v>
      </c>
      <c r="F276" s="102" t="s">
        <v>61</v>
      </c>
      <c r="G276" s="102" t="s">
        <v>225</v>
      </c>
      <c r="H276" s="102">
        <v>452484</v>
      </c>
      <c r="I276" s="35">
        <v>42037</v>
      </c>
      <c r="J276" s="35">
        <v>42041</v>
      </c>
      <c r="K276" s="102" t="s">
        <v>192</v>
      </c>
      <c r="L276" s="105">
        <v>42072</v>
      </c>
      <c r="M276" s="71">
        <v>15</v>
      </c>
      <c r="N276" s="35" t="s">
        <v>42</v>
      </c>
      <c r="O276" s="102">
        <v>300</v>
      </c>
      <c r="P276" s="34" t="s">
        <v>94</v>
      </c>
      <c r="Q276" s="102">
        <v>2</v>
      </c>
    </row>
    <row r="277" spans="1:17" ht="12.75">
      <c r="A277" s="52" t="str">
        <f t="shared" si="4"/>
        <v>Report</v>
      </c>
      <c r="B277" s="34" t="s">
        <v>494</v>
      </c>
      <c r="C277" s="102">
        <v>130490</v>
      </c>
      <c r="D277" s="34" t="s">
        <v>205</v>
      </c>
      <c r="E277" s="34" t="s">
        <v>299</v>
      </c>
      <c r="F277" s="102" t="s">
        <v>61</v>
      </c>
      <c r="G277" s="102" t="s">
        <v>225</v>
      </c>
      <c r="H277" s="102">
        <v>452484</v>
      </c>
      <c r="I277" s="35">
        <v>42037</v>
      </c>
      <c r="J277" s="35">
        <v>42041</v>
      </c>
      <c r="K277" s="102" t="s">
        <v>192</v>
      </c>
      <c r="L277" s="105">
        <v>42072</v>
      </c>
      <c r="M277" s="71">
        <v>1</v>
      </c>
      <c r="N277" s="35" t="s">
        <v>44</v>
      </c>
      <c r="O277" s="102">
        <v>300</v>
      </c>
      <c r="P277" s="34" t="s">
        <v>48</v>
      </c>
      <c r="Q277" s="102">
        <v>2</v>
      </c>
    </row>
    <row r="278" spans="1:17" ht="12.75">
      <c r="A278" s="52" t="str">
        <f t="shared" si="4"/>
        <v>Report</v>
      </c>
      <c r="B278" s="34" t="s">
        <v>494</v>
      </c>
      <c r="C278" s="102">
        <v>130490</v>
      </c>
      <c r="D278" s="34" t="s">
        <v>205</v>
      </c>
      <c r="E278" s="34" t="s">
        <v>299</v>
      </c>
      <c r="F278" s="102" t="s">
        <v>61</v>
      </c>
      <c r="G278" s="102" t="s">
        <v>225</v>
      </c>
      <c r="H278" s="102">
        <v>452484</v>
      </c>
      <c r="I278" s="35">
        <v>42037</v>
      </c>
      <c r="J278" s="35">
        <v>42041</v>
      </c>
      <c r="K278" s="102" t="s">
        <v>192</v>
      </c>
      <c r="L278" s="105">
        <v>42072</v>
      </c>
      <c r="M278" s="71">
        <v>5</v>
      </c>
      <c r="N278" s="35" t="s">
        <v>300</v>
      </c>
      <c r="O278" s="102">
        <v>202</v>
      </c>
      <c r="P278" s="34" t="s">
        <v>83</v>
      </c>
      <c r="Q278" s="102">
        <v>2</v>
      </c>
    </row>
    <row r="279" spans="1:17" ht="12.75">
      <c r="A279" s="52" t="str">
        <f aca="true" t="shared" si="5" ref="A279:A307">IF(C279&lt;&gt;"",HYPERLINK(CONCATENATE("http://reports.ofsted.gov.uk/inspection-reports/find-inspection-report/provider/ELS/",C279),"Report"),"")</f>
        <v>Report</v>
      </c>
      <c r="B279" s="34" t="s">
        <v>494</v>
      </c>
      <c r="C279" s="102">
        <v>130490</v>
      </c>
      <c r="D279" s="34" t="s">
        <v>205</v>
      </c>
      <c r="E279" s="34" t="s">
        <v>299</v>
      </c>
      <c r="F279" s="102" t="s">
        <v>61</v>
      </c>
      <c r="G279" s="102" t="s">
        <v>225</v>
      </c>
      <c r="H279" s="102">
        <v>452484</v>
      </c>
      <c r="I279" s="105">
        <v>42037</v>
      </c>
      <c r="J279" s="105">
        <v>42041</v>
      </c>
      <c r="K279" s="102" t="s">
        <v>192</v>
      </c>
      <c r="L279" s="105">
        <v>42072</v>
      </c>
      <c r="M279" s="71">
        <v>14</v>
      </c>
      <c r="N279" s="35" t="s">
        <v>47</v>
      </c>
      <c r="O279" s="102">
        <v>108</v>
      </c>
      <c r="P279" s="34" t="s">
        <v>49</v>
      </c>
      <c r="Q279" s="102">
        <v>1</v>
      </c>
    </row>
    <row r="280" spans="1:17" ht="12.75">
      <c r="A280" s="52" t="str">
        <f t="shared" si="5"/>
        <v>Report</v>
      </c>
      <c r="B280" s="34" t="s">
        <v>331</v>
      </c>
      <c r="C280" s="102">
        <v>51800</v>
      </c>
      <c r="D280" s="34" t="s">
        <v>398</v>
      </c>
      <c r="E280" s="34" t="s">
        <v>189</v>
      </c>
      <c r="F280" s="102" t="s">
        <v>19</v>
      </c>
      <c r="G280" s="102" t="s">
        <v>191</v>
      </c>
      <c r="H280" s="102">
        <v>430253</v>
      </c>
      <c r="I280" s="105">
        <v>41975</v>
      </c>
      <c r="J280" s="105">
        <v>41978</v>
      </c>
      <c r="K280" s="102" t="s">
        <v>192</v>
      </c>
      <c r="L280" s="105">
        <v>42011</v>
      </c>
      <c r="M280" s="71">
        <v>1</v>
      </c>
      <c r="N280" s="35" t="s">
        <v>44</v>
      </c>
      <c r="O280" s="102">
        <v>300</v>
      </c>
      <c r="P280" s="34" t="s">
        <v>48</v>
      </c>
      <c r="Q280" s="102">
        <v>2</v>
      </c>
    </row>
    <row r="281" spans="1:17" ht="12.75">
      <c r="A281" s="52" t="str">
        <f t="shared" si="5"/>
        <v>Report</v>
      </c>
      <c r="B281" s="34" t="s">
        <v>235</v>
      </c>
      <c r="C281" s="102">
        <v>50304</v>
      </c>
      <c r="D281" s="34" t="s">
        <v>236</v>
      </c>
      <c r="E281" s="34" t="s">
        <v>208</v>
      </c>
      <c r="F281" s="102" t="s">
        <v>19</v>
      </c>
      <c r="G281" s="102" t="s">
        <v>191</v>
      </c>
      <c r="H281" s="102">
        <v>430249</v>
      </c>
      <c r="I281" s="105">
        <v>41911</v>
      </c>
      <c r="J281" s="105">
        <v>41915</v>
      </c>
      <c r="K281" s="102" t="s">
        <v>192</v>
      </c>
      <c r="L281" s="105">
        <v>41947</v>
      </c>
      <c r="M281" s="71">
        <v>1</v>
      </c>
      <c r="N281" s="35" t="s">
        <v>44</v>
      </c>
      <c r="O281" s="102">
        <v>300</v>
      </c>
      <c r="P281" s="34" t="s">
        <v>48</v>
      </c>
      <c r="Q281" s="102">
        <v>3</v>
      </c>
    </row>
    <row r="282" spans="1:17" ht="12.75">
      <c r="A282" s="52" t="str">
        <f t="shared" si="5"/>
        <v>Report</v>
      </c>
      <c r="B282" s="34" t="s">
        <v>235</v>
      </c>
      <c r="C282" s="102">
        <v>50304</v>
      </c>
      <c r="D282" s="34" t="s">
        <v>236</v>
      </c>
      <c r="E282" s="34" t="s">
        <v>208</v>
      </c>
      <c r="F282" s="102" t="s">
        <v>19</v>
      </c>
      <c r="G282" s="102" t="s">
        <v>191</v>
      </c>
      <c r="H282" s="102">
        <v>430249</v>
      </c>
      <c r="I282" s="105">
        <v>41911</v>
      </c>
      <c r="J282" s="105">
        <v>41915</v>
      </c>
      <c r="K282" s="102" t="s">
        <v>192</v>
      </c>
      <c r="L282" s="105">
        <v>41947</v>
      </c>
      <c r="M282" s="71">
        <v>15</v>
      </c>
      <c r="N282" s="35" t="s">
        <v>42</v>
      </c>
      <c r="O282" s="102">
        <v>300</v>
      </c>
      <c r="P282" s="34" t="s">
        <v>94</v>
      </c>
      <c r="Q282" s="102">
        <v>3</v>
      </c>
    </row>
    <row r="283" spans="1:17" ht="12.75">
      <c r="A283" s="52" t="str">
        <f t="shared" si="5"/>
        <v>Report</v>
      </c>
      <c r="B283" s="34" t="s">
        <v>319</v>
      </c>
      <c r="C283" s="102">
        <v>50246</v>
      </c>
      <c r="D283" s="34" t="s">
        <v>384</v>
      </c>
      <c r="E283" s="34" t="s">
        <v>250</v>
      </c>
      <c r="F283" s="102" t="s">
        <v>64</v>
      </c>
      <c r="G283" s="102" t="s">
        <v>220</v>
      </c>
      <c r="H283" s="102">
        <v>452599</v>
      </c>
      <c r="I283" s="105">
        <v>41954</v>
      </c>
      <c r="J283" s="105">
        <v>41956</v>
      </c>
      <c r="K283" s="102" t="s">
        <v>192</v>
      </c>
      <c r="L283" s="105">
        <v>41996</v>
      </c>
      <c r="M283" s="71">
        <v>18</v>
      </c>
      <c r="N283" s="35" t="s">
        <v>87</v>
      </c>
      <c r="O283" s="102">
        <v>0</v>
      </c>
      <c r="P283" s="34" t="s">
        <v>87</v>
      </c>
      <c r="Q283" s="102">
        <v>3</v>
      </c>
    </row>
    <row r="284" spans="1:17" ht="12.75">
      <c r="A284" s="52" t="str">
        <f t="shared" si="5"/>
        <v>Report</v>
      </c>
      <c r="B284" s="34" t="s">
        <v>320</v>
      </c>
      <c r="C284" s="102">
        <v>51961</v>
      </c>
      <c r="D284" s="34" t="s">
        <v>385</v>
      </c>
      <c r="E284" s="34" t="s">
        <v>212</v>
      </c>
      <c r="F284" s="102" t="s">
        <v>19</v>
      </c>
      <c r="G284" s="102" t="s">
        <v>214</v>
      </c>
      <c r="H284" s="102">
        <v>445774</v>
      </c>
      <c r="I284" s="105">
        <v>41960</v>
      </c>
      <c r="J284" s="105">
        <v>41963</v>
      </c>
      <c r="K284" s="102" t="s">
        <v>192</v>
      </c>
      <c r="L284" s="105">
        <v>41998</v>
      </c>
      <c r="M284" s="71">
        <v>7</v>
      </c>
      <c r="N284" s="35" t="s">
        <v>50</v>
      </c>
      <c r="O284" s="102">
        <v>301</v>
      </c>
      <c r="P284" s="34" t="s">
        <v>46</v>
      </c>
      <c r="Q284" s="102">
        <v>2</v>
      </c>
    </row>
    <row r="285" spans="1:17" ht="12.75">
      <c r="A285" s="52" t="str">
        <f t="shared" si="5"/>
        <v>Report</v>
      </c>
      <c r="B285" s="34" t="s">
        <v>320</v>
      </c>
      <c r="C285" s="102">
        <v>51961</v>
      </c>
      <c r="D285" s="34" t="s">
        <v>385</v>
      </c>
      <c r="E285" s="34" t="s">
        <v>212</v>
      </c>
      <c r="F285" s="102" t="s">
        <v>19</v>
      </c>
      <c r="G285" s="102" t="s">
        <v>214</v>
      </c>
      <c r="H285" s="102">
        <v>445774</v>
      </c>
      <c r="I285" s="105">
        <v>41960</v>
      </c>
      <c r="J285" s="105">
        <v>41963</v>
      </c>
      <c r="K285" s="102" t="s">
        <v>192</v>
      </c>
      <c r="L285" s="105">
        <v>41998</v>
      </c>
      <c r="M285" s="71">
        <v>15</v>
      </c>
      <c r="N285" s="35" t="s">
        <v>42</v>
      </c>
      <c r="O285" s="102">
        <v>200</v>
      </c>
      <c r="P285" s="34" t="s">
        <v>56</v>
      </c>
      <c r="Q285" s="102">
        <v>2</v>
      </c>
    </row>
    <row r="286" spans="1:17" ht="12.75">
      <c r="A286" s="52" t="str">
        <f t="shared" si="5"/>
        <v>Report</v>
      </c>
      <c r="B286" s="34" t="s">
        <v>320</v>
      </c>
      <c r="C286" s="102">
        <v>51961</v>
      </c>
      <c r="D286" s="34" t="s">
        <v>385</v>
      </c>
      <c r="E286" s="34" t="s">
        <v>212</v>
      </c>
      <c r="F286" s="102" t="s">
        <v>19</v>
      </c>
      <c r="G286" s="102" t="s">
        <v>214</v>
      </c>
      <c r="H286" s="102">
        <v>445774</v>
      </c>
      <c r="I286" s="105">
        <v>41960</v>
      </c>
      <c r="J286" s="105">
        <v>41963</v>
      </c>
      <c r="K286" s="102" t="s">
        <v>192</v>
      </c>
      <c r="L286" s="105">
        <v>41998</v>
      </c>
      <c r="M286" s="71">
        <v>1</v>
      </c>
      <c r="N286" s="35" t="s">
        <v>44</v>
      </c>
      <c r="O286" s="102">
        <v>500</v>
      </c>
      <c r="P286" s="34" t="s">
        <v>52</v>
      </c>
      <c r="Q286" s="102">
        <v>2</v>
      </c>
    </row>
    <row r="287" spans="1:17" ht="12.75">
      <c r="A287" s="52" t="str">
        <f t="shared" si="5"/>
        <v>Report</v>
      </c>
      <c r="B287" s="34" t="s">
        <v>334</v>
      </c>
      <c r="C287" s="102">
        <v>58362</v>
      </c>
      <c r="D287" s="34" t="s">
        <v>399</v>
      </c>
      <c r="E287" s="34" t="s">
        <v>250</v>
      </c>
      <c r="F287" s="102" t="s">
        <v>19</v>
      </c>
      <c r="G287" s="102" t="s">
        <v>260</v>
      </c>
      <c r="H287" s="102">
        <v>446612</v>
      </c>
      <c r="I287" s="105">
        <v>41974</v>
      </c>
      <c r="J287" s="105">
        <v>41978</v>
      </c>
      <c r="K287" s="102" t="s">
        <v>192</v>
      </c>
      <c r="L287" s="105">
        <v>42019</v>
      </c>
      <c r="M287" s="71">
        <v>4</v>
      </c>
      <c r="N287" s="35" t="s">
        <v>43</v>
      </c>
      <c r="O287" s="102">
        <v>400</v>
      </c>
      <c r="P287" s="34" t="s">
        <v>123</v>
      </c>
      <c r="Q287" s="102">
        <v>1</v>
      </c>
    </row>
    <row r="288" spans="1:17" ht="12.75">
      <c r="A288" s="52" t="str">
        <f t="shared" si="5"/>
        <v>Report</v>
      </c>
      <c r="B288" s="34" t="s">
        <v>334</v>
      </c>
      <c r="C288" s="102">
        <v>58362</v>
      </c>
      <c r="D288" s="34" t="s">
        <v>399</v>
      </c>
      <c r="E288" s="34" t="s">
        <v>250</v>
      </c>
      <c r="F288" s="102" t="s">
        <v>19</v>
      </c>
      <c r="G288" s="102" t="s">
        <v>260</v>
      </c>
      <c r="H288" s="102">
        <v>446612</v>
      </c>
      <c r="I288" s="105">
        <v>41974</v>
      </c>
      <c r="J288" s="105">
        <v>41978</v>
      </c>
      <c r="K288" s="102" t="s">
        <v>192</v>
      </c>
      <c r="L288" s="105">
        <v>42019</v>
      </c>
      <c r="M288" s="71">
        <v>7</v>
      </c>
      <c r="N288" s="35" t="s">
        <v>50</v>
      </c>
      <c r="O288" s="102">
        <v>200</v>
      </c>
      <c r="P288" s="34" t="s">
        <v>102</v>
      </c>
      <c r="Q288" s="102">
        <v>1</v>
      </c>
    </row>
    <row r="289" spans="1:17" ht="12.75">
      <c r="A289" s="52" t="str">
        <f t="shared" si="5"/>
        <v>Report</v>
      </c>
      <c r="B289" s="34" t="s">
        <v>334</v>
      </c>
      <c r="C289" s="102">
        <v>58362</v>
      </c>
      <c r="D289" s="34" t="s">
        <v>399</v>
      </c>
      <c r="E289" s="34" t="s">
        <v>250</v>
      </c>
      <c r="F289" s="102" t="s">
        <v>19</v>
      </c>
      <c r="G289" s="102" t="s">
        <v>260</v>
      </c>
      <c r="H289" s="102">
        <v>446612</v>
      </c>
      <c r="I289" s="105">
        <v>41974</v>
      </c>
      <c r="J289" s="105">
        <v>41978</v>
      </c>
      <c r="K289" s="102" t="s">
        <v>192</v>
      </c>
      <c r="L289" s="105">
        <v>42019</v>
      </c>
      <c r="M289" s="71">
        <v>15</v>
      </c>
      <c r="N289" s="35" t="s">
        <v>42</v>
      </c>
      <c r="O289" s="102">
        <v>200</v>
      </c>
      <c r="P289" s="34" t="s">
        <v>56</v>
      </c>
      <c r="Q289" s="102">
        <v>2</v>
      </c>
    </row>
    <row r="290" spans="1:17" ht="12.75">
      <c r="A290" s="52" t="str">
        <f t="shared" si="5"/>
        <v>Report</v>
      </c>
      <c r="B290" s="34" t="s">
        <v>334</v>
      </c>
      <c r="C290" s="102">
        <v>58362</v>
      </c>
      <c r="D290" s="34" t="s">
        <v>399</v>
      </c>
      <c r="E290" s="34" t="s">
        <v>250</v>
      </c>
      <c r="F290" s="102" t="s">
        <v>19</v>
      </c>
      <c r="G290" s="102" t="s">
        <v>260</v>
      </c>
      <c r="H290" s="102">
        <v>446612</v>
      </c>
      <c r="I290" s="105">
        <v>41974</v>
      </c>
      <c r="J290" s="105">
        <v>41978</v>
      </c>
      <c r="K290" s="102" t="s">
        <v>192</v>
      </c>
      <c r="L290" s="105">
        <v>42019</v>
      </c>
      <c r="M290" s="71">
        <v>5</v>
      </c>
      <c r="N290" s="35" t="s">
        <v>300</v>
      </c>
      <c r="O290" s="102">
        <v>202</v>
      </c>
      <c r="P290" s="34" t="s">
        <v>83</v>
      </c>
      <c r="Q290" s="102">
        <v>2</v>
      </c>
    </row>
    <row r="291" spans="1:17" ht="12.75">
      <c r="A291" s="52" t="str">
        <f t="shared" si="5"/>
        <v>Report</v>
      </c>
      <c r="B291" s="34" t="s">
        <v>221</v>
      </c>
      <c r="C291" s="102">
        <v>130568</v>
      </c>
      <c r="D291" s="34" t="s">
        <v>222</v>
      </c>
      <c r="E291" s="34" t="s">
        <v>189</v>
      </c>
      <c r="F291" s="102" t="s">
        <v>22</v>
      </c>
      <c r="G291" s="102" t="s">
        <v>203</v>
      </c>
      <c r="H291" s="102">
        <v>446538</v>
      </c>
      <c r="I291" s="105">
        <v>41905</v>
      </c>
      <c r="J291" s="105">
        <v>41908</v>
      </c>
      <c r="K291" s="102" t="s">
        <v>192</v>
      </c>
      <c r="L291" s="105">
        <v>41956</v>
      </c>
      <c r="M291" s="71">
        <v>15</v>
      </c>
      <c r="N291" s="35" t="s">
        <v>42</v>
      </c>
      <c r="O291" s="102">
        <v>300</v>
      </c>
      <c r="P291" s="34" t="s">
        <v>94</v>
      </c>
      <c r="Q291" s="102">
        <v>2</v>
      </c>
    </row>
    <row r="292" spans="1:17" ht="12.75">
      <c r="A292" s="52" t="str">
        <f t="shared" si="5"/>
        <v>Report</v>
      </c>
      <c r="B292" s="34" t="s">
        <v>221</v>
      </c>
      <c r="C292" s="102">
        <v>130568</v>
      </c>
      <c r="D292" s="34" t="s">
        <v>222</v>
      </c>
      <c r="E292" s="34" t="s">
        <v>189</v>
      </c>
      <c r="F292" s="102" t="s">
        <v>22</v>
      </c>
      <c r="G292" s="102" t="s">
        <v>203</v>
      </c>
      <c r="H292" s="102">
        <v>446538</v>
      </c>
      <c r="I292" s="105">
        <v>41905</v>
      </c>
      <c r="J292" s="105">
        <v>41908</v>
      </c>
      <c r="K292" s="102" t="s">
        <v>192</v>
      </c>
      <c r="L292" s="105">
        <v>41956</v>
      </c>
      <c r="M292" s="71">
        <v>15</v>
      </c>
      <c r="N292" s="35" t="s">
        <v>42</v>
      </c>
      <c r="O292" s="102">
        <v>500</v>
      </c>
      <c r="P292" s="34" t="s">
        <v>99</v>
      </c>
      <c r="Q292" s="102">
        <v>3</v>
      </c>
    </row>
    <row r="293" spans="1:17" ht="12.75">
      <c r="A293" s="52" t="str">
        <f t="shared" si="5"/>
        <v>Report</v>
      </c>
      <c r="B293" s="34" t="s">
        <v>486</v>
      </c>
      <c r="C293" s="102">
        <v>53697</v>
      </c>
      <c r="D293" s="34" t="s">
        <v>487</v>
      </c>
      <c r="E293" s="34" t="s">
        <v>250</v>
      </c>
      <c r="F293" s="102" t="s">
        <v>19</v>
      </c>
      <c r="G293" s="102" t="s">
        <v>260</v>
      </c>
      <c r="H293" s="102">
        <v>452613</v>
      </c>
      <c r="I293" s="105">
        <v>42037</v>
      </c>
      <c r="J293" s="105">
        <v>42041</v>
      </c>
      <c r="K293" s="102" t="s">
        <v>192</v>
      </c>
      <c r="L293" s="105">
        <v>42079</v>
      </c>
      <c r="M293" s="71">
        <v>4</v>
      </c>
      <c r="N293" s="35" t="s">
        <v>43</v>
      </c>
      <c r="O293" s="102">
        <v>100</v>
      </c>
      <c r="P293" s="34" t="s">
        <v>45</v>
      </c>
      <c r="Q293" s="102">
        <v>2</v>
      </c>
    </row>
    <row r="294" spans="1:17" ht="12.75">
      <c r="A294" s="52" t="str">
        <f t="shared" si="5"/>
        <v>Report</v>
      </c>
      <c r="B294" s="34" t="s">
        <v>486</v>
      </c>
      <c r="C294" s="102">
        <v>53697</v>
      </c>
      <c r="D294" s="34" t="s">
        <v>487</v>
      </c>
      <c r="E294" s="34" t="s">
        <v>250</v>
      </c>
      <c r="F294" s="102" t="s">
        <v>19</v>
      </c>
      <c r="G294" s="102" t="s">
        <v>260</v>
      </c>
      <c r="H294" s="102">
        <v>452613</v>
      </c>
      <c r="I294" s="105">
        <v>42037</v>
      </c>
      <c r="J294" s="105">
        <v>42041</v>
      </c>
      <c r="K294" s="102" t="s">
        <v>192</v>
      </c>
      <c r="L294" s="105">
        <v>42079</v>
      </c>
      <c r="M294" s="71">
        <v>4</v>
      </c>
      <c r="N294" s="35" t="s">
        <v>43</v>
      </c>
      <c r="O294" s="102">
        <v>200</v>
      </c>
      <c r="P294" s="34" t="s">
        <v>82</v>
      </c>
      <c r="Q294" s="102">
        <v>2</v>
      </c>
    </row>
    <row r="295" spans="1:17" ht="12.75">
      <c r="A295" s="52" t="str">
        <f t="shared" si="5"/>
        <v>Report</v>
      </c>
      <c r="B295" s="34" t="s">
        <v>486</v>
      </c>
      <c r="C295" s="102">
        <v>53697</v>
      </c>
      <c r="D295" s="34" t="s">
        <v>487</v>
      </c>
      <c r="E295" s="34" t="s">
        <v>250</v>
      </c>
      <c r="F295" s="102" t="s">
        <v>19</v>
      </c>
      <c r="G295" s="102" t="s">
        <v>260</v>
      </c>
      <c r="H295" s="102">
        <v>452613</v>
      </c>
      <c r="I295" s="105">
        <v>42037</v>
      </c>
      <c r="J295" s="105">
        <v>42041</v>
      </c>
      <c r="K295" s="102" t="s">
        <v>192</v>
      </c>
      <c r="L295" s="105">
        <v>42079</v>
      </c>
      <c r="M295" s="71">
        <v>7</v>
      </c>
      <c r="N295" s="35" t="s">
        <v>50</v>
      </c>
      <c r="O295" s="102">
        <v>302</v>
      </c>
      <c r="P295" s="34" t="s">
        <v>105</v>
      </c>
      <c r="Q295" s="102">
        <v>3</v>
      </c>
    </row>
    <row r="296" spans="1:17" ht="12.75">
      <c r="A296" s="52" t="str">
        <f t="shared" si="5"/>
        <v>Report</v>
      </c>
      <c r="B296" s="34" t="s">
        <v>486</v>
      </c>
      <c r="C296" s="102">
        <v>53697</v>
      </c>
      <c r="D296" s="34" t="s">
        <v>487</v>
      </c>
      <c r="E296" s="34" t="s">
        <v>250</v>
      </c>
      <c r="F296" s="102" t="s">
        <v>19</v>
      </c>
      <c r="G296" s="102" t="s">
        <v>260</v>
      </c>
      <c r="H296" s="102">
        <v>452613</v>
      </c>
      <c r="I296" s="105">
        <v>42037</v>
      </c>
      <c r="J296" s="105">
        <v>42041</v>
      </c>
      <c r="K296" s="102" t="s">
        <v>192</v>
      </c>
      <c r="L296" s="105">
        <v>42079</v>
      </c>
      <c r="M296" s="71">
        <v>8</v>
      </c>
      <c r="N296" s="35" t="s">
        <v>298</v>
      </c>
      <c r="O296" s="102">
        <v>101</v>
      </c>
      <c r="P296" s="34" t="s">
        <v>110</v>
      </c>
      <c r="Q296" s="102">
        <v>2</v>
      </c>
    </row>
    <row r="297" spans="1:17" ht="12.75">
      <c r="A297" s="52" t="str">
        <f t="shared" si="5"/>
        <v>Report</v>
      </c>
      <c r="B297" s="34" t="s">
        <v>414</v>
      </c>
      <c r="C297" s="102">
        <v>58467</v>
      </c>
      <c r="D297" s="34" t="s">
        <v>429</v>
      </c>
      <c r="E297" s="34" t="s">
        <v>250</v>
      </c>
      <c r="F297" s="102" t="s">
        <v>19</v>
      </c>
      <c r="G297" s="102" t="s">
        <v>214</v>
      </c>
      <c r="H297" s="102">
        <v>446611</v>
      </c>
      <c r="I297" s="105">
        <v>42023</v>
      </c>
      <c r="J297" s="105">
        <v>42026</v>
      </c>
      <c r="K297" s="102" t="s">
        <v>192</v>
      </c>
      <c r="L297" s="105">
        <v>42061</v>
      </c>
      <c r="M297" s="71">
        <v>1</v>
      </c>
      <c r="N297" s="35" t="s">
        <v>44</v>
      </c>
      <c r="O297" s="102">
        <v>500</v>
      </c>
      <c r="P297" s="34" t="s">
        <v>52</v>
      </c>
      <c r="Q297" s="102">
        <v>2</v>
      </c>
    </row>
    <row r="298" spans="1:17" ht="12.75">
      <c r="A298" s="52" t="str">
        <f t="shared" si="5"/>
        <v>Report</v>
      </c>
      <c r="B298" s="34" t="s">
        <v>414</v>
      </c>
      <c r="C298" s="102">
        <v>58467</v>
      </c>
      <c r="D298" s="34" t="s">
        <v>429</v>
      </c>
      <c r="E298" s="34" t="s">
        <v>250</v>
      </c>
      <c r="F298" s="102" t="s">
        <v>19</v>
      </c>
      <c r="G298" s="102" t="s">
        <v>214</v>
      </c>
      <c r="H298" s="102">
        <v>446611</v>
      </c>
      <c r="I298" s="105">
        <v>42023</v>
      </c>
      <c r="J298" s="105">
        <v>42026</v>
      </c>
      <c r="K298" s="102" t="s">
        <v>192</v>
      </c>
      <c r="L298" s="105">
        <v>42061</v>
      </c>
      <c r="M298" s="71">
        <v>15</v>
      </c>
      <c r="N298" s="35" t="s">
        <v>42</v>
      </c>
      <c r="O298" s="102">
        <v>200</v>
      </c>
      <c r="P298" s="34" t="s">
        <v>56</v>
      </c>
      <c r="Q298" s="102">
        <v>3</v>
      </c>
    </row>
    <row r="299" spans="1:17" ht="12.75">
      <c r="A299" s="52" t="str">
        <f t="shared" si="5"/>
        <v>Report</v>
      </c>
      <c r="B299" s="34" t="s">
        <v>345</v>
      </c>
      <c r="C299" s="102">
        <v>130612</v>
      </c>
      <c r="D299" s="34" t="s">
        <v>371</v>
      </c>
      <c r="E299" s="34" t="s">
        <v>233</v>
      </c>
      <c r="F299" s="102" t="s">
        <v>61</v>
      </c>
      <c r="G299" s="102" t="s">
        <v>210</v>
      </c>
      <c r="H299" s="102">
        <v>430273</v>
      </c>
      <c r="I299" s="105">
        <v>41960</v>
      </c>
      <c r="J299" s="105">
        <v>41964</v>
      </c>
      <c r="K299" s="102" t="s">
        <v>192</v>
      </c>
      <c r="L299" s="105">
        <v>41990</v>
      </c>
      <c r="M299" s="71">
        <v>1</v>
      </c>
      <c r="N299" s="35" t="s">
        <v>44</v>
      </c>
      <c r="O299" s="102">
        <v>500</v>
      </c>
      <c r="P299" s="34" t="s">
        <v>52</v>
      </c>
      <c r="Q299" s="102">
        <v>3</v>
      </c>
    </row>
    <row r="300" spans="1:17" ht="12.75">
      <c r="A300" s="52" t="str">
        <f t="shared" si="5"/>
        <v>Report</v>
      </c>
      <c r="B300" s="34" t="s">
        <v>345</v>
      </c>
      <c r="C300" s="102">
        <v>130612</v>
      </c>
      <c r="D300" s="34" t="s">
        <v>371</v>
      </c>
      <c r="E300" s="34" t="s">
        <v>233</v>
      </c>
      <c r="F300" s="102" t="s">
        <v>61</v>
      </c>
      <c r="G300" s="102" t="s">
        <v>210</v>
      </c>
      <c r="H300" s="102">
        <v>430273</v>
      </c>
      <c r="I300" s="105">
        <v>41960</v>
      </c>
      <c r="J300" s="105">
        <v>41964</v>
      </c>
      <c r="K300" s="102" t="s">
        <v>192</v>
      </c>
      <c r="L300" s="105">
        <v>41990</v>
      </c>
      <c r="M300" s="71">
        <v>14</v>
      </c>
      <c r="N300" s="35" t="s">
        <v>47</v>
      </c>
      <c r="O300" s="102">
        <v>113</v>
      </c>
      <c r="P300" s="34" t="s">
        <v>127</v>
      </c>
      <c r="Q300" s="102">
        <v>3</v>
      </c>
    </row>
    <row r="301" spans="1:17" ht="12.75">
      <c r="A301" s="52" t="str">
        <f t="shared" si="5"/>
        <v>Report</v>
      </c>
      <c r="B301" s="34" t="s">
        <v>345</v>
      </c>
      <c r="C301" s="102">
        <v>130612</v>
      </c>
      <c r="D301" s="34" t="s">
        <v>371</v>
      </c>
      <c r="E301" s="34" t="s">
        <v>233</v>
      </c>
      <c r="F301" s="102" t="s">
        <v>61</v>
      </c>
      <c r="G301" s="102" t="s">
        <v>210</v>
      </c>
      <c r="H301" s="102">
        <v>430273</v>
      </c>
      <c r="I301" s="105">
        <v>41960</v>
      </c>
      <c r="J301" s="105">
        <v>41964</v>
      </c>
      <c r="K301" s="102" t="s">
        <v>192</v>
      </c>
      <c r="L301" s="105">
        <v>41990</v>
      </c>
      <c r="M301" s="71">
        <v>8</v>
      </c>
      <c r="N301" s="35" t="s">
        <v>298</v>
      </c>
      <c r="O301" s="102">
        <v>102</v>
      </c>
      <c r="P301" s="34" t="s">
        <v>88</v>
      </c>
      <c r="Q301" s="102">
        <v>2</v>
      </c>
    </row>
    <row r="302" spans="1:17" ht="12.75">
      <c r="A302" s="52" t="str">
        <f t="shared" si="5"/>
        <v>Report</v>
      </c>
      <c r="B302" s="34" t="s">
        <v>345</v>
      </c>
      <c r="C302" s="102">
        <v>130612</v>
      </c>
      <c r="D302" s="34" t="s">
        <v>371</v>
      </c>
      <c r="E302" s="34" t="s">
        <v>233</v>
      </c>
      <c r="F302" s="102" t="s">
        <v>61</v>
      </c>
      <c r="G302" s="102" t="s">
        <v>210</v>
      </c>
      <c r="H302" s="102">
        <v>430273</v>
      </c>
      <c r="I302" s="105">
        <v>41960</v>
      </c>
      <c r="J302" s="105">
        <v>41964</v>
      </c>
      <c r="K302" s="102" t="s">
        <v>192</v>
      </c>
      <c r="L302" s="105">
        <v>41990</v>
      </c>
      <c r="M302" s="71">
        <v>1</v>
      </c>
      <c r="N302" s="35" t="s">
        <v>44</v>
      </c>
      <c r="O302" s="102">
        <v>300</v>
      </c>
      <c r="P302" s="34" t="s">
        <v>48</v>
      </c>
      <c r="Q302" s="102">
        <v>3</v>
      </c>
    </row>
    <row r="303" spans="1:17" ht="12.75">
      <c r="A303" s="52" t="str">
        <f t="shared" si="5"/>
        <v>Report</v>
      </c>
      <c r="B303" s="34" t="s">
        <v>345</v>
      </c>
      <c r="C303" s="102">
        <v>130612</v>
      </c>
      <c r="D303" s="34" t="s">
        <v>371</v>
      </c>
      <c r="E303" s="34" t="s">
        <v>233</v>
      </c>
      <c r="F303" s="102" t="s">
        <v>61</v>
      </c>
      <c r="G303" s="102" t="s">
        <v>210</v>
      </c>
      <c r="H303" s="102">
        <v>430273</v>
      </c>
      <c r="I303" s="105">
        <v>41960</v>
      </c>
      <c r="J303" s="105">
        <v>41964</v>
      </c>
      <c r="K303" s="102" t="s">
        <v>192</v>
      </c>
      <c r="L303" s="105">
        <v>41990</v>
      </c>
      <c r="M303" s="71">
        <v>4</v>
      </c>
      <c r="N303" s="35" t="s">
        <v>43</v>
      </c>
      <c r="O303" s="102">
        <v>300</v>
      </c>
      <c r="P303" s="34" t="s">
        <v>60</v>
      </c>
      <c r="Q303" s="102">
        <v>3</v>
      </c>
    </row>
    <row r="304" spans="1:17" ht="12.75">
      <c r="A304" s="52" t="str">
        <f t="shared" si="5"/>
        <v>Report</v>
      </c>
      <c r="B304" s="34" t="s">
        <v>345</v>
      </c>
      <c r="C304" s="102">
        <v>130612</v>
      </c>
      <c r="D304" s="34" t="s">
        <v>371</v>
      </c>
      <c r="E304" s="34" t="s">
        <v>233</v>
      </c>
      <c r="F304" s="102" t="s">
        <v>61</v>
      </c>
      <c r="G304" s="102" t="s">
        <v>210</v>
      </c>
      <c r="H304" s="102">
        <v>430273</v>
      </c>
      <c r="I304" s="105">
        <v>41960</v>
      </c>
      <c r="J304" s="105">
        <v>41964</v>
      </c>
      <c r="K304" s="102" t="s">
        <v>192</v>
      </c>
      <c r="L304" s="105">
        <v>41990</v>
      </c>
      <c r="M304" s="71">
        <v>4</v>
      </c>
      <c r="N304" s="35" t="s">
        <v>43</v>
      </c>
      <c r="O304" s="102">
        <v>400</v>
      </c>
      <c r="P304" s="34" t="s">
        <v>123</v>
      </c>
      <c r="Q304" s="102">
        <v>3</v>
      </c>
    </row>
    <row r="305" spans="1:17" ht="12.75">
      <c r="A305" s="52" t="str">
        <f t="shared" si="5"/>
        <v>Report</v>
      </c>
      <c r="B305" s="34" t="s">
        <v>345</v>
      </c>
      <c r="C305" s="102">
        <v>130612</v>
      </c>
      <c r="D305" s="34" t="s">
        <v>371</v>
      </c>
      <c r="E305" s="34" t="s">
        <v>233</v>
      </c>
      <c r="F305" s="102" t="s">
        <v>61</v>
      </c>
      <c r="G305" s="102" t="s">
        <v>210</v>
      </c>
      <c r="H305" s="102">
        <v>430273</v>
      </c>
      <c r="I305" s="105">
        <v>41960</v>
      </c>
      <c r="J305" s="105">
        <v>41964</v>
      </c>
      <c r="K305" s="102" t="s">
        <v>192</v>
      </c>
      <c r="L305" s="105">
        <v>41990</v>
      </c>
      <c r="M305" s="71">
        <v>8</v>
      </c>
      <c r="N305" s="35" t="s">
        <v>298</v>
      </c>
      <c r="O305" s="102">
        <v>101</v>
      </c>
      <c r="P305" s="34" t="s">
        <v>110</v>
      </c>
      <c r="Q305" s="102">
        <v>2</v>
      </c>
    </row>
    <row r="306" spans="1:17" ht="12.75">
      <c r="A306" s="52" t="str">
        <f t="shared" si="5"/>
        <v>Report</v>
      </c>
      <c r="B306" s="34" t="s">
        <v>237</v>
      </c>
      <c r="C306" s="102">
        <v>59164</v>
      </c>
      <c r="D306" s="34" t="s">
        <v>238</v>
      </c>
      <c r="E306" s="34" t="s">
        <v>212</v>
      </c>
      <c r="F306" s="102" t="s">
        <v>19</v>
      </c>
      <c r="G306" s="102" t="s">
        <v>214</v>
      </c>
      <c r="H306" s="102">
        <v>446619</v>
      </c>
      <c r="I306" s="105">
        <v>41912</v>
      </c>
      <c r="J306" s="105">
        <v>41915</v>
      </c>
      <c r="K306" s="102" t="s">
        <v>192</v>
      </c>
      <c r="L306" s="105">
        <v>41950</v>
      </c>
      <c r="M306" s="71">
        <v>4</v>
      </c>
      <c r="N306" s="35" t="s">
        <v>43</v>
      </c>
      <c r="O306" s="102">
        <v>400</v>
      </c>
      <c r="P306" s="34" t="s">
        <v>123</v>
      </c>
      <c r="Q306" s="102">
        <v>3</v>
      </c>
    </row>
    <row r="307" spans="1:17" ht="12.75">
      <c r="A307" s="52" t="str">
        <f t="shared" si="5"/>
        <v>Report</v>
      </c>
      <c r="B307" s="34" t="s">
        <v>497</v>
      </c>
      <c r="C307" s="102">
        <v>53693</v>
      </c>
      <c r="D307" s="34" t="s">
        <v>498</v>
      </c>
      <c r="E307" s="34" t="s">
        <v>208</v>
      </c>
      <c r="F307" s="102" t="s">
        <v>19</v>
      </c>
      <c r="G307" s="102" t="s">
        <v>214</v>
      </c>
      <c r="H307" s="102">
        <v>452612</v>
      </c>
      <c r="I307" s="105">
        <v>42045</v>
      </c>
      <c r="J307" s="105">
        <v>42047</v>
      </c>
      <c r="K307" s="102" t="s">
        <v>192</v>
      </c>
      <c r="L307" s="105">
        <v>42069</v>
      </c>
      <c r="M307" s="71">
        <v>14</v>
      </c>
      <c r="N307" s="35" t="s">
        <v>47</v>
      </c>
      <c r="O307" s="102">
        <v>204</v>
      </c>
      <c r="P307" s="34" t="s">
        <v>104</v>
      </c>
      <c r="Q307" s="102">
        <v>3</v>
      </c>
    </row>
    <row r="308" spans="1:17" ht="12.75">
      <c r="A308" s="52" t="str">
        <f aca="true" t="shared" si="6" ref="A308:A336">IF(C308&lt;&gt;"",HYPERLINK(CONCATENATE("http://reports.ofsted.gov.uk/inspection-reports/find-inspection-report/provider/ELS/",C308),"Report"),"")</f>
        <v>Report</v>
      </c>
      <c r="B308" s="34" t="s">
        <v>313</v>
      </c>
      <c r="C308" s="102">
        <v>51766</v>
      </c>
      <c r="D308" s="34" t="s">
        <v>234</v>
      </c>
      <c r="E308" s="34" t="s">
        <v>233</v>
      </c>
      <c r="F308" s="102" t="s">
        <v>64</v>
      </c>
      <c r="G308" s="102" t="s">
        <v>220</v>
      </c>
      <c r="H308" s="102">
        <v>423415</v>
      </c>
      <c r="I308" s="105">
        <v>41953</v>
      </c>
      <c r="J308" s="105">
        <v>41957</v>
      </c>
      <c r="K308" s="102" t="s">
        <v>192</v>
      </c>
      <c r="L308" s="105">
        <v>41992</v>
      </c>
      <c r="M308" s="71">
        <v>1</v>
      </c>
      <c r="N308" s="35" t="s">
        <v>44</v>
      </c>
      <c r="O308" s="102">
        <v>500</v>
      </c>
      <c r="P308" s="34" t="s">
        <v>52</v>
      </c>
      <c r="Q308" s="102">
        <v>2</v>
      </c>
    </row>
    <row r="309" spans="1:17" ht="12.75">
      <c r="A309" s="52" t="str">
        <f t="shared" si="6"/>
        <v>Report</v>
      </c>
      <c r="B309" s="34" t="s">
        <v>313</v>
      </c>
      <c r="C309" s="102">
        <v>51766</v>
      </c>
      <c r="D309" s="34" t="s">
        <v>234</v>
      </c>
      <c r="E309" s="34" t="s">
        <v>233</v>
      </c>
      <c r="F309" s="102" t="s">
        <v>64</v>
      </c>
      <c r="G309" s="102" t="s">
        <v>220</v>
      </c>
      <c r="H309" s="102">
        <v>423415</v>
      </c>
      <c r="I309" s="105">
        <v>41953</v>
      </c>
      <c r="J309" s="105">
        <v>41957</v>
      </c>
      <c r="K309" s="102" t="s">
        <v>192</v>
      </c>
      <c r="L309" s="105">
        <v>41992</v>
      </c>
      <c r="M309" s="71">
        <v>9</v>
      </c>
      <c r="N309" s="35" t="s">
        <v>120</v>
      </c>
      <c r="O309" s="102">
        <v>100</v>
      </c>
      <c r="P309" s="34" t="s">
        <v>101</v>
      </c>
      <c r="Q309" s="102">
        <v>2</v>
      </c>
    </row>
    <row r="310" spans="1:17" ht="12.75">
      <c r="A310" s="52" t="str">
        <f t="shared" si="6"/>
        <v>Report</v>
      </c>
      <c r="B310" s="34" t="s">
        <v>313</v>
      </c>
      <c r="C310" s="102">
        <v>51766</v>
      </c>
      <c r="D310" s="34" t="s">
        <v>234</v>
      </c>
      <c r="E310" s="34" t="s">
        <v>233</v>
      </c>
      <c r="F310" s="102" t="s">
        <v>64</v>
      </c>
      <c r="G310" s="102" t="s">
        <v>220</v>
      </c>
      <c r="H310" s="102">
        <v>423415</v>
      </c>
      <c r="I310" s="105">
        <v>41953</v>
      </c>
      <c r="J310" s="105">
        <v>41957</v>
      </c>
      <c r="K310" s="102" t="s">
        <v>192</v>
      </c>
      <c r="L310" s="105">
        <v>41992</v>
      </c>
      <c r="M310" s="71">
        <v>14</v>
      </c>
      <c r="N310" s="35" t="s">
        <v>47</v>
      </c>
      <c r="O310" s="102">
        <v>113</v>
      </c>
      <c r="P310" s="34" t="s">
        <v>127</v>
      </c>
      <c r="Q310" s="102">
        <v>3</v>
      </c>
    </row>
    <row r="311" spans="1:17" ht="12.75">
      <c r="A311" s="52" t="str">
        <f t="shared" si="6"/>
        <v>Report</v>
      </c>
      <c r="B311" s="34" t="s">
        <v>313</v>
      </c>
      <c r="C311" s="102">
        <v>51766</v>
      </c>
      <c r="D311" s="34" t="s">
        <v>234</v>
      </c>
      <c r="E311" s="34" t="s">
        <v>233</v>
      </c>
      <c r="F311" s="102" t="s">
        <v>64</v>
      </c>
      <c r="G311" s="102" t="s">
        <v>220</v>
      </c>
      <c r="H311" s="102">
        <v>423415</v>
      </c>
      <c r="I311" s="105">
        <v>41953</v>
      </c>
      <c r="J311" s="105">
        <v>41957</v>
      </c>
      <c r="K311" s="102" t="s">
        <v>192</v>
      </c>
      <c r="L311" s="105">
        <v>41992</v>
      </c>
      <c r="M311" s="71">
        <v>9</v>
      </c>
      <c r="N311" s="35" t="s">
        <v>120</v>
      </c>
      <c r="O311" s="102">
        <v>200</v>
      </c>
      <c r="P311" s="34" t="s">
        <v>55</v>
      </c>
      <c r="Q311" s="102">
        <v>2</v>
      </c>
    </row>
    <row r="312" spans="1:17" ht="12.75">
      <c r="A312" s="52" t="str">
        <f t="shared" si="6"/>
        <v>Report</v>
      </c>
      <c r="B312" s="34" t="s">
        <v>232</v>
      </c>
      <c r="C312" s="102">
        <v>130681</v>
      </c>
      <c r="D312" s="34" t="s">
        <v>234</v>
      </c>
      <c r="E312" s="34" t="s">
        <v>233</v>
      </c>
      <c r="F312" s="102" t="s">
        <v>22</v>
      </c>
      <c r="G312" s="102" t="s">
        <v>210</v>
      </c>
      <c r="H312" s="102">
        <v>430276</v>
      </c>
      <c r="I312" s="105">
        <v>41911</v>
      </c>
      <c r="J312" s="105">
        <v>41915</v>
      </c>
      <c r="K312" s="102" t="s">
        <v>192</v>
      </c>
      <c r="L312" s="105">
        <v>41947</v>
      </c>
      <c r="M312" s="71">
        <v>8</v>
      </c>
      <c r="N312" s="35" t="s">
        <v>298</v>
      </c>
      <c r="O312" s="102">
        <v>100</v>
      </c>
      <c r="P312" s="34" t="s">
        <v>58</v>
      </c>
      <c r="Q312" s="102">
        <v>2</v>
      </c>
    </row>
    <row r="313" spans="1:17" ht="12.75">
      <c r="A313" s="52" t="str">
        <f t="shared" si="6"/>
        <v>Report</v>
      </c>
      <c r="B313" s="34" t="s">
        <v>232</v>
      </c>
      <c r="C313" s="102">
        <v>130681</v>
      </c>
      <c r="D313" s="34" t="s">
        <v>234</v>
      </c>
      <c r="E313" s="34" t="s">
        <v>233</v>
      </c>
      <c r="F313" s="102" t="s">
        <v>22</v>
      </c>
      <c r="G313" s="102" t="s">
        <v>210</v>
      </c>
      <c r="H313" s="102">
        <v>430276</v>
      </c>
      <c r="I313" s="105">
        <v>41911</v>
      </c>
      <c r="J313" s="105">
        <v>41915</v>
      </c>
      <c r="K313" s="102" t="s">
        <v>192</v>
      </c>
      <c r="L313" s="105">
        <v>41947</v>
      </c>
      <c r="M313" s="71">
        <v>11</v>
      </c>
      <c r="N313" s="35" t="s">
        <v>53</v>
      </c>
      <c r="O313" s="102">
        <v>201</v>
      </c>
      <c r="P313" s="34" t="s">
        <v>81</v>
      </c>
      <c r="Q313" s="102">
        <v>2</v>
      </c>
    </row>
    <row r="314" spans="1:17" ht="12.75">
      <c r="A314" s="52" t="str">
        <f t="shared" si="6"/>
        <v>Report</v>
      </c>
      <c r="B314" s="34" t="s">
        <v>232</v>
      </c>
      <c r="C314" s="102">
        <v>130681</v>
      </c>
      <c r="D314" s="34" t="s">
        <v>234</v>
      </c>
      <c r="E314" s="34" t="s">
        <v>233</v>
      </c>
      <c r="F314" s="102" t="s">
        <v>22</v>
      </c>
      <c r="G314" s="102" t="s">
        <v>210</v>
      </c>
      <c r="H314" s="102">
        <v>430276</v>
      </c>
      <c r="I314" s="105">
        <v>41911</v>
      </c>
      <c r="J314" s="105">
        <v>41915</v>
      </c>
      <c r="K314" s="102" t="s">
        <v>192</v>
      </c>
      <c r="L314" s="105">
        <v>41947</v>
      </c>
      <c r="M314" s="71">
        <v>14</v>
      </c>
      <c r="N314" s="35" t="s">
        <v>47</v>
      </c>
      <c r="O314" s="102">
        <v>112</v>
      </c>
      <c r="P314" s="34" t="s">
        <v>122</v>
      </c>
      <c r="Q314" s="102">
        <v>3</v>
      </c>
    </row>
    <row r="315" spans="1:17" ht="12.75">
      <c r="A315" s="52" t="str">
        <f t="shared" si="6"/>
        <v>Report</v>
      </c>
      <c r="B315" s="34" t="s">
        <v>232</v>
      </c>
      <c r="C315" s="102">
        <v>130681</v>
      </c>
      <c r="D315" s="34" t="s">
        <v>234</v>
      </c>
      <c r="E315" s="34" t="s">
        <v>233</v>
      </c>
      <c r="F315" s="102" t="s">
        <v>22</v>
      </c>
      <c r="G315" s="102" t="s">
        <v>210</v>
      </c>
      <c r="H315" s="102">
        <v>430276</v>
      </c>
      <c r="I315" s="105">
        <v>41911</v>
      </c>
      <c r="J315" s="105">
        <v>41915</v>
      </c>
      <c r="K315" s="102" t="s">
        <v>192</v>
      </c>
      <c r="L315" s="105">
        <v>41947</v>
      </c>
      <c r="M315" s="71">
        <v>2</v>
      </c>
      <c r="N315" s="35" t="s">
        <v>97</v>
      </c>
      <c r="O315" s="102">
        <v>200</v>
      </c>
      <c r="P315" s="34" t="s">
        <v>98</v>
      </c>
      <c r="Q315" s="102">
        <v>3</v>
      </c>
    </row>
    <row r="316" spans="1:17" ht="12.75">
      <c r="A316" s="52" t="str">
        <f t="shared" si="6"/>
        <v>Report</v>
      </c>
      <c r="B316" s="34" t="s">
        <v>232</v>
      </c>
      <c r="C316" s="102">
        <v>130681</v>
      </c>
      <c r="D316" s="34" t="s">
        <v>234</v>
      </c>
      <c r="E316" s="34" t="s">
        <v>233</v>
      </c>
      <c r="F316" s="102" t="s">
        <v>22</v>
      </c>
      <c r="G316" s="102" t="s">
        <v>210</v>
      </c>
      <c r="H316" s="102">
        <v>430276</v>
      </c>
      <c r="I316" s="105">
        <v>41911</v>
      </c>
      <c r="J316" s="105">
        <v>41915</v>
      </c>
      <c r="K316" s="102" t="s">
        <v>192</v>
      </c>
      <c r="L316" s="105">
        <v>41947</v>
      </c>
      <c r="M316" s="71">
        <v>2</v>
      </c>
      <c r="N316" s="35" t="s">
        <v>97</v>
      </c>
      <c r="O316" s="102">
        <v>100</v>
      </c>
      <c r="P316" s="34" t="s">
        <v>51</v>
      </c>
      <c r="Q316" s="102">
        <v>3</v>
      </c>
    </row>
    <row r="317" spans="1:17" ht="12.75">
      <c r="A317" s="52" t="str">
        <f t="shared" si="6"/>
        <v>Report</v>
      </c>
      <c r="B317" s="34" t="s">
        <v>232</v>
      </c>
      <c r="C317" s="102">
        <v>130681</v>
      </c>
      <c r="D317" s="34" t="s">
        <v>234</v>
      </c>
      <c r="E317" s="34" t="s">
        <v>233</v>
      </c>
      <c r="F317" s="102" t="s">
        <v>22</v>
      </c>
      <c r="G317" s="102" t="s">
        <v>210</v>
      </c>
      <c r="H317" s="102">
        <v>430276</v>
      </c>
      <c r="I317" s="105">
        <v>41911</v>
      </c>
      <c r="J317" s="105">
        <v>41915</v>
      </c>
      <c r="K317" s="102" t="s">
        <v>192</v>
      </c>
      <c r="L317" s="105">
        <v>41947</v>
      </c>
      <c r="M317" s="71">
        <v>11</v>
      </c>
      <c r="N317" s="35" t="s">
        <v>53</v>
      </c>
      <c r="O317" s="102">
        <v>200</v>
      </c>
      <c r="P317" s="34" t="s">
        <v>139</v>
      </c>
      <c r="Q317" s="102">
        <v>2</v>
      </c>
    </row>
    <row r="318" spans="1:17" ht="12.75">
      <c r="A318" s="52" t="str">
        <f t="shared" si="6"/>
        <v>Report</v>
      </c>
      <c r="B318" s="34" t="s">
        <v>232</v>
      </c>
      <c r="C318" s="102">
        <v>130681</v>
      </c>
      <c r="D318" s="34" t="s">
        <v>234</v>
      </c>
      <c r="E318" s="34" t="s">
        <v>233</v>
      </c>
      <c r="F318" s="102" t="s">
        <v>22</v>
      </c>
      <c r="G318" s="102" t="s">
        <v>210</v>
      </c>
      <c r="H318" s="102">
        <v>430276</v>
      </c>
      <c r="I318" s="105">
        <v>41911</v>
      </c>
      <c r="J318" s="105">
        <v>41915</v>
      </c>
      <c r="K318" s="102" t="s">
        <v>192</v>
      </c>
      <c r="L318" s="105">
        <v>41947</v>
      </c>
      <c r="M318" s="71">
        <v>15</v>
      </c>
      <c r="N318" s="35" t="s">
        <v>42</v>
      </c>
      <c r="O318" s="102">
        <v>600</v>
      </c>
      <c r="P318" s="34" t="s">
        <v>106</v>
      </c>
      <c r="Q318" s="102">
        <v>2</v>
      </c>
    </row>
    <row r="319" spans="1:17" ht="12.75">
      <c r="A319" s="52" t="str">
        <f t="shared" si="6"/>
        <v>Report</v>
      </c>
      <c r="B319" s="34" t="s">
        <v>232</v>
      </c>
      <c r="C319" s="102">
        <v>130681</v>
      </c>
      <c r="D319" s="34" t="s">
        <v>234</v>
      </c>
      <c r="E319" s="34" t="s">
        <v>233</v>
      </c>
      <c r="F319" s="102" t="s">
        <v>22</v>
      </c>
      <c r="G319" s="102" t="s">
        <v>210</v>
      </c>
      <c r="H319" s="102">
        <v>430276</v>
      </c>
      <c r="I319" s="105">
        <v>41911</v>
      </c>
      <c r="J319" s="105">
        <v>41915</v>
      </c>
      <c r="K319" s="102" t="s">
        <v>192</v>
      </c>
      <c r="L319" s="105">
        <v>41947</v>
      </c>
      <c r="M319" s="71">
        <v>1</v>
      </c>
      <c r="N319" s="35" t="s">
        <v>44</v>
      </c>
      <c r="O319" s="102">
        <v>300</v>
      </c>
      <c r="P319" s="34" t="s">
        <v>48</v>
      </c>
      <c r="Q319" s="102">
        <v>2</v>
      </c>
    </row>
    <row r="320" spans="1:17" ht="12.75">
      <c r="A320" s="52" t="str">
        <f t="shared" si="6"/>
        <v>Report</v>
      </c>
      <c r="B320" s="34" t="s">
        <v>232</v>
      </c>
      <c r="C320" s="102">
        <v>130681</v>
      </c>
      <c r="D320" s="34" t="s">
        <v>234</v>
      </c>
      <c r="E320" s="34" t="s">
        <v>233</v>
      </c>
      <c r="F320" s="102" t="s">
        <v>22</v>
      </c>
      <c r="G320" s="102" t="s">
        <v>210</v>
      </c>
      <c r="H320" s="102">
        <v>430276</v>
      </c>
      <c r="I320" s="105">
        <v>41911</v>
      </c>
      <c r="J320" s="105">
        <v>41915</v>
      </c>
      <c r="K320" s="102" t="s">
        <v>192</v>
      </c>
      <c r="L320" s="105">
        <v>41947</v>
      </c>
      <c r="M320" s="71">
        <v>1</v>
      </c>
      <c r="N320" s="35" t="s">
        <v>44</v>
      </c>
      <c r="O320" s="102">
        <v>500</v>
      </c>
      <c r="P320" s="34" t="s">
        <v>52</v>
      </c>
      <c r="Q320" s="102">
        <v>2</v>
      </c>
    </row>
    <row r="321" spans="1:17" ht="12.75">
      <c r="A321" s="52" t="str">
        <f t="shared" si="6"/>
        <v>Report</v>
      </c>
      <c r="B321" s="34" t="s">
        <v>282</v>
      </c>
      <c r="C321" s="102">
        <v>130677</v>
      </c>
      <c r="D321" s="34" t="s">
        <v>234</v>
      </c>
      <c r="E321" s="34" t="s">
        <v>233</v>
      </c>
      <c r="F321" s="102" t="s">
        <v>61</v>
      </c>
      <c r="G321" s="102" t="s">
        <v>210</v>
      </c>
      <c r="H321" s="102">
        <v>430271</v>
      </c>
      <c r="I321" s="105">
        <v>41932</v>
      </c>
      <c r="J321" s="105">
        <v>41936</v>
      </c>
      <c r="K321" s="102" t="s">
        <v>192</v>
      </c>
      <c r="L321" s="105">
        <v>41971</v>
      </c>
      <c r="M321" s="71">
        <v>4</v>
      </c>
      <c r="N321" s="35" t="s">
        <v>43</v>
      </c>
      <c r="O321" s="102">
        <v>100</v>
      </c>
      <c r="P321" s="34" t="s">
        <v>45</v>
      </c>
      <c r="Q321" s="102">
        <v>3</v>
      </c>
    </row>
    <row r="322" spans="1:17" ht="12.75">
      <c r="A322" s="52" t="str">
        <f t="shared" si="6"/>
        <v>Report</v>
      </c>
      <c r="B322" s="34" t="s">
        <v>282</v>
      </c>
      <c r="C322" s="102">
        <v>130677</v>
      </c>
      <c r="D322" s="34" t="s">
        <v>234</v>
      </c>
      <c r="E322" s="34" t="s">
        <v>233</v>
      </c>
      <c r="F322" s="102" t="s">
        <v>61</v>
      </c>
      <c r="G322" s="102" t="s">
        <v>210</v>
      </c>
      <c r="H322" s="102">
        <v>430271</v>
      </c>
      <c r="I322" s="105">
        <v>41932</v>
      </c>
      <c r="J322" s="105">
        <v>41936</v>
      </c>
      <c r="K322" s="102" t="s">
        <v>192</v>
      </c>
      <c r="L322" s="105">
        <v>41971</v>
      </c>
      <c r="M322" s="71">
        <v>9</v>
      </c>
      <c r="N322" s="35" t="s">
        <v>120</v>
      </c>
      <c r="O322" s="102">
        <v>200</v>
      </c>
      <c r="P322" s="34" t="s">
        <v>55</v>
      </c>
      <c r="Q322" s="102">
        <v>2</v>
      </c>
    </row>
    <row r="323" spans="1:17" ht="12.75">
      <c r="A323" s="52" t="str">
        <f t="shared" si="6"/>
        <v>Report</v>
      </c>
      <c r="B323" s="34" t="s">
        <v>282</v>
      </c>
      <c r="C323" s="102">
        <v>130677</v>
      </c>
      <c r="D323" s="34" t="s">
        <v>234</v>
      </c>
      <c r="E323" s="34" t="s">
        <v>233</v>
      </c>
      <c r="F323" s="102" t="s">
        <v>61</v>
      </c>
      <c r="G323" s="102" t="s">
        <v>210</v>
      </c>
      <c r="H323" s="102">
        <v>430271</v>
      </c>
      <c r="I323" s="105">
        <v>41932</v>
      </c>
      <c r="J323" s="105">
        <v>41936</v>
      </c>
      <c r="K323" s="102" t="s">
        <v>192</v>
      </c>
      <c r="L323" s="105">
        <v>41971</v>
      </c>
      <c r="M323" s="71">
        <v>15</v>
      </c>
      <c r="N323" s="35" t="s">
        <v>42</v>
      </c>
      <c r="O323" s="102">
        <v>300</v>
      </c>
      <c r="P323" s="34" t="s">
        <v>94</v>
      </c>
      <c r="Q323" s="102">
        <v>2</v>
      </c>
    </row>
    <row r="324" spans="1:17" ht="12.75">
      <c r="A324" s="52" t="str">
        <f t="shared" si="6"/>
        <v>Report</v>
      </c>
      <c r="B324" s="34" t="s">
        <v>282</v>
      </c>
      <c r="C324" s="102">
        <v>130677</v>
      </c>
      <c r="D324" s="34" t="s">
        <v>234</v>
      </c>
      <c r="E324" s="34" t="s">
        <v>233</v>
      </c>
      <c r="F324" s="102" t="s">
        <v>61</v>
      </c>
      <c r="G324" s="102" t="s">
        <v>210</v>
      </c>
      <c r="H324" s="102">
        <v>430271</v>
      </c>
      <c r="I324" s="105">
        <v>41932</v>
      </c>
      <c r="J324" s="105">
        <v>41936</v>
      </c>
      <c r="K324" s="102" t="s">
        <v>192</v>
      </c>
      <c r="L324" s="105">
        <v>41971</v>
      </c>
      <c r="M324" s="71">
        <v>1</v>
      </c>
      <c r="N324" s="35" t="s">
        <v>44</v>
      </c>
      <c r="O324" s="102">
        <v>300</v>
      </c>
      <c r="P324" s="34" t="s">
        <v>48</v>
      </c>
      <c r="Q324" s="102">
        <v>2</v>
      </c>
    </row>
    <row r="325" spans="1:17" ht="12.75">
      <c r="A325" s="52" t="str">
        <f t="shared" si="6"/>
        <v>Report</v>
      </c>
      <c r="B325" s="34" t="s">
        <v>282</v>
      </c>
      <c r="C325" s="102">
        <v>130677</v>
      </c>
      <c r="D325" s="34" t="s">
        <v>234</v>
      </c>
      <c r="E325" s="34" t="s">
        <v>233</v>
      </c>
      <c r="F325" s="102" t="s">
        <v>61</v>
      </c>
      <c r="G325" s="102" t="s">
        <v>210</v>
      </c>
      <c r="H325" s="102">
        <v>430271</v>
      </c>
      <c r="I325" s="105">
        <v>41932</v>
      </c>
      <c r="J325" s="105">
        <v>41936</v>
      </c>
      <c r="K325" s="102" t="s">
        <v>192</v>
      </c>
      <c r="L325" s="105">
        <v>41971</v>
      </c>
      <c r="M325" s="71">
        <v>1</v>
      </c>
      <c r="N325" s="35" t="s">
        <v>44</v>
      </c>
      <c r="O325" s="102">
        <v>500</v>
      </c>
      <c r="P325" s="34" t="s">
        <v>52</v>
      </c>
      <c r="Q325" s="102">
        <v>2</v>
      </c>
    </row>
    <row r="326" spans="1:17" ht="12.75">
      <c r="A326" s="52" t="str">
        <f t="shared" si="6"/>
        <v>Report</v>
      </c>
      <c r="B326" s="34" t="s">
        <v>282</v>
      </c>
      <c r="C326" s="102">
        <v>130677</v>
      </c>
      <c r="D326" s="34" t="s">
        <v>234</v>
      </c>
      <c r="E326" s="34" t="s">
        <v>233</v>
      </c>
      <c r="F326" s="102" t="s">
        <v>61</v>
      </c>
      <c r="G326" s="102" t="s">
        <v>210</v>
      </c>
      <c r="H326" s="102">
        <v>430271</v>
      </c>
      <c r="I326" s="105">
        <v>41932</v>
      </c>
      <c r="J326" s="105">
        <v>41936</v>
      </c>
      <c r="K326" s="102" t="s">
        <v>192</v>
      </c>
      <c r="L326" s="105">
        <v>41971</v>
      </c>
      <c r="M326" s="71">
        <v>4</v>
      </c>
      <c r="N326" s="35" t="s">
        <v>43</v>
      </c>
      <c r="O326" s="102">
        <v>300</v>
      </c>
      <c r="P326" s="34" t="s">
        <v>60</v>
      </c>
      <c r="Q326" s="102">
        <v>3</v>
      </c>
    </row>
    <row r="327" spans="1:17" ht="12.75">
      <c r="A327" s="52" t="str">
        <f t="shared" si="6"/>
        <v>Report</v>
      </c>
      <c r="B327" s="34" t="s">
        <v>282</v>
      </c>
      <c r="C327" s="102">
        <v>130677</v>
      </c>
      <c r="D327" s="34" t="s">
        <v>234</v>
      </c>
      <c r="E327" s="34" t="s">
        <v>233</v>
      </c>
      <c r="F327" s="102" t="s">
        <v>61</v>
      </c>
      <c r="G327" s="102" t="s">
        <v>210</v>
      </c>
      <c r="H327" s="102">
        <v>430271</v>
      </c>
      <c r="I327" s="105">
        <v>41932</v>
      </c>
      <c r="J327" s="105">
        <v>41936</v>
      </c>
      <c r="K327" s="102" t="s">
        <v>192</v>
      </c>
      <c r="L327" s="105">
        <v>41971</v>
      </c>
      <c r="M327" s="71">
        <v>8</v>
      </c>
      <c r="N327" s="35" t="s">
        <v>298</v>
      </c>
      <c r="O327" s="102">
        <v>100</v>
      </c>
      <c r="P327" s="34" t="s">
        <v>58</v>
      </c>
      <c r="Q327" s="102">
        <v>2</v>
      </c>
    </row>
    <row r="328" spans="1:17" ht="12.75">
      <c r="A328" s="52" t="str">
        <f t="shared" si="6"/>
        <v>Report</v>
      </c>
      <c r="B328" s="34" t="s">
        <v>282</v>
      </c>
      <c r="C328" s="102">
        <v>130677</v>
      </c>
      <c r="D328" s="34" t="s">
        <v>234</v>
      </c>
      <c r="E328" s="34" t="s">
        <v>233</v>
      </c>
      <c r="F328" s="102" t="s">
        <v>61</v>
      </c>
      <c r="G328" s="102" t="s">
        <v>210</v>
      </c>
      <c r="H328" s="102">
        <v>430271</v>
      </c>
      <c r="I328" s="105">
        <v>41932</v>
      </c>
      <c r="J328" s="105">
        <v>41936</v>
      </c>
      <c r="K328" s="102" t="s">
        <v>192</v>
      </c>
      <c r="L328" s="105">
        <v>41971</v>
      </c>
      <c r="M328" s="71">
        <v>14</v>
      </c>
      <c r="N328" s="35" t="s">
        <v>47</v>
      </c>
      <c r="O328" s="102">
        <v>113</v>
      </c>
      <c r="P328" s="34" t="s">
        <v>127</v>
      </c>
      <c r="Q328" s="102">
        <v>3</v>
      </c>
    </row>
    <row r="329" spans="1:17" ht="12.75">
      <c r="A329" s="52" t="str">
        <f t="shared" si="6"/>
        <v>Report</v>
      </c>
      <c r="B329" s="34" t="s">
        <v>478</v>
      </c>
      <c r="C329" s="102">
        <v>130602</v>
      </c>
      <c r="D329" s="34" t="s">
        <v>479</v>
      </c>
      <c r="E329" s="34" t="s">
        <v>250</v>
      </c>
      <c r="F329" s="102" t="s">
        <v>61</v>
      </c>
      <c r="G329" s="102" t="s">
        <v>225</v>
      </c>
      <c r="H329" s="102">
        <v>452486</v>
      </c>
      <c r="I329" s="105">
        <v>42031</v>
      </c>
      <c r="J329" s="105">
        <v>42034</v>
      </c>
      <c r="K329" s="102" t="s">
        <v>192</v>
      </c>
      <c r="L329" s="105">
        <v>42073</v>
      </c>
      <c r="M329" s="71">
        <v>9</v>
      </c>
      <c r="N329" s="35" t="s">
        <v>120</v>
      </c>
      <c r="O329" s="102">
        <v>300</v>
      </c>
      <c r="P329" s="34" t="s">
        <v>79</v>
      </c>
      <c r="Q329" s="102">
        <v>2</v>
      </c>
    </row>
    <row r="330" spans="1:17" ht="12.75">
      <c r="A330" s="52" t="str">
        <f t="shared" si="6"/>
        <v>Report</v>
      </c>
      <c r="B330" s="34" t="s">
        <v>478</v>
      </c>
      <c r="C330" s="102">
        <v>130602</v>
      </c>
      <c r="D330" s="34" t="s">
        <v>479</v>
      </c>
      <c r="E330" s="34" t="s">
        <v>250</v>
      </c>
      <c r="F330" s="102" t="s">
        <v>61</v>
      </c>
      <c r="G330" s="102" t="s">
        <v>225</v>
      </c>
      <c r="H330" s="102">
        <v>452486</v>
      </c>
      <c r="I330" s="105">
        <v>42031</v>
      </c>
      <c r="J330" s="105">
        <v>42034</v>
      </c>
      <c r="K330" s="102" t="s">
        <v>192</v>
      </c>
      <c r="L330" s="105">
        <v>42073</v>
      </c>
      <c r="M330" s="71">
        <v>1</v>
      </c>
      <c r="N330" s="35" t="s">
        <v>44</v>
      </c>
      <c r="O330" s="102">
        <v>0</v>
      </c>
      <c r="P330" s="34" t="s">
        <v>44</v>
      </c>
      <c r="Q330" s="102">
        <v>2</v>
      </c>
    </row>
    <row r="331" spans="1:17" ht="12.75">
      <c r="A331" s="52" t="str">
        <f t="shared" si="6"/>
        <v>Report</v>
      </c>
      <c r="B331" s="34" t="s">
        <v>478</v>
      </c>
      <c r="C331" s="102">
        <v>130602</v>
      </c>
      <c r="D331" s="34" t="s">
        <v>479</v>
      </c>
      <c r="E331" s="34" t="s">
        <v>250</v>
      </c>
      <c r="F331" s="102" t="s">
        <v>61</v>
      </c>
      <c r="G331" s="102" t="s">
        <v>225</v>
      </c>
      <c r="H331" s="102">
        <v>452486</v>
      </c>
      <c r="I331" s="105">
        <v>42031</v>
      </c>
      <c r="J331" s="105">
        <v>42034</v>
      </c>
      <c r="K331" s="102" t="s">
        <v>192</v>
      </c>
      <c r="L331" s="105">
        <v>42073</v>
      </c>
      <c r="M331" s="71">
        <v>7</v>
      </c>
      <c r="N331" s="35" t="s">
        <v>50</v>
      </c>
      <c r="O331" s="102">
        <v>301</v>
      </c>
      <c r="P331" s="34" t="s">
        <v>46</v>
      </c>
      <c r="Q331" s="102">
        <v>3</v>
      </c>
    </row>
    <row r="332" spans="1:17" ht="12.75">
      <c r="A332" s="52" t="str">
        <f t="shared" si="6"/>
        <v>Report</v>
      </c>
      <c r="B332" s="34" t="s">
        <v>478</v>
      </c>
      <c r="C332" s="102">
        <v>130602</v>
      </c>
      <c r="D332" s="34" t="s">
        <v>479</v>
      </c>
      <c r="E332" s="34" t="s">
        <v>250</v>
      </c>
      <c r="F332" s="102" t="s">
        <v>61</v>
      </c>
      <c r="G332" s="102" t="s">
        <v>225</v>
      </c>
      <c r="H332" s="102">
        <v>452486</v>
      </c>
      <c r="I332" s="105">
        <v>42031</v>
      </c>
      <c r="J332" s="105">
        <v>42034</v>
      </c>
      <c r="K332" s="102" t="s">
        <v>192</v>
      </c>
      <c r="L332" s="105">
        <v>42073</v>
      </c>
      <c r="M332" s="71">
        <v>15</v>
      </c>
      <c r="N332" s="35" t="s">
        <v>42</v>
      </c>
      <c r="O332" s="102">
        <v>300</v>
      </c>
      <c r="P332" s="34" t="s">
        <v>94</v>
      </c>
      <c r="Q332" s="102">
        <v>2</v>
      </c>
    </row>
    <row r="333" spans="1:17" ht="12.75">
      <c r="A333" s="52" t="str">
        <f t="shared" si="6"/>
        <v>Report</v>
      </c>
      <c r="B333" s="34" t="s">
        <v>478</v>
      </c>
      <c r="C333" s="102">
        <v>130602</v>
      </c>
      <c r="D333" s="34" t="s">
        <v>479</v>
      </c>
      <c r="E333" s="34" t="s">
        <v>250</v>
      </c>
      <c r="F333" s="102" t="s">
        <v>61</v>
      </c>
      <c r="G333" s="102" t="s">
        <v>225</v>
      </c>
      <c r="H333" s="102">
        <v>452486</v>
      </c>
      <c r="I333" s="105">
        <v>42031</v>
      </c>
      <c r="J333" s="105">
        <v>42034</v>
      </c>
      <c r="K333" s="102" t="s">
        <v>192</v>
      </c>
      <c r="L333" s="105">
        <v>42073</v>
      </c>
      <c r="M333" s="71">
        <v>9</v>
      </c>
      <c r="N333" s="35" t="s">
        <v>120</v>
      </c>
      <c r="O333" s="102">
        <v>200</v>
      </c>
      <c r="P333" s="34" t="s">
        <v>55</v>
      </c>
      <c r="Q333" s="102">
        <v>2</v>
      </c>
    </row>
    <row r="334" spans="1:17" ht="12.75">
      <c r="A334" s="52" t="str">
        <f t="shared" si="6"/>
        <v>Report</v>
      </c>
      <c r="B334" s="34" t="s">
        <v>478</v>
      </c>
      <c r="C334" s="102">
        <v>130602</v>
      </c>
      <c r="D334" s="34" t="s">
        <v>479</v>
      </c>
      <c r="E334" s="34" t="s">
        <v>250</v>
      </c>
      <c r="F334" s="102" t="s">
        <v>61</v>
      </c>
      <c r="G334" s="102" t="s">
        <v>225</v>
      </c>
      <c r="H334" s="102">
        <v>452486</v>
      </c>
      <c r="I334" s="105">
        <v>42031</v>
      </c>
      <c r="J334" s="105">
        <v>42034</v>
      </c>
      <c r="K334" s="102" t="s">
        <v>192</v>
      </c>
      <c r="L334" s="105">
        <v>42073</v>
      </c>
      <c r="M334" s="71">
        <v>15</v>
      </c>
      <c r="N334" s="35" t="s">
        <v>42</v>
      </c>
      <c r="O334" s="102">
        <v>100</v>
      </c>
      <c r="P334" s="34" t="s">
        <v>119</v>
      </c>
      <c r="Q334" s="102">
        <v>2</v>
      </c>
    </row>
    <row r="335" spans="1:17" ht="12.75">
      <c r="A335" s="52" t="str">
        <f t="shared" si="6"/>
        <v>Report</v>
      </c>
      <c r="B335" s="34" t="s">
        <v>247</v>
      </c>
      <c r="C335" s="102">
        <v>54519</v>
      </c>
      <c r="D335" s="34" t="s">
        <v>248</v>
      </c>
      <c r="E335" s="34" t="s">
        <v>233</v>
      </c>
      <c r="F335" s="102" t="s">
        <v>64</v>
      </c>
      <c r="G335" s="102" t="s">
        <v>220</v>
      </c>
      <c r="H335" s="102">
        <v>446666</v>
      </c>
      <c r="I335" s="105">
        <v>41918</v>
      </c>
      <c r="J335" s="105">
        <v>41922</v>
      </c>
      <c r="K335" s="102" t="s">
        <v>192</v>
      </c>
      <c r="L335" s="105">
        <v>41955</v>
      </c>
      <c r="M335" s="71">
        <v>9</v>
      </c>
      <c r="N335" s="35" t="s">
        <v>120</v>
      </c>
      <c r="O335" s="102">
        <v>200</v>
      </c>
      <c r="P335" s="34" t="s">
        <v>55</v>
      </c>
      <c r="Q335" s="102">
        <v>1</v>
      </c>
    </row>
    <row r="336" spans="1:17" ht="12.75">
      <c r="A336" s="52" t="str">
        <f t="shared" si="6"/>
        <v>Report</v>
      </c>
      <c r="B336" s="34" t="s">
        <v>247</v>
      </c>
      <c r="C336" s="102">
        <v>54519</v>
      </c>
      <c r="D336" s="34" t="s">
        <v>248</v>
      </c>
      <c r="E336" s="34" t="s">
        <v>233</v>
      </c>
      <c r="F336" s="102" t="s">
        <v>64</v>
      </c>
      <c r="G336" s="102" t="s">
        <v>220</v>
      </c>
      <c r="H336" s="102">
        <v>446666</v>
      </c>
      <c r="I336" s="105">
        <v>41918</v>
      </c>
      <c r="J336" s="105">
        <v>41922</v>
      </c>
      <c r="K336" s="102" t="s">
        <v>192</v>
      </c>
      <c r="L336" s="105">
        <v>41955</v>
      </c>
      <c r="M336" s="71">
        <v>14</v>
      </c>
      <c r="N336" s="35" t="s">
        <v>47</v>
      </c>
      <c r="O336" s="102">
        <v>204</v>
      </c>
      <c r="P336" s="34" t="s">
        <v>104</v>
      </c>
      <c r="Q336" s="102">
        <v>2</v>
      </c>
    </row>
    <row r="337" spans="1:17" ht="12.75">
      <c r="A337" s="52" t="str">
        <f aca="true" t="shared" si="7" ref="A337:A360">IF(C337&lt;&gt;"",HYPERLINK(CONCATENATE("http://reports.ofsted.gov.uk/inspection-reports/find-inspection-report/provider/ELS/",C337),"Report"),"")</f>
        <v>Report</v>
      </c>
      <c r="B337" s="34" t="s">
        <v>247</v>
      </c>
      <c r="C337" s="102">
        <v>54519</v>
      </c>
      <c r="D337" s="34" t="s">
        <v>248</v>
      </c>
      <c r="E337" s="34" t="s">
        <v>233</v>
      </c>
      <c r="F337" s="102" t="s">
        <v>64</v>
      </c>
      <c r="G337" s="102" t="s">
        <v>220</v>
      </c>
      <c r="H337" s="102">
        <v>446666</v>
      </c>
      <c r="I337" s="105">
        <v>41918</v>
      </c>
      <c r="J337" s="105">
        <v>41922</v>
      </c>
      <c r="K337" s="102" t="s">
        <v>192</v>
      </c>
      <c r="L337" s="105">
        <v>41955</v>
      </c>
      <c r="M337" s="71">
        <v>1</v>
      </c>
      <c r="N337" s="35" t="s">
        <v>44</v>
      </c>
      <c r="O337" s="102">
        <v>500</v>
      </c>
      <c r="P337" s="34" t="s">
        <v>52</v>
      </c>
      <c r="Q337" s="102">
        <v>1</v>
      </c>
    </row>
    <row r="338" spans="1:17" ht="12.75">
      <c r="A338" s="52" t="str">
        <f t="shared" si="7"/>
        <v>Report</v>
      </c>
      <c r="B338" s="34" t="s">
        <v>247</v>
      </c>
      <c r="C338" s="102">
        <v>54519</v>
      </c>
      <c r="D338" s="34" t="s">
        <v>248</v>
      </c>
      <c r="E338" s="34" t="s">
        <v>233</v>
      </c>
      <c r="F338" s="102" t="s">
        <v>64</v>
      </c>
      <c r="G338" s="102" t="s">
        <v>220</v>
      </c>
      <c r="H338" s="102">
        <v>446666</v>
      </c>
      <c r="I338" s="105">
        <v>41918</v>
      </c>
      <c r="J338" s="105">
        <v>41922</v>
      </c>
      <c r="K338" s="102" t="s">
        <v>192</v>
      </c>
      <c r="L338" s="105">
        <v>41955</v>
      </c>
      <c r="M338" s="71">
        <v>14</v>
      </c>
      <c r="N338" s="35" t="s">
        <v>47</v>
      </c>
      <c r="O338" s="102">
        <v>112</v>
      </c>
      <c r="P338" s="34" t="s">
        <v>122</v>
      </c>
      <c r="Q338" s="102">
        <v>3</v>
      </c>
    </row>
    <row r="339" spans="1:17" ht="12.75">
      <c r="A339" s="52" t="str">
        <f t="shared" si="7"/>
        <v>Report</v>
      </c>
      <c r="B339" s="34" t="s">
        <v>374</v>
      </c>
      <c r="C339" s="102">
        <v>54191</v>
      </c>
      <c r="D339" s="34" t="s">
        <v>402</v>
      </c>
      <c r="E339" s="34" t="s">
        <v>212</v>
      </c>
      <c r="F339" s="102" t="s">
        <v>20</v>
      </c>
      <c r="G339" s="102" t="s">
        <v>260</v>
      </c>
      <c r="H339" s="102">
        <v>446605</v>
      </c>
      <c r="I339" s="105">
        <v>41981</v>
      </c>
      <c r="J339" s="105">
        <v>41985</v>
      </c>
      <c r="K339" s="102" t="s">
        <v>192</v>
      </c>
      <c r="L339" s="105">
        <v>42025</v>
      </c>
      <c r="M339" s="71">
        <v>6</v>
      </c>
      <c r="N339" s="35" t="s">
        <v>41</v>
      </c>
      <c r="O339" s="102">
        <v>100</v>
      </c>
      <c r="P339" s="34" t="s">
        <v>59</v>
      </c>
      <c r="Q339" s="102">
        <v>1</v>
      </c>
    </row>
    <row r="340" spans="1:17" ht="12.75">
      <c r="A340" s="52" t="str">
        <f t="shared" si="7"/>
        <v>Report</v>
      </c>
      <c r="B340" s="34" t="s">
        <v>374</v>
      </c>
      <c r="C340" s="102">
        <v>54191</v>
      </c>
      <c r="D340" s="34" t="s">
        <v>402</v>
      </c>
      <c r="E340" s="34" t="s">
        <v>212</v>
      </c>
      <c r="F340" s="102" t="s">
        <v>20</v>
      </c>
      <c r="G340" s="102" t="s">
        <v>260</v>
      </c>
      <c r="H340" s="102">
        <v>446605</v>
      </c>
      <c r="I340" s="105">
        <v>41981</v>
      </c>
      <c r="J340" s="105">
        <v>41985</v>
      </c>
      <c r="K340" s="102" t="s">
        <v>192</v>
      </c>
      <c r="L340" s="105">
        <v>42025</v>
      </c>
      <c r="M340" s="71">
        <v>7</v>
      </c>
      <c r="N340" s="35" t="s">
        <v>50</v>
      </c>
      <c r="O340" s="102">
        <v>200</v>
      </c>
      <c r="P340" s="34" t="s">
        <v>102</v>
      </c>
      <c r="Q340" s="102">
        <v>2</v>
      </c>
    </row>
    <row r="341" spans="1:17" ht="12.75">
      <c r="A341" s="52" t="str">
        <f t="shared" si="7"/>
        <v>Report</v>
      </c>
      <c r="B341" s="34" t="s">
        <v>374</v>
      </c>
      <c r="C341" s="102">
        <v>54191</v>
      </c>
      <c r="D341" s="34" t="s">
        <v>402</v>
      </c>
      <c r="E341" s="34" t="s">
        <v>212</v>
      </c>
      <c r="F341" s="102" t="s">
        <v>20</v>
      </c>
      <c r="G341" s="102" t="s">
        <v>260</v>
      </c>
      <c r="H341" s="102">
        <v>446605</v>
      </c>
      <c r="I341" s="105">
        <v>41981</v>
      </c>
      <c r="J341" s="105">
        <v>41985</v>
      </c>
      <c r="K341" s="102" t="s">
        <v>192</v>
      </c>
      <c r="L341" s="105">
        <v>42025</v>
      </c>
      <c r="M341" s="71">
        <v>1</v>
      </c>
      <c r="N341" s="35" t="s">
        <v>44</v>
      </c>
      <c r="O341" s="102">
        <v>400</v>
      </c>
      <c r="P341" s="34" t="s">
        <v>88</v>
      </c>
      <c r="Q341" s="102">
        <v>2</v>
      </c>
    </row>
    <row r="342" spans="1:17" ht="12.75">
      <c r="A342" s="52" t="str">
        <f t="shared" si="7"/>
        <v>Report</v>
      </c>
      <c r="B342" s="34" t="s">
        <v>374</v>
      </c>
      <c r="C342" s="102">
        <v>54191</v>
      </c>
      <c r="D342" s="34" t="s">
        <v>402</v>
      </c>
      <c r="E342" s="34" t="s">
        <v>212</v>
      </c>
      <c r="F342" s="102" t="s">
        <v>20</v>
      </c>
      <c r="G342" s="102" t="s">
        <v>260</v>
      </c>
      <c r="H342" s="102">
        <v>446605</v>
      </c>
      <c r="I342" s="105">
        <v>41981</v>
      </c>
      <c r="J342" s="105">
        <v>41985</v>
      </c>
      <c r="K342" s="102" t="s">
        <v>192</v>
      </c>
      <c r="L342" s="105">
        <v>42025</v>
      </c>
      <c r="M342" s="71">
        <v>4</v>
      </c>
      <c r="N342" s="35" t="s">
        <v>43</v>
      </c>
      <c r="O342" s="102">
        <v>100</v>
      </c>
      <c r="P342" s="34" t="s">
        <v>45</v>
      </c>
      <c r="Q342" s="102">
        <v>1</v>
      </c>
    </row>
    <row r="343" spans="1:17" ht="12.75">
      <c r="A343" s="52" t="str">
        <f t="shared" si="7"/>
        <v>Report</v>
      </c>
      <c r="B343" s="34" t="s">
        <v>223</v>
      </c>
      <c r="C343" s="102">
        <v>130806</v>
      </c>
      <c r="D343" s="34" t="s">
        <v>224</v>
      </c>
      <c r="E343" s="34" t="s">
        <v>212</v>
      </c>
      <c r="F343" s="102" t="s">
        <v>61</v>
      </c>
      <c r="G343" s="102" t="s">
        <v>225</v>
      </c>
      <c r="H343" s="102">
        <v>446539</v>
      </c>
      <c r="I343" s="105">
        <v>41905</v>
      </c>
      <c r="J343" s="105">
        <v>41908</v>
      </c>
      <c r="K343" s="102" t="s">
        <v>192</v>
      </c>
      <c r="L343" s="105">
        <v>41943</v>
      </c>
      <c r="M343" s="71">
        <v>2</v>
      </c>
      <c r="N343" s="35" t="s">
        <v>97</v>
      </c>
      <c r="O343" s="102">
        <v>100</v>
      </c>
      <c r="P343" s="34" t="s">
        <v>51</v>
      </c>
      <c r="Q343" s="102">
        <v>2</v>
      </c>
    </row>
    <row r="344" spans="1:17" ht="12.75">
      <c r="A344" s="52" t="str">
        <f t="shared" si="7"/>
        <v>Report</v>
      </c>
      <c r="B344" s="34" t="s">
        <v>223</v>
      </c>
      <c r="C344" s="102">
        <v>130806</v>
      </c>
      <c r="D344" s="34" t="s">
        <v>224</v>
      </c>
      <c r="E344" s="34" t="s">
        <v>212</v>
      </c>
      <c r="F344" s="102" t="s">
        <v>61</v>
      </c>
      <c r="G344" s="102" t="s">
        <v>225</v>
      </c>
      <c r="H344" s="102">
        <v>446539</v>
      </c>
      <c r="I344" s="105">
        <v>41905</v>
      </c>
      <c r="J344" s="105">
        <v>41908</v>
      </c>
      <c r="K344" s="102" t="s">
        <v>192</v>
      </c>
      <c r="L344" s="105">
        <v>41943</v>
      </c>
      <c r="M344" s="71">
        <v>12</v>
      </c>
      <c r="N344" s="35" t="s">
        <v>130</v>
      </c>
      <c r="O344" s="102">
        <v>100</v>
      </c>
      <c r="P344" s="34" t="s">
        <v>54</v>
      </c>
      <c r="Q344" s="102">
        <v>1</v>
      </c>
    </row>
    <row r="345" spans="1:17" ht="12.75">
      <c r="A345" s="52" t="str">
        <f t="shared" si="7"/>
        <v>Report</v>
      </c>
      <c r="B345" s="34" t="s">
        <v>223</v>
      </c>
      <c r="C345" s="102">
        <v>130806</v>
      </c>
      <c r="D345" s="34" t="s">
        <v>224</v>
      </c>
      <c r="E345" s="34" t="s">
        <v>212</v>
      </c>
      <c r="F345" s="102" t="s">
        <v>61</v>
      </c>
      <c r="G345" s="102" t="s">
        <v>225</v>
      </c>
      <c r="H345" s="102">
        <v>446539</v>
      </c>
      <c r="I345" s="105">
        <v>41905</v>
      </c>
      <c r="J345" s="105">
        <v>41908</v>
      </c>
      <c r="K345" s="102" t="s">
        <v>192</v>
      </c>
      <c r="L345" s="105">
        <v>41943</v>
      </c>
      <c r="M345" s="71">
        <v>9</v>
      </c>
      <c r="N345" s="35" t="s">
        <v>120</v>
      </c>
      <c r="O345" s="102">
        <v>200</v>
      </c>
      <c r="P345" s="34" t="s">
        <v>55</v>
      </c>
      <c r="Q345" s="102">
        <v>1</v>
      </c>
    </row>
    <row r="346" spans="1:17" ht="12.75">
      <c r="A346" s="52" t="str">
        <f t="shared" si="7"/>
        <v>Report</v>
      </c>
      <c r="B346" s="34" t="s">
        <v>223</v>
      </c>
      <c r="C346" s="102">
        <v>130806</v>
      </c>
      <c r="D346" s="34" t="s">
        <v>224</v>
      </c>
      <c r="E346" s="34" t="s">
        <v>212</v>
      </c>
      <c r="F346" s="102" t="s">
        <v>61</v>
      </c>
      <c r="G346" s="102" t="s">
        <v>225</v>
      </c>
      <c r="H346" s="102">
        <v>446539</v>
      </c>
      <c r="I346" s="105">
        <v>41905</v>
      </c>
      <c r="J346" s="105">
        <v>41908</v>
      </c>
      <c r="K346" s="102" t="s">
        <v>192</v>
      </c>
      <c r="L346" s="105">
        <v>41943</v>
      </c>
      <c r="M346" s="71">
        <v>14</v>
      </c>
      <c r="N346" s="35" t="s">
        <v>47</v>
      </c>
      <c r="O346" s="102">
        <v>108</v>
      </c>
      <c r="P346" s="34" t="s">
        <v>49</v>
      </c>
      <c r="Q346" s="102">
        <v>1</v>
      </c>
    </row>
    <row r="347" spans="1:17" ht="12.75">
      <c r="A347" s="52" t="str">
        <f t="shared" si="7"/>
        <v>Report</v>
      </c>
      <c r="B347" s="34" t="s">
        <v>349</v>
      </c>
      <c r="C347" s="102">
        <v>130819</v>
      </c>
      <c r="D347" s="34" t="s">
        <v>400</v>
      </c>
      <c r="E347" s="34" t="s">
        <v>233</v>
      </c>
      <c r="F347" s="102" t="s">
        <v>61</v>
      </c>
      <c r="G347" s="102" t="s">
        <v>210</v>
      </c>
      <c r="H347" s="102">
        <v>430274</v>
      </c>
      <c r="I347" s="105">
        <v>41975</v>
      </c>
      <c r="J347" s="105">
        <v>41978</v>
      </c>
      <c r="K347" s="102" t="s">
        <v>192</v>
      </c>
      <c r="L347" s="105">
        <v>42018</v>
      </c>
      <c r="M347" s="71">
        <v>7</v>
      </c>
      <c r="N347" s="35" t="s">
        <v>50</v>
      </c>
      <c r="O347" s="102">
        <v>301</v>
      </c>
      <c r="P347" s="34" t="s">
        <v>46</v>
      </c>
      <c r="Q347" s="102">
        <v>3</v>
      </c>
    </row>
    <row r="348" spans="1:17" ht="12.75">
      <c r="A348" s="52" t="str">
        <f t="shared" si="7"/>
        <v>Report</v>
      </c>
      <c r="B348" s="34" t="s">
        <v>217</v>
      </c>
      <c r="C348" s="102">
        <v>54087</v>
      </c>
      <c r="D348" s="34" t="s">
        <v>218</v>
      </c>
      <c r="E348" s="34" t="s">
        <v>189</v>
      </c>
      <c r="F348" s="102" t="s">
        <v>64</v>
      </c>
      <c r="G348" s="102" t="s">
        <v>220</v>
      </c>
      <c r="H348" s="102">
        <v>446665</v>
      </c>
      <c r="I348" s="105">
        <v>41905</v>
      </c>
      <c r="J348" s="105">
        <v>41908</v>
      </c>
      <c r="K348" s="102" t="s">
        <v>192</v>
      </c>
      <c r="L348" s="105">
        <v>41941</v>
      </c>
      <c r="M348" s="71">
        <v>14</v>
      </c>
      <c r="N348" s="35" t="s">
        <v>47</v>
      </c>
      <c r="O348" s="102">
        <v>114</v>
      </c>
      <c r="P348" s="34" t="s">
        <v>86</v>
      </c>
      <c r="Q348" s="102">
        <v>2</v>
      </c>
    </row>
    <row r="349" spans="1:17" ht="12.75">
      <c r="A349" s="52" t="str">
        <f t="shared" si="7"/>
        <v>Report</v>
      </c>
      <c r="B349" s="34" t="s">
        <v>520</v>
      </c>
      <c r="C349" s="102">
        <v>130575</v>
      </c>
      <c r="D349" s="34" t="s">
        <v>218</v>
      </c>
      <c r="E349" s="34" t="s">
        <v>189</v>
      </c>
      <c r="F349" s="102" t="s">
        <v>22</v>
      </c>
      <c r="G349" s="102" t="s">
        <v>521</v>
      </c>
      <c r="H349" s="102">
        <v>446543</v>
      </c>
      <c r="I349" s="105">
        <v>42066</v>
      </c>
      <c r="J349" s="105">
        <v>42069</v>
      </c>
      <c r="K349" s="103" t="s">
        <v>192</v>
      </c>
      <c r="L349" s="141">
        <v>42103</v>
      </c>
      <c r="M349" s="71">
        <v>2</v>
      </c>
      <c r="N349" s="35" t="s">
        <v>97</v>
      </c>
      <c r="O349" s="102">
        <v>100</v>
      </c>
      <c r="P349" s="34" t="s">
        <v>51</v>
      </c>
      <c r="Q349" s="102">
        <v>2</v>
      </c>
    </row>
    <row r="350" spans="1:17" ht="12.75">
      <c r="A350" s="52" t="str">
        <f t="shared" si="7"/>
        <v>Report</v>
      </c>
      <c r="B350" s="34" t="s">
        <v>520</v>
      </c>
      <c r="C350" s="102">
        <v>130575</v>
      </c>
      <c r="D350" s="34" t="s">
        <v>218</v>
      </c>
      <c r="E350" s="34" t="s">
        <v>189</v>
      </c>
      <c r="F350" s="102" t="s">
        <v>22</v>
      </c>
      <c r="G350" s="102" t="s">
        <v>521</v>
      </c>
      <c r="H350" s="102">
        <v>446543</v>
      </c>
      <c r="I350" s="105">
        <v>42066</v>
      </c>
      <c r="J350" s="105">
        <v>42069</v>
      </c>
      <c r="K350" s="103" t="s">
        <v>192</v>
      </c>
      <c r="L350" s="141">
        <v>42103</v>
      </c>
      <c r="M350" s="71">
        <v>2</v>
      </c>
      <c r="N350" s="35" t="s">
        <v>97</v>
      </c>
      <c r="O350" s="102">
        <v>200</v>
      </c>
      <c r="P350" s="34" t="s">
        <v>98</v>
      </c>
      <c r="Q350" s="102">
        <v>2</v>
      </c>
    </row>
    <row r="351" spans="1:17" ht="12.75">
      <c r="A351" s="52" t="str">
        <f t="shared" si="7"/>
        <v>Report</v>
      </c>
      <c r="B351" s="34" t="s">
        <v>520</v>
      </c>
      <c r="C351" s="102">
        <v>130575</v>
      </c>
      <c r="D351" s="34" t="s">
        <v>218</v>
      </c>
      <c r="E351" s="34" t="s">
        <v>189</v>
      </c>
      <c r="F351" s="102" t="s">
        <v>22</v>
      </c>
      <c r="G351" s="102" t="s">
        <v>521</v>
      </c>
      <c r="H351" s="102">
        <v>446543</v>
      </c>
      <c r="I351" s="105">
        <v>42066</v>
      </c>
      <c r="J351" s="105">
        <v>42069</v>
      </c>
      <c r="K351" s="103" t="s">
        <v>192</v>
      </c>
      <c r="L351" s="141">
        <v>42103</v>
      </c>
      <c r="M351" s="71">
        <v>12</v>
      </c>
      <c r="N351" s="35" t="s">
        <v>130</v>
      </c>
      <c r="O351" s="102">
        <v>100</v>
      </c>
      <c r="P351" s="34" t="s">
        <v>54</v>
      </c>
      <c r="Q351" s="102">
        <v>3</v>
      </c>
    </row>
    <row r="352" spans="1:17" ht="12.75">
      <c r="A352" s="52" t="str">
        <f t="shared" si="7"/>
        <v>Report</v>
      </c>
      <c r="B352" s="34" t="s">
        <v>520</v>
      </c>
      <c r="C352" s="102">
        <v>130575</v>
      </c>
      <c r="D352" s="34" t="s">
        <v>218</v>
      </c>
      <c r="E352" s="34" t="s">
        <v>189</v>
      </c>
      <c r="F352" s="102" t="s">
        <v>22</v>
      </c>
      <c r="G352" s="102" t="s">
        <v>521</v>
      </c>
      <c r="H352" s="102">
        <v>446543</v>
      </c>
      <c r="I352" s="105">
        <v>42066</v>
      </c>
      <c r="J352" s="105">
        <v>42069</v>
      </c>
      <c r="K352" s="103" t="s">
        <v>192</v>
      </c>
      <c r="L352" s="141">
        <v>42103</v>
      </c>
      <c r="M352" s="71">
        <v>15</v>
      </c>
      <c r="N352" s="35" t="s">
        <v>42</v>
      </c>
      <c r="O352" s="102">
        <v>600</v>
      </c>
      <c r="P352" s="34" t="s">
        <v>106</v>
      </c>
      <c r="Q352" s="102">
        <v>2</v>
      </c>
    </row>
    <row r="353" spans="1:17" ht="12.75">
      <c r="A353" s="52" t="str">
        <f t="shared" si="7"/>
        <v>Report</v>
      </c>
      <c r="B353" s="34" t="s">
        <v>520</v>
      </c>
      <c r="C353" s="102">
        <v>130575</v>
      </c>
      <c r="D353" s="34" t="s">
        <v>218</v>
      </c>
      <c r="E353" s="34" t="s">
        <v>189</v>
      </c>
      <c r="F353" s="102" t="s">
        <v>22</v>
      </c>
      <c r="G353" s="102" t="s">
        <v>521</v>
      </c>
      <c r="H353" s="102">
        <v>446543</v>
      </c>
      <c r="I353" s="105">
        <v>42066</v>
      </c>
      <c r="J353" s="105">
        <v>42069</v>
      </c>
      <c r="K353" s="103" t="s">
        <v>192</v>
      </c>
      <c r="L353" s="141">
        <v>42103</v>
      </c>
      <c r="M353" s="71">
        <v>9</v>
      </c>
      <c r="N353" s="35" t="s">
        <v>120</v>
      </c>
      <c r="O353" s="102">
        <v>200</v>
      </c>
      <c r="P353" s="34" t="s">
        <v>55</v>
      </c>
      <c r="Q353" s="102">
        <v>2</v>
      </c>
    </row>
    <row r="354" spans="1:17" ht="12.75">
      <c r="A354" s="52" t="str">
        <f t="shared" si="7"/>
        <v>Report</v>
      </c>
      <c r="B354" s="34" t="s">
        <v>520</v>
      </c>
      <c r="C354" s="102">
        <v>130575</v>
      </c>
      <c r="D354" s="34" t="s">
        <v>218</v>
      </c>
      <c r="E354" s="34" t="s">
        <v>189</v>
      </c>
      <c r="F354" s="102" t="s">
        <v>22</v>
      </c>
      <c r="G354" s="102" t="s">
        <v>521</v>
      </c>
      <c r="H354" s="102">
        <v>446543</v>
      </c>
      <c r="I354" s="105">
        <v>42066</v>
      </c>
      <c r="J354" s="105">
        <v>42069</v>
      </c>
      <c r="K354" s="103" t="s">
        <v>192</v>
      </c>
      <c r="L354" s="141">
        <v>42103</v>
      </c>
      <c r="M354" s="71">
        <v>11</v>
      </c>
      <c r="N354" s="35" t="s">
        <v>53</v>
      </c>
      <c r="O354" s="102">
        <v>0</v>
      </c>
      <c r="P354" s="34" t="s">
        <v>53</v>
      </c>
      <c r="Q354" s="102">
        <v>2</v>
      </c>
    </row>
    <row r="355" spans="1:17" ht="12.75">
      <c r="A355" s="52" t="str">
        <f t="shared" si="7"/>
        <v>Report</v>
      </c>
      <c r="B355" s="34" t="s">
        <v>520</v>
      </c>
      <c r="C355" s="102">
        <v>130575</v>
      </c>
      <c r="D355" s="34" t="s">
        <v>218</v>
      </c>
      <c r="E355" s="34" t="s">
        <v>189</v>
      </c>
      <c r="F355" s="102" t="s">
        <v>22</v>
      </c>
      <c r="G355" s="102" t="s">
        <v>521</v>
      </c>
      <c r="H355" s="102">
        <v>446543</v>
      </c>
      <c r="I355" s="105">
        <v>42066</v>
      </c>
      <c r="J355" s="105">
        <v>42069</v>
      </c>
      <c r="K355" s="103" t="s">
        <v>192</v>
      </c>
      <c r="L355" s="141">
        <v>42103</v>
      </c>
      <c r="M355" s="71">
        <v>15</v>
      </c>
      <c r="N355" s="35" t="s">
        <v>42</v>
      </c>
      <c r="O355" s="102">
        <v>500</v>
      </c>
      <c r="P355" s="34" t="s">
        <v>99</v>
      </c>
      <c r="Q355" s="102">
        <v>2</v>
      </c>
    </row>
    <row r="356" spans="1:17" ht="12.75">
      <c r="A356" s="52" t="str">
        <f t="shared" si="7"/>
        <v>Report</v>
      </c>
      <c r="B356" s="34" t="s">
        <v>270</v>
      </c>
      <c r="C356" s="102">
        <v>54245</v>
      </c>
      <c r="D356" s="34" t="s">
        <v>271</v>
      </c>
      <c r="E356" s="34" t="s">
        <v>189</v>
      </c>
      <c r="F356" s="102" t="s">
        <v>64</v>
      </c>
      <c r="G356" s="102" t="s">
        <v>214</v>
      </c>
      <c r="H356" s="102">
        <v>451617</v>
      </c>
      <c r="I356" s="105">
        <v>41927</v>
      </c>
      <c r="J356" s="105">
        <v>41929</v>
      </c>
      <c r="K356" s="102" t="s">
        <v>192</v>
      </c>
      <c r="L356" s="105">
        <v>41962</v>
      </c>
      <c r="M356" s="71">
        <v>14</v>
      </c>
      <c r="N356" s="35" t="s">
        <v>47</v>
      </c>
      <c r="O356" s="102">
        <v>204</v>
      </c>
      <c r="P356" s="34" t="s">
        <v>104</v>
      </c>
      <c r="Q356" s="102">
        <v>4</v>
      </c>
    </row>
    <row r="357" spans="1:17" ht="12.75">
      <c r="A357" s="52" t="str">
        <f t="shared" si="7"/>
        <v>Report</v>
      </c>
      <c r="B357" s="34" t="s">
        <v>337</v>
      </c>
      <c r="C357" s="102">
        <v>130608</v>
      </c>
      <c r="D357" s="34" t="s">
        <v>361</v>
      </c>
      <c r="E357" s="34" t="s">
        <v>250</v>
      </c>
      <c r="F357" s="102" t="s">
        <v>61</v>
      </c>
      <c r="G357" s="102" t="s">
        <v>210</v>
      </c>
      <c r="H357" s="102">
        <v>430268</v>
      </c>
      <c r="I357" s="105">
        <v>41946</v>
      </c>
      <c r="J357" s="105">
        <v>41950</v>
      </c>
      <c r="K357" s="102" t="s">
        <v>192</v>
      </c>
      <c r="L357" s="105">
        <v>41985</v>
      </c>
      <c r="M357" s="71">
        <v>9</v>
      </c>
      <c r="N357" s="35" t="s">
        <v>120</v>
      </c>
      <c r="O357" s="102">
        <v>200</v>
      </c>
      <c r="P357" s="34" t="s">
        <v>55</v>
      </c>
      <c r="Q357" s="102">
        <v>2</v>
      </c>
    </row>
    <row r="358" spans="1:17" ht="12.75">
      <c r="A358" s="52" t="str">
        <f t="shared" si="7"/>
        <v>Report</v>
      </c>
      <c r="B358" s="34" t="s">
        <v>337</v>
      </c>
      <c r="C358" s="102">
        <v>130608</v>
      </c>
      <c r="D358" s="34" t="s">
        <v>361</v>
      </c>
      <c r="E358" s="34" t="s">
        <v>250</v>
      </c>
      <c r="F358" s="102" t="s">
        <v>61</v>
      </c>
      <c r="G358" s="102" t="s">
        <v>210</v>
      </c>
      <c r="H358" s="102">
        <v>430268</v>
      </c>
      <c r="I358" s="105">
        <v>41946</v>
      </c>
      <c r="J358" s="105">
        <v>41950</v>
      </c>
      <c r="K358" s="102" t="s">
        <v>192</v>
      </c>
      <c r="L358" s="105">
        <v>41985</v>
      </c>
      <c r="M358" s="71">
        <v>15</v>
      </c>
      <c r="N358" s="35" t="s">
        <v>42</v>
      </c>
      <c r="O358" s="102">
        <v>300</v>
      </c>
      <c r="P358" s="34" t="s">
        <v>94</v>
      </c>
      <c r="Q358" s="102">
        <v>3</v>
      </c>
    </row>
    <row r="359" spans="1:17" ht="12.75">
      <c r="A359" s="52" t="str">
        <f t="shared" si="7"/>
        <v>Report</v>
      </c>
      <c r="B359" s="34" t="s">
        <v>337</v>
      </c>
      <c r="C359" s="102">
        <v>130608</v>
      </c>
      <c r="D359" s="34" t="s">
        <v>361</v>
      </c>
      <c r="E359" s="34" t="s">
        <v>250</v>
      </c>
      <c r="F359" s="102" t="s">
        <v>61</v>
      </c>
      <c r="G359" s="102" t="s">
        <v>210</v>
      </c>
      <c r="H359" s="102">
        <v>430268</v>
      </c>
      <c r="I359" s="105">
        <v>41946</v>
      </c>
      <c r="J359" s="105">
        <v>41950</v>
      </c>
      <c r="K359" s="102" t="s">
        <v>192</v>
      </c>
      <c r="L359" s="105">
        <v>41985</v>
      </c>
      <c r="M359" s="71">
        <v>5</v>
      </c>
      <c r="N359" s="35" t="s">
        <v>300</v>
      </c>
      <c r="O359" s="102">
        <v>202</v>
      </c>
      <c r="P359" s="34" t="s">
        <v>83</v>
      </c>
      <c r="Q359" s="102">
        <v>3</v>
      </c>
    </row>
    <row r="360" spans="1:17" ht="12.75">
      <c r="A360" s="52" t="str">
        <f t="shared" si="7"/>
        <v>Report</v>
      </c>
      <c r="B360" s="34" t="s">
        <v>337</v>
      </c>
      <c r="C360" s="102">
        <v>130608</v>
      </c>
      <c r="D360" s="34" t="s">
        <v>361</v>
      </c>
      <c r="E360" s="34" t="s">
        <v>250</v>
      </c>
      <c r="F360" s="102" t="s">
        <v>61</v>
      </c>
      <c r="G360" s="102" t="s">
        <v>210</v>
      </c>
      <c r="H360" s="102">
        <v>430268</v>
      </c>
      <c r="I360" s="105">
        <v>41946</v>
      </c>
      <c r="J360" s="105">
        <v>41950</v>
      </c>
      <c r="K360" s="102" t="s">
        <v>192</v>
      </c>
      <c r="L360" s="105">
        <v>41985</v>
      </c>
      <c r="M360" s="71">
        <v>9</v>
      </c>
      <c r="N360" s="35" t="s">
        <v>120</v>
      </c>
      <c r="O360" s="102">
        <v>100</v>
      </c>
      <c r="P360" s="34" t="s">
        <v>101</v>
      </c>
      <c r="Q360" s="102">
        <v>2</v>
      </c>
    </row>
    <row r="361" spans="1:17" ht="12.75">
      <c r="A361" s="52" t="str">
        <f aca="true" t="shared" si="8" ref="A361:A392">IF(C361&lt;&gt;"",HYPERLINK(CONCATENATE("http://reports.ofsted.gov.uk/inspection-reports/find-inspection-report/provider/ELS/",C361),"Report"),"")</f>
        <v>Report</v>
      </c>
      <c r="B361" s="34" t="s">
        <v>337</v>
      </c>
      <c r="C361" s="102">
        <v>130608</v>
      </c>
      <c r="D361" s="34" t="s">
        <v>361</v>
      </c>
      <c r="E361" s="34" t="s">
        <v>250</v>
      </c>
      <c r="F361" s="102" t="s">
        <v>61</v>
      </c>
      <c r="G361" s="102" t="s">
        <v>210</v>
      </c>
      <c r="H361" s="102">
        <v>430268</v>
      </c>
      <c r="I361" s="105">
        <v>41946</v>
      </c>
      <c r="J361" s="105">
        <v>41950</v>
      </c>
      <c r="K361" s="102" t="s">
        <v>192</v>
      </c>
      <c r="L361" s="105">
        <v>41985</v>
      </c>
      <c r="M361" s="71">
        <v>14</v>
      </c>
      <c r="N361" s="35" t="s">
        <v>47</v>
      </c>
      <c r="O361" s="102">
        <v>113</v>
      </c>
      <c r="P361" s="34" t="s">
        <v>127</v>
      </c>
      <c r="Q361" s="102">
        <v>3</v>
      </c>
    </row>
    <row r="362" spans="1:17" ht="12.75">
      <c r="A362" s="52" t="str">
        <f t="shared" si="8"/>
        <v>Report</v>
      </c>
      <c r="B362" s="34" t="s">
        <v>337</v>
      </c>
      <c r="C362" s="102">
        <v>130608</v>
      </c>
      <c r="D362" s="34" t="s">
        <v>361</v>
      </c>
      <c r="E362" s="34" t="s">
        <v>250</v>
      </c>
      <c r="F362" s="102" t="s">
        <v>61</v>
      </c>
      <c r="G362" s="102" t="s">
        <v>210</v>
      </c>
      <c r="H362" s="102">
        <v>430268</v>
      </c>
      <c r="I362" s="105">
        <v>41946</v>
      </c>
      <c r="J362" s="105">
        <v>41950</v>
      </c>
      <c r="K362" s="102" t="s">
        <v>192</v>
      </c>
      <c r="L362" s="105">
        <v>41985</v>
      </c>
      <c r="M362" s="71">
        <v>15</v>
      </c>
      <c r="N362" s="35" t="s">
        <v>42</v>
      </c>
      <c r="O362" s="102">
        <v>100</v>
      </c>
      <c r="P362" s="34" t="s">
        <v>119</v>
      </c>
      <c r="Q362" s="102">
        <v>2</v>
      </c>
    </row>
    <row r="363" spans="1:17" ht="12.75">
      <c r="A363" s="52" t="str">
        <f t="shared" si="8"/>
        <v>Report</v>
      </c>
      <c r="B363" s="34" t="s">
        <v>337</v>
      </c>
      <c r="C363" s="102">
        <v>130608</v>
      </c>
      <c r="D363" s="34" t="s">
        <v>361</v>
      </c>
      <c r="E363" s="34" t="s">
        <v>250</v>
      </c>
      <c r="F363" s="102" t="s">
        <v>61</v>
      </c>
      <c r="G363" s="102" t="s">
        <v>210</v>
      </c>
      <c r="H363" s="102">
        <v>430268</v>
      </c>
      <c r="I363" s="105">
        <v>41946</v>
      </c>
      <c r="J363" s="105">
        <v>41950</v>
      </c>
      <c r="K363" s="102" t="s">
        <v>192</v>
      </c>
      <c r="L363" s="105">
        <v>41985</v>
      </c>
      <c r="M363" s="71">
        <v>15</v>
      </c>
      <c r="N363" s="35" t="s">
        <v>42</v>
      </c>
      <c r="O363" s="102">
        <v>200</v>
      </c>
      <c r="P363" s="34" t="s">
        <v>56</v>
      </c>
      <c r="Q363" s="102">
        <v>2</v>
      </c>
    </row>
    <row r="364" spans="1:17" ht="12.75">
      <c r="A364" s="52" t="str">
        <f t="shared" si="8"/>
        <v>Report</v>
      </c>
      <c r="B364" s="34" t="s">
        <v>410</v>
      </c>
      <c r="C364" s="102">
        <v>58229</v>
      </c>
      <c r="D364" s="34" t="s">
        <v>190</v>
      </c>
      <c r="E364" s="34" t="s">
        <v>189</v>
      </c>
      <c r="F364" s="102" t="s">
        <v>19</v>
      </c>
      <c r="G364" s="102" t="s">
        <v>260</v>
      </c>
      <c r="H364" s="102">
        <v>452988</v>
      </c>
      <c r="I364" s="105">
        <v>42023</v>
      </c>
      <c r="J364" s="105">
        <v>42027</v>
      </c>
      <c r="K364" s="102" t="s">
        <v>192</v>
      </c>
      <c r="L364" s="105">
        <v>42065</v>
      </c>
      <c r="M364" s="71">
        <v>6</v>
      </c>
      <c r="N364" s="35" t="s">
        <v>41</v>
      </c>
      <c r="O364" s="102">
        <v>100</v>
      </c>
      <c r="P364" s="34" t="s">
        <v>59</v>
      </c>
      <c r="Q364" s="102">
        <v>2</v>
      </c>
    </row>
    <row r="365" spans="1:17" ht="12.75">
      <c r="A365" s="52" t="str">
        <f t="shared" si="8"/>
        <v>Report</v>
      </c>
      <c r="B365" s="34" t="s">
        <v>410</v>
      </c>
      <c r="C365" s="102">
        <v>58229</v>
      </c>
      <c r="D365" s="34" t="s">
        <v>190</v>
      </c>
      <c r="E365" s="34" t="s">
        <v>189</v>
      </c>
      <c r="F365" s="102" t="s">
        <v>19</v>
      </c>
      <c r="G365" s="102" t="s">
        <v>260</v>
      </c>
      <c r="H365" s="102">
        <v>452988</v>
      </c>
      <c r="I365" s="105">
        <v>42023</v>
      </c>
      <c r="J365" s="105">
        <v>42027</v>
      </c>
      <c r="K365" s="102" t="s">
        <v>192</v>
      </c>
      <c r="L365" s="105">
        <v>42065</v>
      </c>
      <c r="M365" s="71">
        <v>14</v>
      </c>
      <c r="N365" s="35" t="s">
        <v>47</v>
      </c>
      <c r="O365" s="102">
        <v>204</v>
      </c>
      <c r="P365" s="34" t="s">
        <v>104</v>
      </c>
      <c r="Q365" s="102">
        <v>2</v>
      </c>
    </row>
    <row r="366" spans="1:17" ht="12.75">
      <c r="A366" s="52" t="str">
        <f t="shared" si="8"/>
        <v>Report</v>
      </c>
      <c r="B366" s="34" t="s">
        <v>188</v>
      </c>
      <c r="C366" s="102">
        <v>56817</v>
      </c>
      <c r="D366" s="34" t="s">
        <v>190</v>
      </c>
      <c r="E366" s="34" t="s">
        <v>189</v>
      </c>
      <c r="F366" s="102" t="s">
        <v>19</v>
      </c>
      <c r="G366" s="102" t="s">
        <v>191</v>
      </c>
      <c r="H366" s="102">
        <v>429793</v>
      </c>
      <c r="I366" s="105">
        <v>41891</v>
      </c>
      <c r="J366" s="105">
        <v>41894</v>
      </c>
      <c r="K366" s="102" t="s">
        <v>192</v>
      </c>
      <c r="L366" s="105">
        <v>41935</v>
      </c>
      <c r="M366" s="71">
        <v>15</v>
      </c>
      <c r="N366" s="35" t="s">
        <v>42</v>
      </c>
      <c r="O366" s="102">
        <v>200</v>
      </c>
      <c r="P366" s="34" t="s">
        <v>56</v>
      </c>
      <c r="Q366" s="102">
        <v>3</v>
      </c>
    </row>
    <row r="367" spans="1:17" ht="12.75">
      <c r="A367" s="52" t="str">
        <f t="shared" si="8"/>
        <v>Report</v>
      </c>
      <c r="B367" s="34" t="s">
        <v>492</v>
      </c>
      <c r="C367" s="102">
        <v>55045</v>
      </c>
      <c r="D367" s="34" t="s">
        <v>493</v>
      </c>
      <c r="E367" s="34" t="s">
        <v>299</v>
      </c>
      <c r="F367" s="102" t="s">
        <v>64</v>
      </c>
      <c r="G367" s="102" t="s">
        <v>214</v>
      </c>
      <c r="H367" s="102">
        <v>452982</v>
      </c>
      <c r="I367" s="105">
        <v>42037</v>
      </c>
      <c r="J367" s="105">
        <v>42041</v>
      </c>
      <c r="K367" s="102" t="s">
        <v>192</v>
      </c>
      <c r="L367" s="105">
        <v>42075</v>
      </c>
      <c r="M367" s="71">
        <v>15</v>
      </c>
      <c r="N367" s="35" t="s">
        <v>42</v>
      </c>
      <c r="O367" s="102">
        <v>100</v>
      </c>
      <c r="P367" s="34" t="s">
        <v>119</v>
      </c>
      <c r="Q367" s="102">
        <v>2</v>
      </c>
    </row>
    <row r="368" spans="1:17" ht="12.75">
      <c r="A368" s="52" t="str">
        <f t="shared" si="8"/>
        <v>Report</v>
      </c>
      <c r="B368" s="34" t="s">
        <v>492</v>
      </c>
      <c r="C368" s="102">
        <v>55045</v>
      </c>
      <c r="D368" s="34" t="s">
        <v>493</v>
      </c>
      <c r="E368" s="34" t="s">
        <v>299</v>
      </c>
      <c r="F368" s="102" t="s">
        <v>64</v>
      </c>
      <c r="G368" s="102" t="s">
        <v>214</v>
      </c>
      <c r="H368" s="102">
        <v>452982</v>
      </c>
      <c r="I368" s="105">
        <v>42037</v>
      </c>
      <c r="J368" s="105">
        <v>42041</v>
      </c>
      <c r="K368" s="102" t="s">
        <v>192</v>
      </c>
      <c r="L368" s="105">
        <v>42075</v>
      </c>
      <c r="M368" s="71">
        <v>15</v>
      </c>
      <c r="N368" s="35" t="s">
        <v>42</v>
      </c>
      <c r="O368" s="102">
        <v>200</v>
      </c>
      <c r="P368" s="34" t="s">
        <v>56</v>
      </c>
      <c r="Q368" s="102">
        <v>2</v>
      </c>
    </row>
    <row r="369" spans="1:17" ht="12.75">
      <c r="A369" s="52" t="str">
        <f t="shared" si="8"/>
        <v>Report</v>
      </c>
      <c r="B369" s="34" t="s">
        <v>492</v>
      </c>
      <c r="C369" s="102">
        <v>55045</v>
      </c>
      <c r="D369" s="34" t="s">
        <v>493</v>
      </c>
      <c r="E369" s="34" t="s">
        <v>299</v>
      </c>
      <c r="F369" s="102" t="s">
        <v>64</v>
      </c>
      <c r="G369" s="102" t="s">
        <v>214</v>
      </c>
      <c r="H369" s="102">
        <v>452982</v>
      </c>
      <c r="I369" s="105">
        <v>42037</v>
      </c>
      <c r="J369" s="105">
        <v>42041</v>
      </c>
      <c r="K369" s="102" t="s">
        <v>192</v>
      </c>
      <c r="L369" s="105">
        <v>42075</v>
      </c>
      <c r="M369" s="71">
        <v>4</v>
      </c>
      <c r="N369" s="35" t="s">
        <v>43</v>
      </c>
      <c r="O369" s="102">
        <v>200</v>
      </c>
      <c r="P369" s="34" t="s">
        <v>82</v>
      </c>
      <c r="Q369" s="102">
        <v>1</v>
      </c>
    </row>
    <row r="370" spans="1:17" ht="12.75">
      <c r="A370" s="52" t="str">
        <f t="shared" si="8"/>
        <v>Report</v>
      </c>
      <c r="B370" s="34" t="s">
        <v>485</v>
      </c>
      <c r="C370" s="102">
        <v>50410</v>
      </c>
      <c r="D370" s="34" t="s">
        <v>246</v>
      </c>
      <c r="E370" s="34" t="s">
        <v>206</v>
      </c>
      <c r="F370" s="102" t="s">
        <v>19</v>
      </c>
      <c r="G370" s="102" t="s">
        <v>260</v>
      </c>
      <c r="H370" s="102">
        <v>452600</v>
      </c>
      <c r="I370" s="105">
        <v>42038</v>
      </c>
      <c r="J370" s="105">
        <v>42040</v>
      </c>
      <c r="K370" s="102" t="s">
        <v>192</v>
      </c>
      <c r="L370" s="105">
        <v>42075</v>
      </c>
      <c r="M370" s="71">
        <v>1</v>
      </c>
      <c r="N370" s="35" t="s">
        <v>44</v>
      </c>
      <c r="O370" s="102">
        <v>200</v>
      </c>
      <c r="P370" s="34" t="s">
        <v>168</v>
      </c>
      <c r="Q370" s="102">
        <v>3</v>
      </c>
    </row>
    <row r="371" spans="1:17" ht="12.75">
      <c r="A371" s="52" t="str">
        <f t="shared" si="8"/>
        <v>Report</v>
      </c>
      <c r="B371" s="34" t="s">
        <v>335</v>
      </c>
      <c r="C371" s="102">
        <v>58938</v>
      </c>
      <c r="D371" s="34" t="s">
        <v>246</v>
      </c>
      <c r="E371" s="34" t="s">
        <v>206</v>
      </c>
      <c r="F371" s="102" t="s">
        <v>19</v>
      </c>
      <c r="G371" s="102" t="s">
        <v>214</v>
      </c>
      <c r="H371" s="102">
        <v>452625</v>
      </c>
      <c r="I371" s="105">
        <v>41975</v>
      </c>
      <c r="J371" s="105">
        <v>41978</v>
      </c>
      <c r="K371" s="102" t="s">
        <v>192</v>
      </c>
      <c r="L371" s="105">
        <v>42012</v>
      </c>
      <c r="M371" s="71">
        <v>15</v>
      </c>
      <c r="N371" s="35" t="s">
        <v>42</v>
      </c>
      <c r="O371" s="102">
        <v>200</v>
      </c>
      <c r="P371" s="34" t="s">
        <v>56</v>
      </c>
      <c r="Q371" s="102">
        <v>3</v>
      </c>
    </row>
    <row r="372" spans="1:17" ht="12.75">
      <c r="A372" s="52" t="str">
        <f t="shared" si="8"/>
        <v>Report</v>
      </c>
      <c r="B372" s="34" t="s">
        <v>245</v>
      </c>
      <c r="C372" s="102">
        <v>58168</v>
      </c>
      <c r="D372" s="34" t="s">
        <v>246</v>
      </c>
      <c r="E372" s="34" t="s">
        <v>206</v>
      </c>
      <c r="F372" s="102" t="s">
        <v>19</v>
      </c>
      <c r="G372" s="102" t="s">
        <v>191</v>
      </c>
      <c r="H372" s="102">
        <v>430261</v>
      </c>
      <c r="I372" s="105">
        <v>41911</v>
      </c>
      <c r="J372" s="105">
        <v>41915</v>
      </c>
      <c r="K372" s="102" t="s">
        <v>192</v>
      </c>
      <c r="L372" s="105">
        <v>41950</v>
      </c>
      <c r="M372" s="71">
        <v>14</v>
      </c>
      <c r="N372" s="35" t="s">
        <v>47</v>
      </c>
      <c r="O372" s="102">
        <v>112</v>
      </c>
      <c r="P372" s="34" t="s">
        <v>122</v>
      </c>
      <c r="Q372" s="102">
        <v>2</v>
      </c>
    </row>
    <row r="373" spans="1:17" ht="12.75">
      <c r="A373" s="52" t="str">
        <f t="shared" si="8"/>
        <v>Report</v>
      </c>
      <c r="B373" s="34" t="s">
        <v>245</v>
      </c>
      <c r="C373" s="102">
        <v>58168</v>
      </c>
      <c r="D373" s="34" t="s">
        <v>246</v>
      </c>
      <c r="E373" s="34" t="s">
        <v>206</v>
      </c>
      <c r="F373" s="102" t="s">
        <v>19</v>
      </c>
      <c r="G373" s="102" t="s">
        <v>191</v>
      </c>
      <c r="H373" s="102">
        <v>430261</v>
      </c>
      <c r="I373" s="105">
        <v>41911</v>
      </c>
      <c r="J373" s="105">
        <v>41915</v>
      </c>
      <c r="K373" s="102" t="s">
        <v>192</v>
      </c>
      <c r="L373" s="105">
        <v>41950</v>
      </c>
      <c r="M373" s="71">
        <v>15</v>
      </c>
      <c r="N373" s="35" t="s">
        <v>42</v>
      </c>
      <c r="O373" s="102">
        <v>300</v>
      </c>
      <c r="P373" s="34" t="s">
        <v>94</v>
      </c>
      <c r="Q373" s="102">
        <v>2</v>
      </c>
    </row>
    <row r="374" spans="1:17" ht="12.75">
      <c r="A374" s="52" t="str">
        <f t="shared" si="8"/>
        <v>Report</v>
      </c>
      <c r="B374" s="34" t="s">
        <v>245</v>
      </c>
      <c r="C374" s="102">
        <v>58168</v>
      </c>
      <c r="D374" s="34" t="s">
        <v>246</v>
      </c>
      <c r="E374" s="34" t="s">
        <v>206</v>
      </c>
      <c r="F374" s="102" t="s">
        <v>19</v>
      </c>
      <c r="G374" s="102" t="s">
        <v>191</v>
      </c>
      <c r="H374" s="102">
        <v>430261</v>
      </c>
      <c r="I374" s="105">
        <v>41911</v>
      </c>
      <c r="J374" s="105">
        <v>41915</v>
      </c>
      <c r="K374" s="102" t="s">
        <v>192</v>
      </c>
      <c r="L374" s="105">
        <v>41950</v>
      </c>
      <c r="M374" s="71">
        <v>1</v>
      </c>
      <c r="N374" s="35" t="s">
        <v>44</v>
      </c>
      <c r="O374" s="102">
        <v>400</v>
      </c>
      <c r="P374" s="34" t="s">
        <v>88</v>
      </c>
      <c r="Q374" s="102">
        <v>3</v>
      </c>
    </row>
    <row r="375" spans="1:17" ht="12.75">
      <c r="A375" s="52" t="str">
        <f t="shared" si="8"/>
        <v>Report</v>
      </c>
      <c r="B375" s="34" t="s">
        <v>245</v>
      </c>
      <c r="C375" s="102">
        <v>58168</v>
      </c>
      <c r="D375" s="34" t="s">
        <v>246</v>
      </c>
      <c r="E375" s="34" t="s">
        <v>206</v>
      </c>
      <c r="F375" s="102" t="s">
        <v>19</v>
      </c>
      <c r="G375" s="102" t="s">
        <v>191</v>
      </c>
      <c r="H375" s="102">
        <v>430261</v>
      </c>
      <c r="I375" s="105">
        <v>41911</v>
      </c>
      <c r="J375" s="105">
        <v>41915</v>
      </c>
      <c r="K375" s="102" t="s">
        <v>192</v>
      </c>
      <c r="L375" s="105">
        <v>41950</v>
      </c>
      <c r="M375" s="71">
        <v>14</v>
      </c>
      <c r="N375" s="35" t="s">
        <v>47</v>
      </c>
      <c r="O375" s="102">
        <v>113</v>
      </c>
      <c r="P375" s="34" t="s">
        <v>127</v>
      </c>
      <c r="Q375" s="102">
        <v>2</v>
      </c>
    </row>
    <row r="376" spans="1:17" ht="12.75">
      <c r="A376" s="52" t="str">
        <f t="shared" si="8"/>
        <v>Report</v>
      </c>
      <c r="B376" s="34" t="s">
        <v>245</v>
      </c>
      <c r="C376" s="102">
        <v>58168</v>
      </c>
      <c r="D376" s="34" t="s">
        <v>246</v>
      </c>
      <c r="E376" s="34" t="s">
        <v>206</v>
      </c>
      <c r="F376" s="102" t="s">
        <v>19</v>
      </c>
      <c r="G376" s="102" t="s">
        <v>191</v>
      </c>
      <c r="H376" s="102">
        <v>430261</v>
      </c>
      <c r="I376" s="105">
        <v>41911</v>
      </c>
      <c r="J376" s="105">
        <v>41915</v>
      </c>
      <c r="K376" s="102" t="s">
        <v>192</v>
      </c>
      <c r="L376" s="105">
        <v>41950</v>
      </c>
      <c r="M376" s="71">
        <v>15</v>
      </c>
      <c r="N376" s="35" t="s">
        <v>42</v>
      </c>
      <c r="O376" s="102">
        <v>200</v>
      </c>
      <c r="P376" s="34" t="s">
        <v>56</v>
      </c>
      <c r="Q376" s="102">
        <v>2</v>
      </c>
    </row>
    <row r="377" spans="1:17" ht="12.75">
      <c r="A377" s="52" t="str">
        <f t="shared" si="8"/>
        <v>Report</v>
      </c>
      <c r="B377" s="34" t="s">
        <v>491</v>
      </c>
      <c r="C377" s="102">
        <v>54640</v>
      </c>
      <c r="D377" s="34" t="s">
        <v>257</v>
      </c>
      <c r="E377" s="34" t="s">
        <v>250</v>
      </c>
      <c r="F377" s="102" t="s">
        <v>19</v>
      </c>
      <c r="G377" s="102" t="s">
        <v>214</v>
      </c>
      <c r="H377" s="102">
        <v>452981</v>
      </c>
      <c r="I377" s="105">
        <v>42038</v>
      </c>
      <c r="J377" s="105">
        <v>42041</v>
      </c>
      <c r="K377" s="102" t="s">
        <v>192</v>
      </c>
      <c r="L377" s="105">
        <v>42079</v>
      </c>
      <c r="M377" s="71">
        <v>7</v>
      </c>
      <c r="N377" s="35" t="s">
        <v>50</v>
      </c>
      <c r="O377" s="102">
        <v>400</v>
      </c>
      <c r="P377" s="34" t="s">
        <v>84</v>
      </c>
      <c r="Q377" s="102">
        <v>3</v>
      </c>
    </row>
    <row r="378" spans="1:17" ht="12.75">
      <c r="A378" s="52" t="str">
        <f t="shared" si="8"/>
        <v>Report</v>
      </c>
      <c r="B378" s="34" t="s">
        <v>314</v>
      </c>
      <c r="C378" s="102">
        <v>58805</v>
      </c>
      <c r="D378" s="34" t="s">
        <v>257</v>
      </c>
      <c r="E378" s="34" t="s">
        <v>250</v>
      </c>
      <c r="F378" s="102" t="s">
        <v>20</v>
      </c>
      <c r="G378" s="102" t="s">
        <v>191</v>
      </c>
      <c r="H378" s="102">
        <v>430252</v>
      </c>
      <c r="I378" s="105">
        <v>41953</v>
      </c>
      <c r="J378" s="105">
        <v>41957</v>
      </c>
      <c r="K378" s="102" t="s">
        <v>192</v>
      </c>
      <c r="L378" s="105">
        <v>41992</v>
      </c>
      <c r="M378" s="71">
        <v>7</v>
      </c>
      <c r="N378" s="35" t="s">
        <v>50</v>
      </c>
      <c r="O378" s="102">
        <v>400</v>
      </c>
      <c r="P378" s="34" t="s">
        <v>84</v>
      </c>
      <c r="Q378" s="102">
        <v>2</v>
      </c>
    </row>
    <row r="379" spans="1:17" ht="12.75">
      <c r="A379" s="52" t="str">
        <f t="shared" si="8"/>
        <v>Report</v>
      </c>
      <c r="B379" s="34" t="s">
        <v>314</v>
      </c>
      <c r="C379" s="102">
        <v>58805</v>
      </c>
      <c r="D379" s="34" t="s">
        <v>257</v>
      </c>
      <c r="E379" s="34" t="s">
        <v>250</v>
      </c>
      <c r="F379" s="102" t="s">
        <v>20</v>
      </c>
      <c r="G379" s="102" t="s">
        <v>191</v>
      </c>
      <c r="H379" s="102">
        <v>430252</v>
      </c>
      <c r="I379" s="105">
        <v>41953</v>
      </c>
      <c r="J379" s="105">
        <v>41957</v>
      </c>
      <c r="K379" s="102" t="s">
        <v>192</v>
      </c>
      <c r="L379" s="105">
        <v>41992</v>
      </c>
      <c r="M379" s="71">
        <v>15</v>
      </c>
      <c r="N379" s="35" t="s">
        <v>42</v>
      </c>
      <c r="O379" s="102">
        <v>300</v>
      </c>
      <c r="P379" s="34" t="s">
        <v>94</v>
      </c>
      <c r="Q379" s="102">
        <v>3</v>
      </c>
    </row>
    <row r="380" spans="1:17" ht="12.75">
      <c r="A380" s="52" t="str">
        <f t="shared" si="8"/>
        <v>Report</v>
      </c>
      <c r="B380" s="34" t="s">
        <v>379</v>
      </c>
      <c r="C380" s="102">
        <v>130824</v>
      </c>
      <c r="D380" s="34" t="s">
        <v>257</v>
      </c>
      <c r="E380" s="34" t="s">
        <v>250</v>
      </c>
      <c r="F380" s="102" t="s">
        <v>61</v>
      </c>
      <c r="G380" s="102" t="s">
        <v>225</v>
      </c>
      <c r="H380" s="102">
        <v>446540</v>
      </c>
      <c r="I380" s="105">
        <v>41982</v>
      </c>
      <c r="J380" s="105">
        <v>41985</v>
      </c>
      <c r="K380" s="102" t="s">
        <v>192</v>
      </c>
      <c r="L380" s="105">
        <v>42025</v>
      </c>
      <c r="M380" s="71">
        <v>5</v>
      </c>
      <c r="N380" s="35" t="s">
        <v>300</v>
      </c>
      <c r="O380" s="102">
        <v>200</v>
      </c>
      <c r="P380" s="34" t="s">
        <v>92</v>
      </c>
      <c r="Q380" s="102">
        <v>3</v>
      </c>
    </row>
    <row r="381" spans="1:17" ht="12.75">
      <c r="A381" s="52" t="str">
        <f t="shared" si="8"/>
        <v>Report</v>
      </c>
      <c r="B381" s="34" t="s">
        <v>379</v>
      </c>
      <c r="C381" s="102">
        <v>130824</v>
      </c>
      <c r="D381" s="34" t="s">
        <v>257</v>
      </c>
      <c r="E381" s="34" t="s">
        <v>250</v>
      </c>
      <c r="F381" s="102" t="s">
        <v>61</v>
      </c>
      <c r="G381" s="102" t="s">
        <v>225</v>
      </c>
      <c r="H381" s="102">
        <v>446540</v>
      </c>
      <c r="I381" s="105">
        <v>41982</v>
      </c>
      <c r="J381" s="105">
        <v>41985</v>
      </c>
      <c r="K381" s="102" t="s">
        <v>192</v>
      </c>
      <c r="L381" s="105">
        <v>42025</v>
      </c>
      <c r="M381" s="71">
        <v>14</v>
      </c>
      <c r="N381" s="35" t="s">
        <v>47</v>
      </c>
      <c r="O381" s="102">
        <v>112</v>
      </c>
      <c r="P381" s="34" t="s">
        <v>122</v>
      </c>
      <c r="Q381" s="102">
        <v>2</v>
      </c>
    </row>
    <row r="382" spans="1:17" ht="12.75">
      <c r="A382" s="52" t="str">
        <f t="shared" si="8"/>
        <v>Report</v>
      </c>
      <c r="B382" s="34" t="s">
        <v>379</v>
      </c>
      <c r="C382" s="102">
        <v>130824</v>
      </c>
      <c r="D382" s="34" t="s">
        <v>257</v>
      </c>
      <c r="E382" s="34" t="s">
        <v>250</v>
      </c>
      <c r="F382" s="102" t="s">
        <v>61</v>
      </c>
      <c r="G382" s="102" t="s">
        <v>225</v>
      </c>
      <c r="H382" s="102">
        <v>446540</v>
      </c>
      <c r="I382" s="105">
        <v>41982</v>
      </c>
      <c r="J382" s="105">
        <v>41985</v>
      </c>
      <c r="K382" s="102" t="s">
        <v>192</v>
      </c>
      <c r="L382" s="105">
        <v>42025</v>
      </c>
      <c r="M382" s="71">
        <v>1</v>
      </c>
      <c r="N382" s="35" t="s">
        <v>44</v>
      </c>
      <c r="O382" s="102">
        <v>300</v>
      </c>
      <c r="P382" s="34" t="s">
        <v>48</v>
      </c>
      <c r="Q382" s="102">
        <v>1</v>
      </c>
    </row>
    <row r="383" spans="1:17" ht="12.75">
      <c r="A383" s="52" t="str">
        <f t="shared" si="8"/>
        <v>Report</v>
      </c>
      <c r="B383" s="34" t="s">
        <v>379</v>
      </c>
      <c r="C383" s="102">
        <v>130824</v>
      </c>
      <c r="D383" s="34" t="s">
        <v>257</v>
      </c>
      <c r="E383" s="34" t="s">
        <v>250</v>
      </c>
      <c r="F383" s="102" t="s">
        <v>61</v>
      </c>
      <c r="G383" s="102" t="s">
        <v>225</v>
      </c>
      <c r="H383" s="102">
        <v>446540</v>
      </c>
      <c r="I383" s="105">
        <v>41982</v>
      </c>
      <c r="J383" s="105">
        <v>41985</v>
      </c>
      <c r="K383" s="102" t="s">
        <v>192</v>
      </c>
      <c r="L383" s="105">
        <v>42025</v>
      </c>
      <c r="M383" s="71">
        <v>1</v>
      </c>
      <c r="N383" s="35" t="s">
        <v>44</v>
      </c>
      <c r="O383" s="102">
        <v>500</v>
      </c>
      <c r="P383" s="34" t="s">
        <v>52</v>
      </c>
      <c r="Q383" s="102">
        <v>1</v>
      </c>
    </row>
    <row r="384" spans="1:17" ht="12.75">
      <c r="A384" s="52" t="str">
        <f t="shared" si="8"/>
        <v>Report</v>
      </c>
      <c r="B384" s="34" t="s">
        <v>379</v>
      </c>
      <c r="C384" s="102">
        <v>130824</v>
      </c>
      <c r="D384" s="34" t="s">
        <v>257</v>
      </c>
      <c r="E384" s="34" t="s">
        <v>250</v>
      </c>
      <c r="F384" s="102" t="s">
        <v>61</v>
      </c>
      <c r="G384" s="102" t="s">
        <v>225</v>
      </c>
      <c r="H384" s="102">
        <v>446540</v>
      </c>
      <c r="I384" s="105">
        <v>41982</v>
      </c>
      <c r="J384" s="105">
        <v>41985</v>
      </c>
      <c r="K384" s="102" t="s">
        <v>192</v>
      </c>
      <c r="L384" s="105">
        <v>42025</v>
      </c>
      <c r="M384" s="71">
        <v>9</v>
      </c>
      <c r="N384" s="35" t="s">
        <v>120</v>
      </c>
      <c r="O384" s="102">
        <v>300</v>
      </c>
      <c r="P384" s="34" t="s">
        <v>79</v>
      </c>
      <c r="Q384" s="102">
        <v>1</v>
      </c>
    </row>
    <row r="385" spans="1:17" ht="12.75">
      <c r="A385" s="52" t="str">
        <f t="shared" si="8"/>
        <v>Report</v>
      </c>
      <c r="B385" s="34" t="s">
        <v>379</v>
      </c>
      <c r="C385" s="102">
        <v>130824</v>
      </c>
      <c r="D385" s="34" t="s">
        <v>257</v>
      </c>
      <c r="E385" s="34" t="s">
        <v>250</v>
      </c>
      <c r="F385" s="102" t="s">
        <v>61</v>
      </c>
      <c r="G385" s="102" t="s">
        <v>225</v>
      </c>
      <c r="H385" s="102">
        <v>446540</v>
      </c>
      <c r="I385" s="105">
        <v>41982</v>
      </c>
      <c r="J385" s="105">
        <v>41985</v>
      </c>
      <c r="K385" s="102" t="s">
        <v>192</v>
      </c>
      <c r="L385" s="105">
        <v>42025</v>
      </c>
      <c r="M385" s="71">
        <v>15</v>
      </c>
      <c r="N385" s="35" t="s">
        <v>42</v>
      </c>
      <c r="O385" s="102">
        <v>100</v>
      </c>
      <c r="P385" s="34" t="s">
        <v>119</v>
      </c>
      <c r="Q385" s="102">
        <v>2</v>
      </c>
    </row>
    <row r="386" spans="1:17" ht="12.75">
      <c r="A386" s="52" t="str">
        <f t="shared" si="8"/>
        <v>Report</v>
      </c>
      <c r="B386" s="34" t="s">
        <v>379</v>
      </c>
      <c r="C386" s="102">
        <v>130824</v>
      </c>
      <c r="D386" s="34" t="s">
        <v>257</v>
      </c>
      <c r="E386" s="34" t="s">
        <v>250</v>
      </c>
      <c r="F386" s="102" t="s">
        <v>61</v>
      </c>
      <c r="G386" s="102" t="s">
        <v>225</v>
      </c>
      <c r="H386" s="102">
        <v>446540</v>
      </c>
      <c r="I386" s="105">
        <v>41982</v>
      </c>
      <c r="J386" s="105">
        <v>41985</v>
      </c>
      <c r="K386" s="102" t="s">
        <v>192</v>
      </c>
      <c r="L386" s="105">
        <v>42025</v>
      </c>
      <c r="M386" s="71">
        <v>9</v>
      </c>
      <c r="N386" s="35" t="s">
        <v>120</v>
      </c>
      <c r="O386" s="102">
        <v>200</v>
      </c>
      <c r="P386" s="34" t="s">
        <v>55</v>
      </c>
      <c r="Q386" s="102">
        <v>1</v>
      </c>
    </row>
    <row r="387" spans="1:17" ht="12.75">
      <c r="A387" s="52" t="str">
        <f t="shared" si="8"/>
        <v>Report</v>
      </c>
      <c r="B387" s="34" t="s">
        <v>379</v>
      </c>
      <c r="C387" s="102">
        <v>130824</v>
      </c>
      <c r="D387" s="34" t="s">
        <v>257</v>
      </c>
      <c r="E387" s="34" t="s">
        <v>250</v>
      </c>
      <c r="F387" s="102" t="s">
        <v>61</v>
      </c>
      <c r="G387" s="102" t="s">
        <v>225</v>
      </c>
      <c r="H387" s="102">
        <v>446540</v>
      </c>
      <c r="I387" s="105">
        <v>41982</v>
      </c>
      <c r="J387" s="105">
        <v>41985</v>
      </c>
      <c r="K387" s="102" t="s">
        <v>192</v>
      </c>
      <c r="L387" s="105">
        <v>42025</v>
      </c>
      <c r="M387" s="71">
        <v>15</v>
      </c>
      <c r="N387" s="35" t="s">
        <v>42</v>
      </c>
      <c r="O387" s="102">
        <v>300</v>
      </c>
      <c r="P387" s="34" t="s">
        <v>94</v>
      </c>
      <c r="Q387" s="102">
        <v>2</v>
      </c>
    </row>
    <row r="388" spans="1:17" ht="12.75">
      <c r="A388" s="52" t="str">
        <f t="shared" si="8"/>
        <v>Report</v>
      </c>
      <c r="B388" s="34" t="s">
        <v>296</v>
      </c>
      <c r="C388" s="102">
        <v>131950</v>
      </c>
      <c r="D388" s="34" t="s">
        <v>257</v>
      </c>
      <c r="E388" s="34" t="s">
        <v>250</v>
      </c>
      <c r="F388" s="102" t="s">
        <v>21</v>
      </c>
      <c r="G388" s="102" t="s">
        <v>198</v>
      </c>
      <c r="H388" s="102">
        <v>446687</v>
      </c>
      <c r="I388" s="105">
        <v>41933</v>
      </c>
      <c r="J388" s="105">
        <v>41934</v>
      </c>
      <c r="K388" s="102" t="s">
        <v>192</v>
      </c>
      <c r="L388" s="105">
        <v>41976</v>
      </c>
      <c r="M388" s="71">
        <v>14</v>
      </c>
      <c r="N388" s="35" t="s">
        <v>47</v>
      </c>
      <c r="O388" s="102">
        <v>108</v>
      </c>
      <c r="P388" s="34" t="s">
        <v>49</v>
      </c>
      <c r="Q388" s="102">
        <v>3</v>
      </c>
    </row>
    <row r="389" spans="1:17" ht="12.75">
      <c r="A389" s="52" t="str">
        <f t="shared" si="8"/>
        <v>Report</v>
      </c>
      <c r="B389" s="34" t="s">
        <v>256</v>
      </c>
      <c r="C389" s="102">
        <v>55287</v>
      </c>
      <c r="D389" s="34" t="s">
        <v>257</v>
      </c>
      <c r="E389" s="34" t="s">
        <v>250</v>
      </c>
      <c r="F389" s="102" t="s">
        <v>64</v>
      </c>
      <c r="G389" s="102" t="s">
        <v>191</v>
      </c>
      <c r="H389" s="102">
        <v>430262</v>
      </c>
      <c r="I389" s="105">
        <v>41918</v>
      </c>
      <c r="J389" s="105">
        <v>41922</v>
      </c>
      <c r="K389" s="102" t="s">
        <v>192</v>
      </c>
      <c r="L389" s="105">
        <v>41961</v>
      </c>
      <c r="M389" s="71">
        <v>1</v>
      </c>
      <c r="N389" s="35" t="s">
        <v>44</v>
      </c>
      <c r="O389" s="102">
        <v>300</v>
      </c>
      <c r="P389" s="34" t="s">
        <v>48</v>
      </c>
      <c r="Q389" s="102">
        <v>3</v>
      </c>
    </row>
    <row r="390" spans="1:17" ht="12.75">
      <c r="A390" s="52" t="str">
        <f t="shared" si="8"/>
        <v>Report</v>
      </c>
      <c r="B390" s="34" t="s">
        <v>256</v>
      </c>
      <c r="C390" s="102">
        <v>55287</v>
      </c>
      <c r="D390" s="34" t="s">
        <v>257</v>
      </c>
      <c r="E390" s="34" t="s">
        <v>250</v>
      </c>
      <c r="F390" s="102" t="s">
        <v>64</v>
      </c>
      <c r="G390" s="102" t="s">
        <v>191</v>
      </c>
      <c r="H390" s="102">
        <v>430262</v>
      </c>
      <c r="I390" s="105">
        <v>41918</v>
      </c>
      <c r="J390" s="105">
        <v>41922</v>
      </c>
      <c r="K390" s="102" t="s">
        <v>192</v>
      </c>
      <c r="L390" s="105">
        <v>41961</v>
      </c>
      <c r="M390" s="71">
        <v>8</v>
      </c>
      <c r="N390" s="35" t="s">
        <v>298</v>
      </c>
      <c r="O390" s="102">
        <v>101</v>
      </c>
      <c r="P390" s="34" t="s">
        <v>110</v>
      </c>
      <c r="Q390" s="102">
        <v>2</v>
      </c>
    </row>
    <row r="391" spans="1:17" ht="12.75">
      <c r="A391" s="52" t="str">
        <f t="shared" si="8"/>
        <v>Report</v>
      </c>
      <c r="B391" s="34" t="s">
        <v>256</v>
      </c>
      <c r="C391" s="102">
        <v>55287</v>
      </c>
      <c r="D391" s="34" t="s">
        <v>257</v>
      </c>
      <c r="E391" s="34" t="s">
        <v>250</v>
      </c>
      <c r="F391" s="102" t="s">
        <v>64</v>
      </c>
      <c r="G391" s="102" t="s">
        <v>191</v>
      </c>
      <c r="H391" s="102">
        <v>430262</v>
      </c>
      <c r="I391" s="105">
        <v>41918</v>
      </c>
      <c r="J391" s="105">
        <v>41922</v>
      </c>
      <c r="K391" s="102" t="s">
        <v>192</v>
      </c>
      <c r="L391" s="105">
        <v>41961</v>
      </c>
      <c r="M391" s="71">
        <v>15</v>
      </c>
      <c r="N391" s="35" t="s">
        <v>42</v>
      </c>
      <c r="O391" s="102">
        <v>200</v>
      </c>
      <c r="P391" s="34" t="s">
        <v>56</v>
      </c>
      <c r="Q391" s="102">
        <v>3</v>
      </c>
    </row>
    <row r="392" spans="1:17" ht="12.75">
      <c r="A392" s="52" t="str">
        <f t="shared" si="8"/>
        <v>Report</v>
      </c>
      <c r="B392" s="34" t="s">
        <v>256</v>
      </c>
      <c r="C392" s="102">
        <v>55287</v>
      </c>
      <c r="D392" s="34" t="s">
        <v>257</v>
      </c>
      <c r="E392" s="34" t="s">
        <v>250</v>
      </c>
      <c r="F392" s="102" t="s">
        <v>64</v>
      </c>
      <c r="G392" s="102" t="s">
        <v>191</v>
      </c>
      <c r="H392" s="102">
        <v>430262</v>
      </c>
      <c r="I392" s="105">
        <v>41918</v>
      </c>
      <c r="J392" s="105">
        <v>41922</v>
      </c>
      <c r="K392" s="102" t="s">
        <v>192</v>
      </c>
      <c r="L392" s="105">
        <v>41961</v>
      </c>
      <c r="M392" s="71">
        <v>1</v>
      </c>
      <c r="N392" s="35" t="s">
        <v>44</v>
      </c>
      <c r="O392" s="102">
        <v>500</v>
      </c>
      <c r="P392" s="34" t="s">
        <v>52</v>
      </c>
      <c r="Q392" s="102">
        <v>3</v>
      </c>
    </row>
    <row r="393" spans="1:17" ht="12.75">
      <c r="A393" s="52" t="str">
        <f aca="true" t="shared" si="9" ref="A393:A415">IF(C393&lt;&gt;"",HYPERLINK(CONCATENATE("http://reports.ofsted.gov.uk/inspection-reports/find-inspection-report/provider/ELS/",C393),"Report"),"")</f>
        <v>Report</v>
      </c>
      <c r="B393" s="34" t="s">
        <v>256</v>
      </c>
      <c r="C393" s="102">
        <v>55287</v>
      </c>
      <c r="D393" s="34" t="s">
        <v>257</v>
      </c>
      <c r="E393" s="34" t="s">
        <v>250</v>
      </c>
      <c r="F393" s="102" t="s">
        <v>64</v>
      </c>
      <c r="G393" s="102" t="s">
        <v>191</v>
      </c>
      <c r="H393" s="102">
        <v>430262</v>
      </c>
      <c r="I393" s="105">
        <v>41918</v>
      </c>
      <c r="J393" s="105">
        <v>41922</v>
      </c>
      <c r="K393" s="102" t="s">
        <v>192</v>
      </c>
      <c r="L393" s="105">
        <v>41961</v>
      </c>
      <c r="M393" s="71">
        <v>14</v>
      </c>
      <c r="N393" s="35" t="s">
        <v>47</v>
      </c>
      <c r="O393" s="102">
        <v>204</v>
      </c>
      <c r="P393" s="34" t="s">
        <v>104</v>
      </c>
      <c r="Q393" s="102">
        <v>3</v>
      </c>
    </row>
    <row r="394" spans="1:17" ht="12.75">
      <c r="A394" s="52" t="str">
        <f t="shared" si="9"/>
        <v>Report</v>
      </c>
      <c r="B394" s="34" t="s">
        <v>256</v>
      </c>
      <c r="C394" s="102">
        <v>55287</v>
      </c>
      <c r="D394" s="34" t="s">
        <v>257</v>
      </c>
      <c r="E394" s="34" t="s">
        <v>250</v>
      </c>
      <c r="F394" s="102" t="s">
        <v>64</v>
      </c>
      <c r="G394" s="102" t="s">
        <v>191</v>
      </c>
      <c r="H394" s="102">
        <v>430262</v>
      </c>
      <c r="I394" s="105">
        <v>41918</v>
      </c>
      <c r="J394" s="105">
        <v>41922</v>
      </c>
      <c r="K394" s="102" t="s">
        <v>192</v>
      </c>
      <c r="L394" s="105">
        <v>41961</v>
      </c>
      <c r="M394" s="71">
        <v>15</v>
      </c>
      <c r="N394" s="35" t="s">
        <v>42</v>
      </c>
      <c r="O394" s="102">
        <v>300</v>
      </c>
      <c r="P394" s="34" t="s">
        <v>94</v>
      </c>
      <c r="Q394" s="102">
        <v>3</v>
      </c>
    </row>
    <row r="395" spans="1:17" ht="12.75">
      <c r="A395" s="52" t="str">
        <f t="shared" si="9"/>
        <v>Report</v>
      </c>
      <c r="B395" s="34" t="s">
        <v>509</v>
      </c>
      <c r="C395" s="102">
        <v>59162</v>
      </c>
      <c r="D395" s="34" t="s">
        <v>498</v>
      </c>
      <c r="E395" s="34" t="s">
        <v>208</v>
      </c>
      <c r="F395" s="102" t="s">
        <v>19</v>
      </c>
      <c r="G395" s="102" t="s">
        <v>260</v>
      </c>
      <c r="H395" s="102">
        <v>455608</v>
      </c>
      <c r="I395" s="105">
        <v>42052</v>
      </c>
      <c r="J395" s="105">
        <v>42055</v>
      </c>
      <c r="K395" s="102" t="s">
        <v>192</v>
      </c>
      <c r="L395" s="105">
        <v>42083</v>
      </c>
      <c r="M395" s="71">
        <v>7</v>
      </c>
      <c r="N395" s="35" t="s">
        <v>50</v>
      </c>
      <c r="O395" s="102">
        <v>100</v>
      </c>
      <c r="P395" s="34" t="s">
        <v>96</v>
      </c>
      <c r="Q395" s="102">
        <v>2</v>
      </c>
    </row>
    <row r="396" spans="1:17" ht="12.75">
      <c r="A396" s="52" t="str">
        <f t="shared" si="9"/>
        <v>Report</v>
      </c>
      <c r="B396" s="34" t="s">
        <v>523</v>
      </c>
      <c r="C396" s="102">
        <v>130835</v>
      </c>
      <c r="D396" s="34" t="s">
        <v>498</v>
      </c>
      <c r="E396" s="34" t="s">
        <v>208</v>
      </c>
      <c r="F396" s="102" t="s">
        <v>61</v>
      </c>
      <c r="G396" s="102" t="s">
        <v>225</v>
      </c>
      <c r="H396" s="102">
        <v>461394</v>
      </c>
      <c r="I396" s="105">
        <v>42072</v>
      </c>
      <c r="J396" s="105">
        <v>42076</v>
      </c>
      <c r="K396" s="102" t="s">
        <v>192</v>
      </c>
      <c r="L396" s="105">
        <v>42096</v>
      </c>
      <c r="M396" s="71">
        <v>3</v>
      </c>
      <c r="N396" s="35" t="s">
        <v>301</v>
      </c>
      <c r="O396" s="102">
        <v>301</v>
      </c>
      <c r="P396" s="34" t="s">
        <v>111</v>
      </c>
      <c r="Q396" s="102">
        <v>2</v>
      </c>
    </row>
    <row r="397" spans="1:17" ht="12.75">
      <c r="A397" s="52" t="str">
        <f t="shared" si="9"/>
        <v>Report</v>
      </c>
      <c r="B397" s="34" t="s">
        <v>523</v>
      </c>
      <c r="C397" s="102">
        <v>130835</v>
      </c>
      <c r="D397" s="34" t="s">
        <v>498</v>
      </c>
      <c r="E397" s="34" t="s">
        <v>208</v>
      </c>
      <c r="F397" s="102" t="s">
        <v>61</v>
      </c>
      <c r="G397" s="102" t="s">
        <v>225</v>
      </c>
      <c r="H397" s="102">
        <v>461394</v>
      </c>
      <c r="I397" s="105">
        <v>42072</v>
      </c>
      <c r="J397" s="105">
        <v>42076</v>
      </c>
      <c r="K397" s="102" t="s">
        <v>192</v>
      </c>
      <c r="L397" s="105">
        <v>42096</v>
      </c>
      <c r="M397" s="71">
        <v>14</v>
      </c>
      <c r="N397" s="35" t="s">
        <v>47</v>
      </c>
      <c r="O397" s="102">
        <v>113</v>
      </c>
      <c r="P397" s="34" t="s">
        <v>127</v>
      </c>
      <c r="Q397" s="102">
        <v>3</v>
      </c>
    </row>
    <row r="398" spans="1:17" ht="12.75">
      <c r="A398" s="52" t="str">
        <f t="shared" si="9"/>
        <v>Report</v>
      </c>
      <c r="B398" s="34" t="s">
        <v>523</v>
      </c>
      <c r="C398" s="102">
        <v>130835</v>
      </c>
      <c r="D398" s="34" t="s">
        <v>498</v>
      </c>
      <c r="E398" s="34" t="s">
        <v>208</v>
      </c>
      <c r="F398" s="102" t="s">
        <v>61</v>
      </c>
      <c r="G398" s="102" t="s">
        <v>225</v>
      </c>
      <c r="H398" s="102">
        <v>461394</v>
      </c>
      <c r="I398" s="105">
        <v>42072</v>
      </c>
      <c r="J398" s="105">
        <v>42076</v>
      </c>
      <c r="K398" s="102" t="s">
        <v>192</v>
      </c>
      <c r="L398" s="105">
        <v>42096</v>
      </c>
      <c r="M398" s="71">
        <v>4</v>
      </c>
      <c r="N398" s="35" t="s">
        <v>43</v>
      </c>
      <c r="O398" s="102">
        <v>100</v>
      </c>
      <c r="P398" s="34" t="s">
        <v>45</v>
      </c>
      <c r="Q398" s="102">
        <v>2</v>
      </c>
    </row>
    <row r="399" spans="1:17" ht="12.75">
      <c r="A399" s="52" t="str">
        <f t="shared" si="9"/>
        <v>Report</v>
      </c>
      <c r="B399" s="34" t="s">
        <v>523</v>
      </c>
      <c r="C399" s="102">
        <v>130835</v>
      </c>
      <c r="D399" s="34" t="s">
        <v>498</v>
      </c>
      <c r="E399" s="34" t="s">
        <v>208</v>
      </c>
      <c r="F399" s="102" t="s">
        <v>61</v>
      </c>
      <c r="G399" s="102" t="s">
        <v>225</v>
      </c>
      <c r="H399" s="102">
        <v>461394</v>
      </c>
      <c r="I399" s="105">
        <v>42072</v>
      </c>
      <c r="J399" s="105">
        <v>42076</v>
      </c>
      <c r="K399" s="102" t="s">
        <v>192</v>
      </c>
      <c r="L399" s="105">
        <v>42096</v>
      </c>
      <c r="M399" s="71">
        <v>14</v>
      </c>
      <c r="N399" s="35" t="s">
        <v>47</v>
      </c>
      <c r="O399" s="102">
        <v>112</v>
      </c>
      <c r="P399" s="34" t="s">
        <v>122</v>
      </c>
      <c r="Q399" s="102">
        <v>3</v>
      </c>
    </row>
    <row r="400" spans="1:17" ht="12.75">
      <c r="A400" s="52" t="str">
        <f t="shared" si="9"/>
        <v>Report</v>
      </c>
      <c r="B400" s="34" t="s">
        <v>523</v>
      </c>
      <c r="C400" s="102">
        <v>130835</v>
      </c>
      <c r="D400" s="34" t="s">
        <v>498</v>
      </c>
      <c r="E400" s="34" t="s">
        <v>208</v>
      </c>
      <c r="F400" s="102" t="s">
        <v>61</v>
      </c>
      <c r="G400" s="102" t="s">
        <v>225</v>
      </c>
      <c r="H400" s="102">
        <v>461394</v>
      </c>
      <c r="I400" s="105">
        <v>42072</v>
      </c>
      <c r="J400" s="105">
        <v>42076</v>
      </c>
      <c r="K400" s="102" t="s">
        <v>192</v>
      </c>
      <c r="L400" s="105">
        <v>42096</v>
      </c>
      <c r="M400" s="71">
        <v>3</v>
      </c>
      <c r="N400" s="35" t="s">
        <v>301</v>
      </c>
      <c r="O400" s="102">
        <v>300</v>
      </c>
      <c r="P400" s="34" t="s">
        <v>91</v>
      </c>
      <c r="Q400" s="102">
        <v>2</v>
      </c>
    </row>
    <row r="401" spans="1:17" ht="12.75">
      <c r="A401" s="52" t="str">
        <f t="shared" si="9"/>
        <v>Report</v>
      </c>
      <c r="B401" s="34" t="s">
        <v>523</v>
      </c>
      <c r="C401" s="102">
        <v>130835</v>
      </c>
      <c r="D401" s="34" t="s">
        <v>498</v>
      </c>
      <c r="E401" s="34" t="s">
        <v>208</v>
      </c>
      <c r="F401" s="102" t="s">
        <v>61</v>
      </c>
      <c r="G401" s="102" t="s">
        <v>225</v>
      </c>
      <c r="H401" s="102">
        <v>461394</v>
      </c>
      <c r="I401" s="105">
        <v>42072</v>
      </c>
      <c r="J401" s="105">
        <v>42076</v>
      </c>
      <c r="K401" s="102" t="s">
        <v>192</v>
      </c>
      <c r="L401" s="105">
        <v>42096</v>
      </c>
      <c r="M401" s="71">
        <v>8</v>
      </c>
      <c r="N401" s="35" t="s">
        <v>298</v>
      </c>
      <c r="O401" s="102">
        <v>101</v>
      </c>
      <c r="P401" s="34" t="s">
        <v>110</v>
      </c>
      <c r="Q401" s="102">
        <v>2</v>
      </c>
    </row>
    <row r="402" spans="1:17" ht="12.75">
      <c r="A402" s="52" t="str">
        <f t="shared" si="9"/>
        <v>Report</v>
      </c>
      <c r="B402" s="34" t="s">
        <v>523</v>
      </c>
      <c r="C402" s="102">
        <v>130835</v>
      </c>
      <c r="D402" s="34" t="s">
        <v>498</v>
      </c>
      <c r="E402" s="34" t="s">
        <v>208</v>
      </c>
      <c r="F402" s="102" t="s">
        <v>61</v>
      </c>
      <c r="G402" s="102" t="s">
        <v>225</v>
      </c>
      <c r="H402" s="102">
        <v>461394</v>
      </c>
      <c r="I402" s="105">
        <v>42072</v>
      </c>
      <c r="J402" s="105">
        <v>42076</v>
      </c>
      <c r="K402" s="102" t="s">
        <v>192</v>
      </c>
      <c r="L402" s="105">
        <v>42096</v>
      </c>
      <c r="M402" s="71">
        <v>15</v>
      </c>
      <c r="N402" s="35" t="s">
        <v>42</v>
      </c>
      <c r="O402" s="102">
        <v>300</v>
      </c>
      <c r="P402" s="34" t="s">
        <v>94</v>
      </c>
      <c r="Q402" s="102">
        <v>2</v>
      </c>
    </row>
    <row r="403" spans="1:17" ht="12.75">
      <c r="A403" s="52" t="str">
        <f t="shared" si="9"/>
        <v>Report</v>
      </c>
      <c r="B403" s="34" t="s">
        <v>282</v>
      </c>
      <c r="C403" s="102">
        <v>130677</v>
      </c>
      <c r="D403" s="34" t="s">
        <v>234</v>
      </c>
      <c r="E403" s="34" t="s">
        <v>233</v>
      </c>
      <c r="F403" s="102" t="s">
        <v>61</v>
      </c>
      <c r="G403" s="102" t="s">
        <v>210</v>
      </c>
      <c r="H403" s="102">
        <v>430271</v>
      </c>
      <c r="I403" s="105">
        <v>41932</v>
      </c>
      <c r="J403" s="105">
        <v>41936</v>
      </c>
      <c r="K403" s="102" t="s">
        <v>192</v>
      </c>
      <c r="L403" s="105">
        <v>41971</v>
      </c>
      <c r="M403" s="71">
        <v>15</v>
      </c>
      <c r="N403" s="35" t="s">
        <v>42</v>
      </c>
      <c r="O403" s="102">
        <v>100</v>
      </c>
      <c r="P403" s="34" t="s">
        <v>119</v>
      </c>
      <c r="Q403" s="102">
        <v>2</v>
      </c>
    </row>
    <row r="404" spans="1:17" ht="12.75">
      <c r="A404" s="52" t="str">
        <f t="shared" si="9"/>
        <v>Report</v>
      </c>
      <c r="B404" s="34" t="s">
        <v>194</v>
      </c>
      <c r="C404" s="102">
        <v>139245</v>
      </c>
      <c r="D404" s="34" t="s">
        <v>196</v>
      </c>
      <c r="E404" s="34" t="s">
        <v>299</v>
      </c>
      <c r="F404" s="102" t="s">
        <v>197</v>
      </c>
      <c r="G404" s="102" t="s">
        <v>198</v>
      </c>
      <c r="H404" s="102">
        <v>446689</v>
      </c>
      <c r="I404" s="105">
        <v>41898</v>
      </c>
      <c r="J404" s="105">
        <v>41900</v>
      </c>
      <c r="K404" s="102" t="s">
        <v>192</v>
      </c>
      <c r="L404" s="105">
        <v>41933</v>
      </c>
      <c r="M404" s="71">
        <v>14</v>
      </c>
      <c r="N404" s="35" t="s">
        <v>47</v>
      </c>
      <c r="O404" s="102">
        <v>108</v>
      </c>
      <c r="P404" s="34" t="s">
        <v>49</v>
      </c>
      <c r="Q404" s="102">
        <v>4</v>
      </c>
    </row>
    <row r="405" spans="1:17" ht="12.75">
      <c r="A405" s="52" t="str">
        <f t="shared" si="9"/>
        <v>Report</v>
      </c>
      <c r="B405" s="34" t="s">
        <v>310</v>
      </c>
      <c r="C405" s="102">
        <v>52911</v>
      </c>
      <c r="D405" s="34" t="s">
        <v>196</v>
      </c>
      <c r="E405" s="34" t="s">
        <v>299</v>
      </c>
      <c r="F405" s="102" t="s">
        <v>64</v>
      </c>
      <c r="G405" s="102" t="s">
        <v>243</v>
      </c>
      <c r="H405" s="102">
        <v>446661</v>
      </c>
      <c r="I405" s="105">
        <v>41946</v>
      </c>
      <c r="J405" s="105">
        <v>41950</v>
      </c>
      <c r="K405" s="102" t="s">
        <v>192</v>
      </c>
      <c r="L405" s="105">
        <v>41983</v>
      </c>
      <c r="M405" s="71">
        <v>9</v>
      </c>
      <c r="N405" s="35" t="s">
        <v>120</v>
      </c>
      <c r="O405" s="102">
        <v>200</v>
      </c>
      <c r="P405" s="34" t="s">
        <v>55</v>
      </c>
      <c r="Q405" s="102">
        <v>3</v>
      </c>
    </row>
    <row r="406" spans="1:17" ht="12.75">
      <c r="A406" s="52" t="str">
        <f t="shared" si="9"/>
        <v>Report</v>
      </c>
      <c r="B406" s="34" t="s">
        <v>310</v>
      </c>
      <c r="C406" s="102">
        <v>52911</v>
      </c>
      <c r="D406" s="34" t="s">
        <v>196</v>
      </c>
      <c r="E406" s="34" t="s">
        <v>299</v>
      </c>
      <c r="F406" s="102" t="s">
        <v>64</v>
      </c>
      <c r="G406" s="102" t="s">
        <v>243</v>
      </c>
      <c r="H406" s="102">
        <v>446661</v>
      </c>
      <c r="I406" s="105">
        <v>41946</v>
      </c>
      <c r="J406" s="105">
        <v>41950</v>
      </c>
      <c r="K406" s="102" t="s">
        <v>192</v>
      </c>
      <c r="L406" s="105">
        <v>41983</v>
      </c>
      <c r="M406" s="71">
        <v>14</v>
      </c>
      <c r="N406" s="35" t="s">
        <v>47</v>
      </c>
      <c r="O406" s="102">
        <v>204</v>
      </c>
      <c r="P406" s="34" t="s">
        <v>104</v>
      </c>
      <c r="Q406" s="102">
        <v>2</v>
      </c>
    </row>
    <row r="407" spans="1:17" ht="12.75">
      <c r="A407" s="52" t="str">
        <f t="shared" si="9"/>
        <v>Report</v>
      </c>
      <c r="B407" s="34" t="s">
        <v>310</v>
      </c>
      <c r="C407" s="102">
        <v>52911</v>
      </c>
      <c r="D407" s="34" t="s">
        <v>196</v>
      </c>
      <c r="E407" s="34" t="s">
        <v>299</v>
      </c>
      <c r="F407" s="102" t="s">
        <v>64</v>
      </c>
      <c r="G407" s="102" t="s">
        <v>243</v>
      </c>
      <c r="H407" s="102">
        <v>446661</v>
      </c>
      <c r="I407" s="105">
        <v>41946</v>
      </c>
      <c r="J407" s="105">
        <v>41950</v>
      </c>
      <c r="K407" s="102" t="s">
        <v>192</v>
      </c>
      <c r="L407" s="105">
        <v>41983</v>
      </c>
      <c r="M407" s="71">
        <v>15</v>
      </c>
      <c r="N407" s="35" t="s">
        <v>42</v>
      </c>
      <c r="O407" s="102">
        <v>300</v>
      </c>
      <c r="P407" s="34" t="s">
        <v>94</v>
      </c>
      <c r="Q407" s="102">
        <v>2</v>
      </c>
    </row>
    <row r="408" spans="1:17" ht="12.75">
      <c r="A408" s="52" t="str">
        <f t="shared" si="9"/>
        <v>Report</v>
      </c>
      <c r="B408" s="34" t="s">
        <v>310</v>
      </c>
      <c r="C408" s="102">
        <v>52911</v>
      </c>
      <c r="D408" s="34" t="s">
        <v>196</v>
      </c>
      <c r="E408" s="34" t="s">
        <v>299</v>
      </c>
      <c r="F408" s="102" t="s">
        <v>64</v>
      </c>
      <c r="G408" s="102" t="s">
        <v>243</v>
      </c>
      <c r="H408" s="102">
        <v>446661</v>
      </c>
      <c r="I408" s="105">
        <v>41946</v>
      </c>
      <c r="J408" s="105">
        <v>41950</v>
      </c>
      <c r="K408" s="102" t="s">
        <v>192</v>
      </c>
      <c r="L408" s="105">
        <v>41983</v>
      </c>
      <c r="M408" s="71">
        <v>17</v>
      </c>
      <c r="N408" s="35" t="s">
        <v>103</v>
      </c>
      <c r="O408" s="102">
        <v>0</v>
      </c>
      <c r="P408" s="34" t="s">
        <v>103</v>
      </c>
      <c r="Q408" s="102">
        <v>3</v>
      </c>
    </row>
    <row r="409" spans="1:17" ht="12.75">
      <c r="A409" s="52" t="str">
        <f t="shared" si="9"/>
        <v>Report</v>
      </c>
      <c r="B409" s="34" t="s">
        <v>503</v>
      </c>
      <c r="C409" s="102">
        <v>59155</v>
      </c>
      <c r="D409" s="34" t="s">
        <v>504</v>
      </c>
      <c r="E409" s="34" t="s">
        <v>250</v>
      </c>
      <c r="F409" s="102" t="s">
        <v>19</v>
      </c>
      <c r="G409" s="102" t="s">
        <v>260</v>
      </c>
      <c r="H409" s="102">
        <v>452628</v>
      </c>
      <c r="I409" s="105">
        <v>42046</v>
      </c>
      <c r="J409" s="105">
        <v>42048</v>
      </c>
      <c r="K409" s="102" t="s">
        <v>192</v>
      </c>
      <c r="L409" s="105">
        <v>42083</v>
      </c>
      <c r="M409" s="71">
        <v>15</v>
      </c>
      <c r="N409" s="35" t="s">
        <v>42</v>
      </c>
      <c r="O409" s="102">
        <v>200</v>
      </c>
      <c r="P409" s="34" t="s">
        <v>56</v>
      </c>
      <c r="Q409" s="102">
        <v>3</v>
      </c>
    </row>
    <row r="410" spans="1:17" ht="12.75">
      <c r="A410" s="52" t="str">
        <f t="shared" si="9"/>
        <v>Report</v>
      </c>
      <c r="B410" s="34" t="s">
        <v>249</v>
      </c>
      <c r="C410" s="102">
        <v>130845</v>
      </c>
      <c r="D410" s="34" t="s">
        <v>251</v>
      </c>
      <c r="E410" s="34" t="s">
        <v>250</v>
      </c>
      <c r="F410" s="102" t="s">
        <v>61</v>
      </c>
      <c r="G410" s="102" t="s">
        <v>210</v>
      </c>
      <c r="H410" s="102">
        <v>430283</v>
      </c>
      <c r="I410" s="105">
        <v>41919</v>
      </c>
      <c r="J410" s="105">
        <v>41922</v>
      </c>
      <c r="K410" s="102" t="s">
        <v>192</v>
      </c>
      <c r="L410" s="105">
        <v>41957</v>
      </c>
      <c r="M410" s="71">
        <v>8</v>
      </c>
      <c r="N410" s="35" t="s">
        <v>298</v>
      </c>
      <c r="O410" s="102">
        <v>101</v>
      </c>
      <c r="P410" s="34" t="s">
        <v>110</v>
      </c>
      <c r="Q410" s="102">
        <v>1</v>
      </c>
    </row>
    <row r="411" spans="1:17" ht="12.75">
      <c r="A411" s="52" t="str">
        <f t="shared" si="9"/>
        <v>Report</v>
      </c>
      <c r="B411" s="34" t="s">
        <v>249</v>
      </c>
      <c r="C411" s="102">
        <v>130845</v>
      </c>
      <c r="D411" s="34" t="s">
        <v>251</v>
      </c>
      <c r="E411" s="34" t="s">
        <v>250</v>
      </c>
      <c r="F411" s="102" t="s">
        <v>61</v>
      </c>
      <c r="G411" s="102" t="s">
        <v>210</v>
      </c>
      <c r="H411" s="102">
        <v>430283</v>
      </c>
      <c r="I411" s="105">
        <v>41919</v>
      </c>
      <c r="J411" s="105">
        <v>41922</v>
      </c>
      <c r="K411" s="102" t="s">
        <v>192</v>
      </c>
      <c r="L411" s="105">
        <v>41957</v>
      </c>
      <c r="M411" s="71">
        <v>9</v>
      </c>
      <c r="N411" s="35" t="s">
        <v>120</v>
      </c>
      <c r="O411" s="102">
        <v>200</v>
      </c>
      <c r="P411" s="34" t="s">
        <v>55</v>
      </c>
      <c r="Q411" s="102">
        <v>2</v>
      </c>
    </row>
    <row r="412" spans="1:17" ht="12.75">
      <c r="A412" s="52" t="str">
        <f t="shared" si="9"/>
        <v>Report</v>
      </c>
      <c r="B412" s="34" t="s">
        <v>249</v>
      </c>
      <c r="C412" s="102">
        <v>130845</v>
      </c>
      <c r="D412" s="34" t="s">
        <v>251</v>
      </c>
      <c r="E412" s="34" t="s">
        <v>250</v>
      </c>
      <c r="F412" s="102" t="s">
        <v>61</v>
      </c>
      <c r="G412" s="102" t="s">
        <v>210</v>
      </c>
      <c r="H412" s="102">
        <v>430283</v>
      </c>
      <c r="I412" s="105">
        <v>41919</v>
      </c>
      <c r="J412" s="105">
        <v>41922</v>
      </c>
      <c r="K412" s="102" t="s">
        <v>192</v>
      </c>
      <c r="L412" s="105">
        <v>41957</v>
      </c>
      <c r="M412" s="71">
        <v>11</v>
      </c>
      <c r="N412" s="35" t="s">
        <v>53</v>
      </c>
      <c r="O412" s="102">
        <v>0</v>
      </c>
      <c r="P412" s="34" t="s">
        <v>53</v>
      </c>
      <c r="Q412" s="102">
        <v>3</v>
      </c>
    </row>
    <row r="413" spans="1:17" ht="12.75">
      <c r="A413" s="52" t="str">
        <f t="shared" si="9"/>
        <v>Report</v>
      </c>
      <c r="B413" s="34" t="s">
        <v>249</v>
      </c>
      <c r="C413" s="102">
        <v>130845</v>
      </c>
      <c r="D413" s="34" t="s">
        <v>251</v>
      </c>
      <c r="E413" s="34" t="s">
        <v>250</v>
      </c>
      <c r="F413" s="102" t="s">
        <v>61</v>
      </c>
      <c r="G413" s="102" t="s">
        <v>210</v>
      </c>
      <c r="H413" s="102">
        <v>430283</v>
      </c>
      <c r="I413" s="105">
        <v>41919</v>
      </c>
      <c r="J413" s="105">
        <v>41922</v>
      </c>
      <c r="K413" s="102" t="s">
        <v>192</v>
      </c>
      <c r="L413" s="105">
        <v>41957</v>
      </c>
      <c r="M413" s="71">
        <v>8</v>
      </c>
      <c r="N413" s="35" t="s">
        <v>298</v>
      </c>
      <c r="O413" s="102">
        <v>102</v>
      </c>
      <c r="P413" s="34" t="s">
        <v>88</v>
      </c>
      <c r="Q413" s="102">
        <v>1</v>
      </c>
    </row>
    <row r="414" spans="1:17" ht="12.75">
      <c r="A414" s="52" t="str">
        <f t="shared" si="9"/>
        <v>Report</v>
      </c>
      <c r="B414" s="34" t="s">
        <v>249</v>
      </c>
      <c r="C414" s="102">
        <v>130845</v>
      </c>
      <c r="D414" s="34" t="s">
        <v>251</v>
      </c>
      <c r="E414" s="34" t="s">
        <v>250</v>
      </c>
      <c r="F414" s="102" t="s">
        <v>61</v>
      </c>
      <c r="G414" s="102" t="s">
        <v>210</v>
      </c>
      <c r="H414" s="102">
        <v>430283</v>
      </c>
      <c r="I414" s="105">
        <v>41919</v>
      </c>
      <c r="J414" s="105">
        <v>41922</v>
      </c>
      <c r="K414" s="102" t="s">
        <v>192</v>
      </c>
      <c r="L414" s="105">
        <v>41957</v>
      </c>
      <c r="M414" s="71">
        <v>9</v>
      </c>
      <c r="N414" s="35" t="s">
        <v>120</v>
      </c>
      <c r="O414" s="102">
        <v>100</v>
      </c>
      <c r="P414" s="34" t="s">
        <v>101</v>
      </c>
      <c r="Q414" s="102">
        <v>2</v>
      </c>
    </row>
    <row r="415" spans="1:17" ht="12.75">
      <c r="A415" s="52" t="str">
        <f t="shared" si="9"/>
        <v>Report</v>
      </c>
      <c r="B415" s="34" t="s">
        <v>249</v>
      </c>
      <c r="C415" s="102">
        <v>130845</v>
      </c>
      <c r="D415" s="34" t="s">
        <v>251</v>
      </c>
      <c r="E415" s="34" t="s">
        <v>250</v>
      </c>
      <c r="F415" s="102" t="s">
        <v>61</v>
      </c>
      <c r="G415" s="102" t="s">
        <v>210</v>
      </c>
      <c r="H415" s="102">
        <v>430283</v>
      </c>
      <c r="I415" s="105">
        <v>41919</v>
      </c>
      <c r="J415" s="105">
        <v>41922</v>
      </c>
      <c r="K415" s="102" t="s">
        <v>192</v>
      </c>
      <c r="L415" s="105">
        <v>41957</v>
      </c>
      <c r="M415" s="71">
        <v>12</v>
      </c>
      <c r="N415" s="35" t="s">
        <v>130</v>
      </c>
      <c r="O415" s="102">
        <v>100</v>
      </c>
      <c r="P415" s="34" t="s">
        <v>54</v>
      </c>
      <c r="Q415" s="102">
        <v>3</v>
      </c>
    </row>
    <row r="416" spans="1:17" ht="12.75">
      <c r="A416" s="52" t="str">
        <f aca="true" t="shared" si="10" ref="A416:A447">IF(C416&lt;&gt;"",HYPERLINK(CONCATENATE("http://reports.ofsted.gov.uk/inspection-reports/find-inspection-report/provider/ELS/",C416),"Report"),"")</f>
        <v>Report</v>
      </c>
      <c r="B416" s="34" t="s">
        <v>278</v>
      </c>
      <c r="C416" s="102">
        <v>129383</v>
      </c>
      <c r="D416" s="34" t="s">
        <v>251</v>
      </c>
      <c r="E416" s="34" t="s">
        <v>250</v>
      </c>
      <c r="F416" s="102" t="s">
        <v>61</v>
      </c>
      <c r="G416" s="102" t="s">
        <v>210</v>
      </c>
      <c r="H416" s="102">
        <v>430269</v>
      </c>
      <c r="I416" s="105">
        <v>41932</v>
      </c>
      <c r="J416" s="105">
        <v>41936</v>
      </c>
      <c r="K416" s="102" t="s">
        <v>192</v>
      </c>
      <c r="L416" s="105">
        <v>41971</v>
      </c>
      <c r="M416" s="71">
        <v>8</v>
      </c>
      <c r="N416" s="35" t="s">
        <v>298</v>
      </c>
      <c r="O416" s="102">
        <v>101</v>
      </c>
      <c r="P416" s="34" t="s">
        <v>110</v>
      </c>
      <c r="Q416" s="102">
        <v>3</v>
      </c>
    </row>
    <row r="417" spans="1:17" ht="12.75">
      <c r="A417" s="52" t="str">
        <f t="shared" si="10"/>
        <v>Report</v>
      </c>
      <c r="B417" s="34" t="s">
        <v>278</v>
      </c>
      <c r="C417" s="102">
        <v>129383</v>
      </c>
      <c r="D417" s="34" t="s">
        <v>251</v>
      </c>
      <c r="E417" s="34" t="s">
        <v>250</v>
      </c>
      <c r="F417" s="102" t="s">
        <v>61</v>
      </c>
      <c r="G417" s="102" t="s">
        <v>210</v>
      </c>
      <c r="H417" s="102">
        <v>430269</v>
      </c>
      <c r="I417" s="105">
        <v>41932</v>
      </c>
      <c r="J417" s="105">
        <v>41936</v>
      </c>
      <c r="K417" s="102" t="s">
        <v>192</v>
      </c>
      <c r="L417" s="105">
        <v>41971</v>
      </c>
      <c r="M417" s="71">
        <v>14</v>
      </c>
      <c r="N417" s="35" t="s">
        <v>47</v>
      </c>
      <c r="O417" s="102">
        <v>113</v>
      </c>
      <c r="P417" s="34" t="s">
        <v>127</v>
      </c>
      <c r="Q417" s="102">
        <v>3</v>
      </c>
    </row>
    <row r="418" spans="1:17" ht="12.75">
      <c r="A418" s="52" t="str">
        <f t="shared" si="10"/>
        <v>Report</v>
      </c>
      <c r="B418" s="34" t="s">
        <v>278</v>
      </c>
      <c r="C418" s="102">
        <v>129383</v>
      </c>
      <c r="D418" s="34" t="s">
        <v>251</v>
      </c>
      <c r="E418" s="34" t="s">
        <v>250</v>
      </c>
      <c r="F418" s="102" t="s">
        <v>61</v>
      </c>
      <c r="G418" s="102" t="s">
        <v>210</v>
      </c>
      <c r="H418" s="102">
        <v>430269</v>
      </c>
      <c r="I418" s="105">
        <v>41932</v>
      </c>
      <c r="J418" s="105">
        <v>41936</v>
      </c>
      <c r="K418" s="102" t="s">
        <v>192</v>
      </c>
      <c r="L418" s="105">
        <v>41971</v>
      </c>
      <c r="M418" s="71">
        <v>1</v>
      </c>
      <c r="N418" s="35" t="s">
        <v>44</v>
      </c>
      <c r="O418" s="102">
        <v>300</v>
      </c>
      <c r="P418" s="34" t="s">
        <v>48</v>
      </c>
      <c r="Q418" s="102">
        <v>2</v>
      </c>
    </row>
    <row r="419" spans="1:17" ht="12.75">
      <c r="A419" s="52" t="str">
        <f t="shared" si="10"/>
        <v>Report</v>
      </c>
      <c r="B419" s="34" t="s">
        <v>278</v>
      </c>
      <c r="C419" s="102">
        <v>129383</v>
      </c>
      <c r="D419" s="34" t="s">
        <v>251</v>
      </c>
      <c r="E419" s="34" t="s">
        <v>250</v>
      </c>
      <c r="F419" s="102" t="s">
        <v>61</v>
      </c>
      <c r="G419" s="102" t="s">
        <v>210</v>
      </c>
      <c r="H419" s="102">
        <v>430269</v>
      </c>
      <c r="I419" s="105">
        <v>41932</v>
      </c>
      <c r="J419" s="105">
        <v>41936</v>
      </c>
      <c r="K419" s="102" t="s">
        <v>192</v>
      </c>
      <c r="L419" s="105">
        <v>41971</v>
      </c>
      <c r="M419" s="71">
        <v>5</v>
      </c>
      <c r="N419" s="35" t="s">
        <v>300</v>
      </c>
      <c r="O419" s="102">
        <v>200</v>
      </c>
      <c r="P419" s="34" t="s">
        <v>92</v>
      </c>
      <c r="Q419" s="102">
        <v>2</v>
      </c>
    </row>
    <row r="420" spans="1:17" ht="12.75">
      <c r="A420" s="52" t="str">
        <f t="shared" si="10"/>
        <v>Report</v>
      </c>
      <c r="B420" s="34" t="s">
        <v>278</v>
      </c>
      <c r="C420" s="102">
        <v>129383</v>
      </c>
      <c r="D420" s="34" t="s">
        <v>251</v>
      </c>
      <c r="E420" s="34" t="s">
        <v>250</v>
      </c>
      <c r="F420" s="102" t="s">
        <v>61</v>
      </c>
      <c r="G420" s="102" t="s">
        <v>210</v>
      </c>
      <c r="H420" s="102">
        <v>430269</v>
      </c>
      <c r="I420" s="105">
        <v>41932</v>
      </c>
      <c r="J420" s="105">
        <v>41936</v>
      </c>
      <c r="K420" s="102" t="s">
        <v>192</v>
      </c>
      <c r="L420" s="105">
        <v>41971</v>
      </c>
      <c r="M420" s="71">
        <v>7</v>
      </c>
      <c r="N420" s="35" t="s">
        <v>50</v>
      </c>
      <c r="O420" s="102">
        <v>301</v>
      </c>
      <c r="P420" s="34" t="s">
        <v>46</v>
      </c>
      <c r="Q420" s="102">
        <v>3</v>
      </c>
    </row>
    <row r="421" spans="1:17" ht="12.75">
      <c r="A421" s="52" t="str">
        <f t="shared" si="10"/>
        <v>Report</v>
      </c>
      <c r="B421" s="34" t="s">
        <v>278</v>
      </c>
      <c r="C421" s="102">
        <v>129383</v>
      </c>
      <c r="D421" s="34" t="s">
        <v>251</v>
      </c>
      <c r="E421" s="34" t="s">
        <v>250</v>
      </c>
      <c r="F421" s="102" t="s">
        <v>61</v>
      </c>
      <c r="G421" s="102" t="s">
        <v>210</v>
      </c>
      <c r="H421" s="102">
        <v>430269</v>
      </c>
      <c r="I421" s="105">
        <v>41932</v>
      </c>
      <c r="J421" s="105">
        <v>41936</v>
      </c>
      <c r="K421" s="102" t="s">
        <v>192</v>
      </c>
      <c r="L421" s="105">
        <v>41971</v>
      </c>
      <c r="M421" s="71">
        <v>15</v>
      </c>
      <c r="N421" s="35" t="s">
        <v>42</v>
      </c>
      <c r="O421" s="102">
        <v>200</v>
      </c>
      <c r="P421" s="34" t="s">
        <v>56</v>
      </c>
      <c r="Q421" s="102">
        <v>3</v>
      </c>
    </row>
    <row r="422" spans="1:17" ht="12.75">
      <c r="A422" s="52" t="str">
        <f t="shared" si="10"/>
        <v>Report</v>
      </c>
      <c r="B422" s="34" t="s">
        <v>278</v>
      </c>
      <c r="C422" s="102">
        <v>129383</v>
      </c>
      <c r="D422" s="34" t="s">
        <v>251</v>
      </c>
      <c r="E422" s="34" t="s">
        <v>250</v>
      </c>
      <c r="F422" s="102" t="s">
        <v>61</v>
      </c>
      <c r="G422" s="102" t="s">
        <v>210</v>
      </c>
      <c r="H422" s="102">
        <v>430269</v>
      </c>
      <c r="I422" s="105">
        <v>41932</v>
      </c>
      <c r="J422" s="105">
        <v>41936</v>
      </c>
      <c r="K422" s="102" t="s">
        <v>192</v>
      </c>
      <c r="L422" s="105">
        <v>41971</v>
      </c>
      <c r="M422" s="71">
        <v>15</v>
      </c>
      <c r="N422" s="35" t="s">
        <v>42</v>
      </c>
      <c r="O422" s="102">
        <v>300</v>
      </c>
      <c r="P422" s="34" t="s">
        <v>94</v>
      </c>
      <c r="Q422" s="102">
        <v>3</v>
      </c>
    </row>
    <row r="423" spans="1:17" ht="12.75">
      <c r="A423" s="52" t="str">
        <f t="shared" si="10"/>
        <v>Report</v>
      </c>
      <c r="B423" s="34" t="s">
        <v>349</v>
      </c>
      <c r="C423" s="102">
        <v>130819</v>
      </c>
      <c r="D423" s="34" t="s">
        <v>400</v>
      </c>
      <c r="E423" s="34" t="s">
        <v>233</v>
      </c>
      <c r="F423" s="102" t="s">
        <v>61</v>
      </c>
      <c r="G423" s="102" t="s">
        <v>210</v>
      </c>
      <c r="H423" s="102">
        <v>430274</v>
      </c>
      <c r="I423" s="105">
        <v>41975</v>
      </c>
      <c r="J423" s="105">
        <v>41978</v>
      </c>
      <c r="K423" s="102" t="s">
        <v>192</v>
      </c>
      <c r="L423" s="105">
        <v>42018</v>
      </c>
      <c r="M423" s="71">
        <v>9</v>
      </c>
      <c r="N423" s="35" t="s">
        <v>120</v>
      </c>
      <c r="O423" s="102">
        <v>200</v>
      </c>
      <c r="P423" s="34" t="s">
        <v>55</v>
      </c>
      <c r="Q423" s="102">
        <v>3</v>
      </c>
    </row>
    <row r="424" spans="1:17" ht="12.75">
      <c r="A424" s="52" t="str">
        <f t="shared" si="10"/>
        <v>Report</v>
      </c>
      <c r="B424" s="34" t="s">
        <v>349</v>
      </c>
      <c r="C424" s="102">
        <v>130819</v>
      </c>
      <c r="D424" s="34" t="s">
        <v>400</v>
      </c>
      <c r="E424" s="34" t="s">
        <v>233</v>
      </c>
      <c r="F424" s="102" t="s">
        <v>61</v>
      </c>
      <c r="G424" s="102" t="s">
        <v>210</v>
      </c>
      <c r="H424" s="102">
        <v>430274</v>
      </c>
      <c r="I424" s="105">
        <v>41975</v>
      </c>
      <c r="J424" s="105">
        <v>41978</v>
      </c>
      <c r="K424" s="102" t="s">
        <v>192</v>
      </c>
      <c r="L424" s="105">
        <v>42018</v>
      </c>
      <c r="M424" s="71">
        <v>14</v>
      </c>
      <c r="N424" s="35" t="s">
        <v>47</v>
      </c>
      <c r="O424" s="102">
        <v>112</v>
      </c>
      <c r="P424" s="34" t="s">
        <v>122</v>
      </c>
      <c r="Q424" s="102">
        <v>3</v>
      </c>
    </row>
    <row r="425" spans="1:17" ht="12.75">
      <c r="A425" s="52" t="str">
        <f t="shared" si="10"/>
        <v>Report</v>
      </c>
      <c r="B425" s="34" t="s">
        <v>349</v>
      </c>
      <c r="C425" s="102">
        <v>130819</v>
      </c>
      <c r="D425" s="34" t="s">
        <v>400</v>
      </c>
      <c r="E425" s="34" t="s">
        <v>233</v>
      </c>
      <c r="F425" s="102" t="s">
        <v>61</v>
      </c>
      <c r="G425" s="102" t="s">
        <v>210</v>
      </c>
      <c r="H425" s="102">
        <v>430274</v>
      </c>
      <c r="I425" s="105">
        <v>41975</v>
      </c>
      <c r="J425" s="105">
        <v>41978</v>
      </c>
      <c r="K425" s="102" t="s">
        <v>192</v>
      </c>
      <c r="L425" s="105">
        <v>42018</v>
      </c>
      <c r="M425" s="71">
        <v>14</v>
      </c>
      <c r="N425" s="35" t="s">
        <v>47</v>
      </c>
      <c r="O425" s="102">
        <v>113</v>
      </c>
      <c r="P425" s="34" t="s">
        <v>127</v>
      </c>
      <c r="Q425" s="102">
        <v>3</v>
      </c>
    </row>
    <row r="426" spans="1:17" ht="12.75">
      <c r="A426" s="52" t="str">
        <f t="shared" si="10"/>
        <v>Report</v>
      </c>
      <c r="B426" s="34" t="s">
        <v>188</v>
      </c>
      <c r="C426" s="102">
        <v>56817</v>
      </c>
      <c r="D426" s="34" t="s">
        <v>190</v>
      </c>
      <c r="E426" s="34" t="s">
        <v>189</v>
      </c>
      <c r="F426" s="102" t="s">
        <v>19</v>
      </c>
      <c r="G426" s="102" t="s">
        <v>191</v>
      </c>
      <c r="H426" s="102">
        <v>429793</v>
      </c>
      <c r="I426" s="105">
        <v>41891</v>
      </c>
      <c r="J426" s="105">
        <v>41894</v>
      </c>
      <c r="K426" s="102" t="s">
        <v>192</v>
      </c>
      <c r="L426" s="105">
        <v>41935</v>
      </c>
      <c r="M426" s="71">
        <v>15</v>
      </c>
      <c r="N426" s="35" t="s">
        <v>42</v>
      </c>
      <c r="O426" s="102">
        <v>300</v>
      </c>
      <c r="P426" s="34" t="s">
        <v>94</v>
      </c>
      <c r="Q426" s="102">
        <v>3</v>
      </c>
    </row>
    <row r="427" spans="1:17" ht="12.75">
      <c r="A427" s="52" t="str">
        <f t="shared" si="10"/>
        <v>Report</v>
      </c>
      <c r="B427" s="34" t="s">
        <v>188</v>
      </c>
      <c r="C427" s="102">
        <v>56817</v>
      </c>
      <c r="D427" s="34" t="s">
        <v>190</v>
      </c>
      <c r="E427" s="34" t="s">
        <v>189</v>
      </c>
      <c r="F427" s="102" t="s">
        <v>19</v>
      </c>
      <c r="G427" s="102" t="s">
        <v>191</v>
      </c>
      <c r="H427" s="102">
        <v>429793</v>
      </c>
      <c r="I427" s="105">
        <v>41891</v>
      </c>
      <c r="J427" s="105">
        <v>41894</v>
      </c>
      <c r="K427" s="102" t="s">
        <v>192</v>
      </c>
      <c r="L427" s="105">
        <v>41935</v>
      </c>
      <c r="M427" s="71">
        <v>7</v>
      </c>
      <c r="N427" s="35" t="s">
        <v>50</v>
      </c>
      <c r="O427" s="102">
        <v>400</v>
      </c>
      <c r="P427" s="34" t="s">
        <v>84</v>
      </c>
      <c r="Q427" s="102">
        <v>2</v>
      </c>
    </row>
    <row r="428" spans="1:17" ht="12.75">
      <c r="A428" s="52" t="str">
        <f t="shared" si="10"/>
        <v>Report</v>
      </c>
      <c r="B428" s="34" t="s">
        <v>474</v>
      </c>
      <c r="C428" s="102">
        <v>50219</v>
      </c>
      <c r="D428" s="34" t="s">
        <v>190</v>
      </c>
      <c r="E428" s="34" t="s">
        <v>189</v>
      </c>
      <c r="F428" s="102" t="s">
        <v>64</v>
      </c>
      <c r="G428" s="102" t="s">
        <v>312</v>
      </c>
      <c r="H428" s="102">
        <v>434393</v>
      </c>
      <c r="I428" s="105">
        <v>42023</v>
      </c>
      <c r="J428" s="105">
        <v>42027</v>
      </c>
      <c r="K428" s="102" t="s">
        <v>192</v>
      </c>
      <c r="L428" s="105">
        <v>42069</v>
      </c>
      <c r="M428" s="71">
        <v>14</v>
      </c>
      <c r="N428" s="35" t="s">
        <v>47</v>
      </c>
      <c r="O428" s="102">
        <v>111</v>
      </c>
      <c r="P428" s="34" t="s">
        <v>100</v>
      </c>
      <c r="Q428" s="102">
        <v>2</v>
      </c>
    </row>
    <row r="429" spans="1:17" ht="12.75">
      <c r="A429" s="52" t="str">
        <f t="shared" si="10"/>
        <v>Report</v>
      </c>
      <c r="B429" s="34" t="s">
        <v>474</v>
      </c>
      <c r="C429" s="102">
        <v>50219</v>
      </c>
      <c r="D429" s="34" t="s">
        <v>190</v>
      </c>
      <c r="E429" s="34" t="s">
        <v>189</v>
      </c>
      <c r="F429" s="102" t="s">
        <v>64</v>
      </c>
      <c r="G429" s="102" t="s">
        <v>312</v>
      </c>
      <c r="H429" s="102">
        <v>434393</v>
      </c>
      <c r="I429" s="105">
        <v>42023</v>
      </c>
      <c r="J429" s="105">
        <v>42027</v>
      </c>
      <c r="K429" s="102" t="s">
        <v>192</v>
      </c>
      <c r="L429" s="105">
        <v>42069</v>
      </c>
      <c r="M429" s="71">
        <v>15</v>
      </c>
      <c r="N429" s="35" t="s">
        <v>42</v>
      </c>
      <c r="O429" s="102">
        <v>200</v>
      </c>
      <c r="P429" s="34" t="s">
        <v>56</v>
      </c>
      <c r="Q429" s="102">
        <v>1</v>
      </c>
    </row>
    <row r="430" spans="1:17" ht="12.75">
      <c r="A430" s="52" t="str">
        <f t="shared" si="10"/>
        <v>Report</v>
      </c>
      <c r="B430" s="34" t="s">
        <v>474</v>
      </c>
      <c r="C430" s="102">
        <v>50219</v>
      </c>
      <c r="D430" s="34" t="s">
        <v>190</v>
      </c>
      <c r="E430" s="34" t="s">
        <v>189</v>
      </c>
      <c r="F430" s="102" t="s">
        <v>64</v>
      </c>
      <c r="G430" s="102" t="s">
        <v>312</v>
      </c>
      <c r="H430" s="102">
        <v>434393</v>
      </c>
      <c r="I430" s="105">
        <v>42023</v>
      </c>
      <c r="J430" s="105">
        <v>42027</v>
      </c>
      <c r="K430" s="102" t="s">
        <v>192</v>
      </c>
      <c r="L430" s="105">
        <v>42069</v>
      </c>
      <c r="M430" s="71">
        <v>14</v>
      </c>
      <c r="N430" s="35" t="s">
        <v>47</v>
      </c>
      <c r="O430" s="102">
        <v>114</v>
      </c>
      <c r="P430" s="34" t="s">
        <v>86</v>
      </c>
      <c r="Q430" s="102">
        <v>2</v>
      </c>
    </row>
    <row r="431" spans="1:17" ht="12.75">
      <c r="A431" s="52" t="str">
        <f t="shared" si="10"/>
        <v>Report</v>
      </c>
      <c r="B431" s="34" t="s">
        <v>411</v>
      </c>
      <c r="C431" s="102">
        <v>54373</v>
      </c>
      <c r="D431" s="34" t="s">
        <v>267</v>
      </c>
      <c r="E431" s="34" t="s">
        <v>208</v>
      </c>
      <c r="F431" s="102" t="s">
        <v>64</v>
      </c>
      <c r="G431" s="102" t="s">
        <v>312</v>
      </c>
      <c r="H431" s="102">
        <v>440287</v>
      </c>
      <c r="I431" s="105">
        <v>42023</v>
      </c>
      <c r="J431" s="105">
        <v>42027</v>
      </c>
      <c r="K431" s="102" t="s">
        <v>192</v>
      </c>
      <c r="L431" s="105">
        <v>42066</v>
      </c>
      <c r="M431" s="71">
        <v>15</v>
      </c>
      <c r="N431" s="35" t="s">
        <v>42</v>
      </c>
      <c r="O431" s="102">
        <v>200</v>
      </c>
      <c r="P431" s="34" t="s">
        <v>56</v>
      </c>
      <c r="Q431" s="102">
        <v>2</v>
      </c>
    </row>
    <row r="432" spans="1:17" ht="12.75">
      <c r="A432" s="52" t="str">
        <f t="shared" si="10"/>
        <v>Report</v>
      </c>
      <c r="B432" s="34" t="s">
        <v>411</v>
      </c>
      <c r="C432" s="102">
        <v>54373</v>
      </c>
      <c r="D432" s="34" t="s">
        <v>267</v>
      </c>
      <c r="E432" s="34" t="s">
        <v>208</v>
      </c>
      <c r="F432" s="102" t="s">
        <v>64</v>
      </c>
      <c r="G432" s="102" t="s">
        <v>312</v>
      </c>
      <c r="H432" s="102">
        <v>440287</v>
      </c>
      <c r="I432" s="105">
        <v>42023</v>
      </c>
      <c r="J432" s="105">
        <v>42027</v>
      </c>
      <c r="K432" s="102" t="s">
        <v>192</v>
      </c>
      <c r="L432" s="105">
        <v>42066</v>
      </c>
      <c r="M432" s="71">
        <v>14</v>
      </c>
      <c r="N432" s="35" t="s">
        <v>47</v>
      </c>
      <c r="O432" s="102">
        <v>204</v>
      </c>
      <c r="P432" s="34" t="s">
        <v>104</v>
      </c>
      <c r="Q432" s="102">
        <v>2</v>
      </c>
    </row>
    <row r="433" spans="1:17" ht="12.75">
      <c r="A433" s="52" t="str">
        <f t="shared" si="10"/>
        <v>Report</v>
      </c>
      <c r="B433" s="34" t="s">
        <v>411</v>
      </c>
      <c r="C433" s="102">
        <v>54373</v>
      </c>
      <c r="D433" s="34" t="s">
        <v>267</v>
      </c>
      <c r="E433" s="34" t="s">
        <v>208</v>
      </c>
      <c r="F433" s="102" t="s">
        <v>64</v>
      </c>
      <c r="G433" s="102" t="s">
        <v>312</v>
      </c>
      <c r="H433" s="102">
        <v>440287</v>
      </c>
      <c r="I433" s="105">
        <v>42023</v>
      </c>
      <c r="J433" s="105">
        <v>42027</v>
      </c>
      <c r="K433" s="102" t="s">
        <v>192</v>
      </c>
      <c r="L433" s="105">
        <v>42066</v>
      </c>
      <c r="M433" s="71">
        <v>1</v>
      </c>
      <c r="N433" s="35" t="s">
        <v>44</v>
      </c>
      <c r="O433" s="102">
        <v>300</v>
      </c>
      <c r="P433" s="34" t="s">
        <v>48</v>
      </c>
      <c r="Q433" s="102">
        <v>1</v>
      </c>
    </row>
    <row r="434" spans="1:17" ht="12.75">
      <c r="A434" s="52" t="str">
        <f t="shared" si="10"/>
        <v>Report</v>
      </c>
      <c r="B434" s="34" t="s">
        <v>375</v>
      </c>
      <c r="C434" s="102">
        <v>54277</v>
      </c>
      <c r="D434" s="34" t="s">
        <v>267</v>
      </c>
      <c r="E434" s="34" t="s">
        <v>208</v>
      </c>
      <c r="F434" s="102" t="s">
        <v>19</v>
      </c>
      <c r="G434" s="102" t="s">
        <v>260</v>
      </c>
      <c r="H434" s="102">
        <v>446604</v>
      </c>
      <c r="I434" s="105">
        <v>41981</v>
      </c>
      <c r="J434" s="105">
        <v>41985</v>
      </c>
      <c r="K434" s="102" t="s">
        <v>192</v>
      </c>
      <c r="L434" s="105">
        <v>42020</v>
      </c>
      <c r="M434" s="71">
        <v>1</v>
      </c>
      <c r="N434" s="35" t="s">
        <v>44</v>
      </c>
      <c r="O434" s="102">
        <v>300</v>
      </c>
      <c r="P434" s="34" t="s">
        <v>48</v>
      </c>
      <c r="Q434" s="102">
        <v>3</v>
      </c>
    </row>
    <row r="435" spans="1:17" ht="12.75">
      <c r="A435" s="52" t="str">
        <f t="shared" si="10"/>
        <v>Report</v>
      </c>
      <c r="B435" s="34" t="s">
        <v>375</v>
      </c>
      <c r="C435" s="102">
        <v>54277</v>
      </c>
      <c r="D435" s="34" t="s">
        <v>267</v>
      </c>
      <c r="E435" s="34" t="s">
        <v>208</v>
      </c>
      <c r="F435" s="102" t="s">
        <v>19</v>
      </c>
      <c r="G435" s="102" t="s">
        <v>260</v>
      </c>
      <c r="H435" s="102">
        <v>446604</v>
      </c>
      <c r="I435" s="105">
        <v>41981</v>
      </c>
      <c r="J435" s="105">
        <v>41985</v>
      </c>
      <c r="K435" s="102" t="s">
        <v>192</v>
      </c>
      <c r="L435" s="105">
        <v>42020</v>
      </c>
      <c r="M435" s="71">
        <v>7</v>
      </c>
      <c r="N435" s="35" t="s">
        <v>50</v>
      </c>
      <c r="O435" s="102">
        <v>200</v>
      </c>
      <c r="P435" s="34" t="s">
        <v>102</v>
      </c>
      <c r="Q435" s="102">
        <v>2</v>
      </c>
    </row>
    <row r="436" spans="1:17" ht="12.75">
      <c r="A436" s="52" t="str">
        <f t="shared" si="10"/>
        <v>Report</v>
      </c>
      <c r="B436" s="34" t="s">
        <v>375</v>
      </c>
      <c r="C436" s="102">
        <v>54277</v>
      </c>
      <c r="D436" s="34" t="s">
        <v>267</v>
      </c>
      <c r="E436" s="34" t="s">
        <v>208</v>
      </c>
      <c r="F436" s="102" t="s">
        <v>19</v>
      </c>
      <c r="G436" s="102" t="s">
        <v>260</v>
      </c>
      <c r="H436" s="102">
        <v>446604</v>
      </c>
      <c r="I436" s="105">
        <v>41981</v>
      </c>
      <c r="J436" s="105">
        <v>41985</v>
      </c>
      <c r="K436" s="102" t="s">
        <v>192</v>
      </c>
      <c r="L436" s="105">
        <v>42020</v>
      </c>
      <c r="M436" s="71">
        <v>15</v>
      </c>
      <c r="N436" s="35" t="s">
        <v>42</v>
      </c>
      <c r="O436" s="102">
        <v>200</v>
      </c>
      <c r="P436" s="34" t="s">
        <v>56</v>
      </c>
      <c r="Q436" s="102">
        <v>2</v>
      </c>
    </row>
    <row r="437" spans="1:17" ht="12.75">
      <c r="A437" s="52" t="str">
        <f t="shared" si="10"/>
        <v>Report</v>
      </c>
      <c r="B437" s="34" t="s">
        <v>375</v>
      </c>
      <c r="C437" s="102">
        <v>54277</v>
      </c>
      <c r="D437" s="34" t="s">
        <v>267</v>
      </c>
      <c r="E437" s="34" t="s">
        <v>208</v>
      </c>
      <c r="F437" s="102" t="s">
        <v>19</v>
      </c>
      <c r="G437" s="102" t="s">
        <v>260</v>
      </c>
      <c r="H437" s="102">
        <v>446604</v>
      </c>
      <c r="I437" s="105">
        <v>41981</v>
      </c>
      <c r="J437" s="105">
        <v>41985</v>
      </c>
      <c r="K437" s="102" t="s">
        <v>192</v>
      </c>
      <c r="L437" s="105">
        <v>42020</v>
      </c>
      <c r="M437" s="71">
        <v>5</v>
      </c>
      <c r="N437" s="35" t="s">
        <v>300</v>
      </c>
      <c r="O437" s="102">
        <v>201</v>
      </c>
      <c r="P437" s="34" t="s">
        <v>93</v>
      </c>
      <c r="Q437" s="102">
        <v>2</v>
      </c>
    </row>
    <row r="438" spans="1:17" ht="12.75">
      <c r="A438" s="52" t="str">
        <f t="shared" si="10"/>
        <v>Report</v>
      </c>
      <c r="B438" s="34" t="s">
        <v>375</v>
      </c>
      <c r="C438" s="102">
        <v>54277</v>
      </c>
      <c r="D438" s="34" t="s">
        <v>267</v>
      </c>
      <c r="E438" s="34" t="s">
        <v>208</v>
      </c>
      <c r="F438" s="102" t="s">
        <v>19</v>
      </c>
      <c r="G438" s="102" t="s">
        <v>260</v>
      </c>
      <c r="H438" s="102">
        <v>446604</v>
      </c>
      <c r="I438" s="105">
        <v>41981</v>
      </c>
      <c r="J438" s="105">
        <v>41985</v>
      </c>
      <c r="K438" s="102" t="s">
        <v>192</v>
      </c>
      <c r="L438" s="105">
        <v>42020</v>
      </c>
      <c r="M438" s="71">
        <v>7</v>
      </c>
      <c r="N438" s="35" t="s">
        <v>50</v>
      </c>
      <c r="O438" s="102">
        <v>100</v>
      </c>
      <c r="P438" s="34" t="s">
        <v>96</v>
      </c>
      <c r="Q438" s="102">
        <v>2</v>
      </c>
    </row>
    <row r="439" spans="1:17" ht="12.75">
      <c r="A439" s="52" t="str">
        <f t="shared" si="10"/>
        <v>Report</v>
      </c>
      <c r="B439" s="34" t="s">
        <v>266</v>
      </c>
      <c r="C439" s="102">
        <v>130797</v>
      </c>
      <c r="D439" s="34" t="s">
        <v>267</v>
      </c>
      <c r="E439" s="34" t="s">
        <v>208</v>
      </c>
      <c r="F439" s="102" t="s">
        <v>61</v>
      </c>
      <c r="G439" s="102" t="s">
        <v>210</v>
      </c>
      <c r="H439" s="102">
        <v>430280</v>
      </c>
      <c r="I439" s="105">
        <v>41926</v>
      </c>
      <c r="J439" s="105">
        <v>41929</v>
      </c>
      <c r="K439" s="102" t="s">
        <v>192</v>
      </c>
      <c r="L439" s="105">
        <v>41964</v>
      </c>
      <c r="M439" s="71">
        <v>8</v>
      </c>
      <c r="N439" s="35" t="s">
        <v>298</v>
      </c>
      <c r="O439" s="102">
        <v>100</v>
      </c>
      <c r="P439" s="34" t="s">
        <v>58</v>
      </c>
      <c r="Q439" s="102">
        <v>2</v>
      </c>
    </row>
    <row r="440" spans="1:17" ht="12.75">
      <c r="A440" s="52" t="str">
        <f t="shared" si="10"/>
        <v>Report</v>
      </c>
      <c r="B440" s="34" t="s">
        <v>266</v>
      </c>
      <c r="C440" s="102">
        <v>130797</v>
      </c>
      <c r="D440" s="34" t="s">
        <v>267</v>
      </c>
      <c r="E440" s="34" t="s">
        <v>208</v>
      </c>
      <c r="F440" s="102" t="s">
        <v>61</v>
      </c>
      <c r="G440" s="102" t="s">
        <v>210</v>
      </c>
      <c r="H440" s="102">
        <v>430280</v>
      </c>
      <c r="I440" s="105">
        <v>41926</v>
      </c>
      <c r="J440" s="105">
        <v>41929</v>
      </c>
      <c r="K440" s="102" t="s">
        <v>192</v>
      </c>
      <c r="L440" s="105">
        <v>41964</v>
      </c>
      <c r="M440" s="71">
        <v>2</v>
      </c>
      <c r="N440" s="35" t="s">
        <v>97</v>
      </c>
      <c r="O440" s="102">
        <v>200</v>
      </c>
      <c r="P440" s="34" t="s">
        <v>98</v>
      </c>
      <c r="Q440" s="102">
        <v>3</v>
      </c>
    </row>
    <row r="441" spans="1:17" ht="12.75">
      <c r="A441" s="52" t="str">
        <f t="shared" si="10"/>
        <v>Report</v>
      </c>
      <c r="B441" s="34" t="s">
        <v>266</v>
      </c>
      <c r="C441" s="102">
        <v>130797</v>
      </c>
      <c r="D441" s="34" t="s">
        <v>267</v>
      </c>
      <c r="E441" s="34" t="s">
        <v>208</v>
      </c>
      <c r="F441" s="102" t="s">
        <v>61</v>
      </c>
      <c r="G441" s="102" t="s">
        <v>210</v>
      </c>
      <c r="H441" s="102">
        <v>430280</v>
      </c>
      <c r="I441" s="105">
        <v>41926</v>
      </c>
      <c r="J441" s="105">
        <v>41929</v>
      </c>
      <c r="K441" s="102" t="s">
        <v>192</v>
      </c>
      <c r="L441" s="105">
        <v>41964</v>
      </c>
      <c r="M441" s="71">
        <v>14</v>
      </c>
      <c r="N441" s="35" t="s">
        <v>47</v>
      </c>
      <c r="O441" s="102">
        <v>108</v>
      </c>
      <c r="P441" s="34" t="s">
        <v>49</v>
      </c>
      <c r="Q441" s="102">
        <v>3</v>
      </c>
    </row>
    <row r="442" spans="1:17" ht="12.75">
      <c r="A442" s="52" t="str">
        <f t="shared" si="10"/>
        <v>Report</v>
      </c>
      <c r="B442" s="34" t="s">
        <v>266</v>
      </c>
      <c r="C442" s="102">
        <v>130797</v>
      </c>
      <c r="D442" s="34" t="s">
        <v>267</v>
      </c>
      <c r="E442" s="34" t="s">
        <v>208</v>
      </c>
      <c r="F442" s="102" t="s">
        <v>61</v>
      </c>
      <c r="G442" s="102" t="s">
        <v>210</v>
      </c>
      <c r="H442" s="102">
        <v>430280</v>
      </c>
      <c r="I442" s="105">
        <v>41926</v>
      </c>
      <c r="J442" s="105">
        <v>41929</v>
      </c>
      <c r="K442" s="102" t="s">
        <v>192</v>
      </c>
      <c r="L442" s="105">
        <v>41964</v>
      </c>
      <c r="M442" s="71">
        <v>2</v>
      </c>
      <c r="N442" s="35" t="s">
        <v>97</v>
      </c>
      <c r="O442" s="102">
        <v>100</v>
      </c>
      <c r="P442" s="34" t="s">
        <v>51</v>
      </c>
      <c r="Q442" s="102">
        <v>3</v>
      </c>
    </row>
    <row r="443" spans="1:17" ht="12.75">
      <c r="A443" s="52" t="str">
        <f t="shared" si="10"/>
        <v>Report</v>
      </c>
      <c r="B443" s="34" t="s">
        <v>266</v>
      </c>
      <c r="C443" s="102">
        <v>130797</v>
      </c>
      <c r="D443" s="34" t="s">
        <v>267</v>
      </c>
      <c r="E443" s="34" t="s">
        <v>208</v>
      </c>
      <c r="F443" s="102" t="s">
        <v>61</v>
      </c>
      <c r="G443" s="102" t="s">
        <v>210</v>
      </c>
      <c r="H443" s="102">
        <v>430280</v>
      </c>
      <c r="I443" s="105">
        <v>41926</v>
      </c>
      <c r="J443" s="105">
        <v>41929</v>
      </c>
      <c r="K443" s="102" t="s">
        <v>192</v>
      </c>
      <c r="L443" s="105">
        <v>41964</v>
      </c>
      <c r="M443" s="71">
        <v>3</v>
      </c>
      <c r="N443" s="35" t="s">
        <v>301</v>
      </c>
      <c r="O443" s="102">
        <v>100</v>
      </c>
      <c r="P443" s="34" t="s">
        <v>89</v>
      </c>
      <c r="Q443" s="102">
        <v>3</v>
      </c>
    </row>
    <row r="444" spans="1:17" ht="12.75">
      <c r="A444" s="52" t="str">
        <f t="shared" si="10"/>
        <v>Report</v>
      </c>
      <c r="B444" s="34" t="s">
        <v>499</v>
      </c>
      <c r="C444" s="102">
        <v>130801</v>
      </c>
      <c r="D444" s="34" t="s">
        <v>253</v>
      </c>
      <c r="E444" s="34" t="s">
        <v>208</v>
      </c>
      <c r="F444" s="102" t="s">
        <v>22</v>
      </c>
      <c r="G444" s="102" t="s">
        <v>203</v>
      </c>
      <c r="H444" s="102">
        <v>452492</v>
      </c>
      <c r="I444" s="105">
        <v>42045</v>
      </c>
      <c r="J444" s="105">
        <v>42048</v>
      </c>
      <c r="K444" s="102" t="s">
        <v>192</v>
      </c>
      <c r="L444" s="105">
        <v>42082</v>
      </c>
      <c r="M444" s="71">
        <v>15</v>
      </c>
      <c r="N444" s="35" t="s">
        <v>42</v>
      </c>
      <c r="O444" s="102">
        <v>300</v>
      </c>
      <c r="P444" s="34" t="s">
        <v>94</v>
      </c>
      <c r="Q444" s="102">
        <v>2</v>
      </c>
    </row>
    <row r="445" spans="1:17" ht="12.75">
      <c r="A445" s="52" t="str">
        <f t="shared" si="10"/>
        <v>Report</v>
      </c>
      <c r="B445" s="34" t="s">
        <v>499</v>
      </c>
      <c r="C445" s="102">
        <v>130801</v>
      </c>
      <c r="D445" s="34" t="s">
        <v>253</v>
      </c>
      <c r="E445" s="34" t="s">
        <v>208</v>
      </c>
      <c r="F445" s="102" t="s">
        <v>22</v>
      </c>
      <c r="G445" s="102" t="s">
        <v>203</v>
      </c>
      <c r="H445" s="102">
        <v>452492</v>
      </c>
      <c r="I445" s="105">
        <v>42045</v>
      </c>
      <c r="J445" s="105">
        <v>42048</v>
      </c>
      <c r="K445" s="102" t="s">
        <v>192</v>
      </c>
      <c r="L445" s="105">
        <v>42082</v>
      </c>
      <c r="M445" s="71">
        <v>15</v>
      </c>
      <c r="N445" s="35" t="s">
        <v>42</v>
      </c>
      <c r="O445" s="102">
        <v>500</v>
      </c>
      <c r="P445" s="34" t="s">
        <v>99</v>
      </c>
      <c r="Q445" s="102">
        <v>2</v>
      </c>
    </row>
    <row r="446" spans="1:17" ht="12.75">
      <c r="A446" s="52" t="str">
        <f t="shared" si="10"/>
        <v>Report</v>
      </c>
      <c r="B446" s="34" t="s">
        <v>499</v>
      </c>
      <c r="C446" s="102">
        <v>130801</v>
      </c>
      <c r="D446" s="34" t="s">
        <v>253</v>
      </c>
      <c r="E446" s="34" t="s">
        <v>208</v>
      </c>
      <c r="F446" s="102" t="s">
        <v>22</v>
      </c>
      <c r="G446" s="102" t="s">
        <v>203</v>
      </c>
      <c r="H446" s="102">
        <v>452492</v>
      </c>
      <c r="I446" s="105">
        <v>42045</v>
      </c>
      <c r="J446" s="105">
        <v>42048</v>
      </c>
      <c r="K446" s="102" t="s">
        <v>192</v>
      </c>
      <c r="L446" s="105">
        <v>42082</v>
      </c>
      <c r="M446" s="71">
        <v>2</v>
      </c>
      <c r="N446" s="35" t="s">
        <v>97</v>
      </c>
      <c r="O446" s="102">
        <v>100</v>
      </c>
      <c r="P446" s="34" t="s">
        <v>51</v>
      </c>
      <c r="Q446" s="102">
        <v>2</v>
      </c>
    </row>
    <row r="447" spans="1:17" ht="12.75">
      <c r="A447" s="52" t="str">
        <f t="shared" si="10"/>
        <v>Report</v>
      </c>
      <c r="B447" s="34" t="s">
        <v>252</v>
      </c>
      <c r="C447" s="102">
        <v>53268</v>
      </c>
      <c r="D447" s="34" t="s">
        <v>253</v>
      </c>
      <c r="E447" s="34" t="s">
        <v>208</v>
      </c>
      <c r="F447" s="102" t="s">
        <v>19</v>
      </c>
      <c r="G447" s="102" t="s">
        <v>214</v>
      </c>
      <c r="H447" s="102">
        <v>446602</v>
      </c>
      <c r="I447" s="105">
        <v>41926</v>
      </c>
      <c r="J447" s="105">
        <v>41928</v>
      </c>
      <c r="K447" s="102" t="s">
        <v>192</v>
      </c>
      <c r="L447" s="105">
        <v>41955</v>
      </c>
      <c r="M447" s="71">
        <v>15</v>
      </c>
      <c r="N447" s="35" t="s">
        <v>42</v>
      </c>
      <c r="O447" s="102">
        <v>200</v>
      </c>
      <c r="P447" s="34" t="s">
        <v>56</v>
      </c>
      <c r="Q447" s="102">
        <v>2</v>
      </c>
    </row>
    <row r="448" spans="1:17" ht="12.75">
      <c r="A448" s="52" t="str">
        <f aca="true" t="shared" si="11" ref="A448:A479">IF(C448&lt;&gt;"",HYPERLINK(CONCATENATE("http://reports.ofsted.gov.uk/inspection-reports/find-inspection-report/provider/ELS/",C448),"Report"),"")</f>
        <v>Report</v>
      </c>
      <c r="B448" s="34" t="s">
        <v>394</v>
      </c>
      <c r="C448" s="102">
        <v>51349</v>
      </c>
      <c r="D448" s="34" t="s">
        <v>213</v>
      </c>
      <c r="E448" s="34" t="s">
        <v>212</v>
      </c>
      <c r="F448" s="102" t="s">
        <v>64</v>
      </c>
      <c r="G448" s="102" t="s">
        <v>312</v>
      </c>
      <c r="H448" s="102">
        <v>430293</v>
      </c>
      <c r="I448" s="105">
        <v>41960</v>
      </c>
      <c r="J448" s="105">
        <v>41964</v>
      </c>
      <c r="K448" s="102" t="s">
        <v>192</v>
      </c>
      <c r="L448" s="105">
        <v>42018</v>
      </c>
      <c r="M448" s="71">
        <v>9</v>
      </c>
      <c r="N448" s="35" t="s">
        <v>120</v>
      </c>
      <c r="O448" s="102">
        <v>200</v>
      </c>
      <c r="P448" s="34" t="s">
        <v>55</v>
      </c>
      <c r="Q448" s="102">
        <v>2</v>
      </c>
    </row>
    <row r="449" spans="1:17" ht="12.75">
      <c r="A449" s="52" t="str">
        <f t="shared" si="11"/>
        <v>Report</v>
      </c>
      <c r="B449" s="34" t="s">
        <v>394</v>
      </c>
      <c r="C449" s="102">
        <v>51349</v>
      </c>
      <c r="D449" s="34" t="s">
        <v>213</v>
      </c>
      <c r="E449" s="34" t="s">
        <v>212</v>
      </c>
      <c r="F449" s="102" t="s">
        <v>64</v>
      </c>
      <c r="G449" s="102" t="s">
        <v>312</v>
      </c>
      <c r="H449" s="102">
        <v>430293</v>
      </c>
      <c r="I449" s="105">
        <v>41960</v>
      </c>
      <c r="J449" s="105">
        <v>41964</v>
      </c>
      <c r="K449" s="102" t="s">
        <v>192</v>
      </c>
      <c r="L449" s="105">
        <v>42018</v>
      </c>
      <c r="M449" s="71">
        <v>14</v>
      </c>
      <c r="N449" s="35" t="s">
        <v>47</v>
      </c>
      <c r="O449" s="102">
        <v>113</v>
      </c>
      <c r="P449" s="34" t="s">
        <v>127</v>
      </c>
      <c r="Q449" s="102">
        <v>2</v>
      </c>
    </row>
    <row r="450" spans="1:17" ht="12.75">
      <c r="A450" s="52" t="str">
        <f t="shared" si="11"/>
        <v>Report</v>
      </c>
      <c r="B450" s="34" t="s">
        <v>394</v>
      </c>
      <c r="C450" s="102">
        <v>51349</v>
      </c>
      <c r="D450" s="34" t="s">
        <v>213</v>
      </c>
      <c r="E450" s="34" t="s">
        <v>212</v>
      </c>
      <c r="F450" s="102" t="s">
        <v>64</v>
      </c>
      <c r="G450" s="102" t="s">
        <v>312</v>
      </c>
      <c r="H450" s="102">
        <v>430293</v>
      </c>
      <c r="I450" s="105">
        <v>41960</v>
      </c>
      <c r="J450" s="105">
        <v>41964</v>
      </c>
      <c r="K450" s="102" t="s">
        <v>192</v>
      </c>
      <c r="L450" s="105">
        <v>42018</v>
      </c>
      <c r="M450" s="71">
        <v>6</v>
      </c>
      <c r="N450" s="35" t="s">
        <v>41</v>
      </c>
      <c r="O450" s="102">
        <v>200</v>
      </c>
      <c r="P450" s="34" t="s">
        <v>121</v>
      </c>
      <c r="Q450" s="102">
        <v>2</v>
      </c>
    </row>
    <row r="451" spans="1:17" ht="12.75">
      <c r="A451" s="52" t="str">
        <f t="shared" si="11"/>
        <v>Report</v>
      </c>
      <c r="B451" s="34" t="s">
        <v>394</v>
      </c>
      <c r="C451" s="102">
        <v>51349</v>
      </c>
      <c r="D451" s="34" t="s">
        <v>213</v>
      </c>
      <c r="E451" s="34" t="s">
        <v>212</v>
      </c>
      <c r="F451" s="102" t="s">
        <v>64</v>
      </c>
      <c r="G451" s="102" t="s">
        <v>312</v>
      </c>
      <c r="H451" s="102">
        <v>430293</v>
      </c>
      <c r="I451" s="105">
        <v>41960</v>
      </c>
      <c r="J451" s="105">
        <v>41964</v>
      </c>
      <c r="K451" s="102" t="s">
        <v>192</v>
      </c>
      <c r="L451" s="105">
        <v>42018</v>
      </c>
      <c r="M451" s="71">
        <v>14</v>
      </c>
      <c r="N451" s="35" t="s">
        <v>47</v>
      </c>
      <c r="O451" s="102">
        <v>112</v>
      </c>
      <c r="P451" s="34" t="s">
        <v>122</v>
      </c>
      <c r="Q451" s="102">
        <v>2</v>
      </c>
    </row>
    <row r="452" spans="1:17" ht="12.75">
      <c r="A452" s="52" t="str">
        <f t="shared" si="11"/>
        <v>Report</v>
      </c>
      <c r="B452" s="34" t="s">
        <v>211</v>
      </c>
      <c r="C452" s="102">
        <v>59113</v>
      </c>
      <c r="D452" s="34" t="s">
        <v>213</v>
      </c>
      <c r="E452" s="34" t="s">
        <v>212</v>
      </c>
      <c r="F452" s="102" t="s">
        <v>19</v>
      </c>
      <c r="G452" s="102" t="s">
        <v>214</v>
      </c>
      <c r="H452" s="102">
        <v>434062</v>
      </c>
      <c r="I452" s="105">
        <v>41898</v>
      </c>
      <c r="J452" s="105">
        <v>41901</v>
      </c>
      <c r="K452" s="102" t="s">
        <v>192</v>
      </c>
      <c r="L452" s="105">
        <v>41942</v>
      </c>
      <c r="M452" s="71">
        <v>14</v>
      </c>
      <c r="N452" s="35" t="s">
        <v>47</v>
      </c>
      <c r="O452" s="102">
        <v>204</v>
      </c>
      <c r="P452" s="34" t="s">
        <v>104</v>
      </c>
      <c r="Q452" s="102">
        <v>3</v>
      </c>
    </row>
    <row r="453" spans="1:17" ht="12.75">
      <c r="A453" s="52" t="str">
        <f t="shared" si="11"/>
        <v>Report</v>
      </c>
      <c r="B453" s="34" t="s">
        <v>211</v>
      </c>
      <c r="C453" s="102">
        <v>59113</v>
      </c>
      <c r="D453" s="34" t="s">
        <v>213</v>
      </c>
      <c r="E453" s="34" t="s">
        <v>212</v>
      </c>
      <c r="F453" s="102" t="s">
        <v>19</v>
      </c>
      <c r="G453" s="102" t="s">
        <v>214</v>
      </c>
      <c r="H453" s="102">
        <v>434062</v>
      </c>
      <c r="I453" s="105">
        <v>41898</v>
      </c>
      <c r="J453" s="105">
        <v>41901</v>
      </c>
      <c r="K453" s="102" t="s">
        <v>192</v>
      </c>
      <c r="L453" s="105">
        <v>41942</v>
      </c>
      <c r="M453" s="71">
        <v>15</v>
      </c>
      <c r="N453" s="35" t="s">
        <v>42</v>
      </c>
      <c r="O453" s="102">
        <v>200</v>
      </c>
      <c r="P453" s="34" t="s">
        <v>56</v>
      </c>
      <c r="Q453" s="102">
        <v>3</v>
      </c>
    </row>
    <row r="454" spans="1:17" ht="12.75">
      <c r="A454" s="52" t="str">
        <f t="shared" si="11"/>
        <v>Report</v>
      </c>
      <c r="B454" s="34" t="s">
        <v>211</v>
      </c>
      <c r="C454" s="102">
        <v>59113</v>
      </c>
      <c r="D454" s="34" t="s">
        <v>213</v>
      </c>
      <c r="E454" s="34" t="s">
        <v>212</v>
      </c>
      <c r="F454" s="102" t="s">
        <v>19</v>
      </c>
      <c r="G454" s="102" t="s">
        <v>214</v>
      </c>
      <c r="H454" s="102">
        <v>434062</v>
      </c>
      <c r="I454" s="105">
        <v>41898</v>
      </c>
      <c r="J454" s="105">
        <v>41901</v>
      </c>
      <c r="K454" s="102" t="s">
        <v>192</v>
      </c>
      <c r="L454" s="105">
        <v>41942</v>
      </c>
      <c r="M454" s="71">
        <v>14</v>
      </c>
      <c r="N454" s="35" t="s">
        <v>47</v>
      </c>
      <c r="O454" s="102">
        <v>112</v>
      </c>
      <c r="P454" s="34" t="s">
        <v>122</v>
      </c>
      <c r="Q454" s="102">
        <v>3</v>
      </c>
    </row>
    <row r="455" spans="1:17" ht="12.75">
      <c r="A455" s="52" t="str">
        <f t="shared" si="11"/>
        <v>Report</v>
      </c>
      <c r="B455" s="34" t="s">
        <v>522</v>
      </c>
      <c r="C455" s="102">
        <v>139896</v>
      </c>
      <c r="D455" s="34" t="s">
        <v>477</v>
      </c>
      <c r="E455" s="34" t="s">
        <v>233</v>
      </c>
      <c r="F455" s="102" t="s">
        <v>434</v>
      </c>
      <c r="G455" s="102" t="s">
        <v>418</v>
      </c>
      <c r="H455" s="102">
        <v>452502</v>
      </c>
      <c r="I455" s="105">
        <v>42066</v>
      </c>
      <c r="J455" s="105">
        <v>42069</v>
      </c>
      <c r="K455" s="102" t="s">
        <v>192</v>
      </c>
      <c r="L455" s="105">
        <v>42094</v>
      </c>
      <c r="M455" s="71">
        <v>2</v>
      </c>
      <c r="N455" s="35" t="s">
        <v>97</v>
      </c>
      <c r="O455" s="102">
        <v>100</v>
      </c>
      <c r="P455" s="34" t="s">
        <v>51</v>
      </c>
      <c r="Q455" s="102">
        <v>2</v>
      </c>
    </row>
    <row r="456" spans="1:17" ht="12.75">
      <c r="A456" s="52" t="str">
        <f t="shared" si="11"/>
        <v>Report</v>
      </c>
      <c r="B456" s="34" t="s">
        <v>522</v>
      </c>
      <c r="C456" s="102">
        <v>139896</v>
      </c>
      <c r="D456" s="34" t="s">
        <v>477</v>
      </c>
      <c r="E456" s="34" t="s">
        <v>233</v>
      </c>
      <c r="F456" s="102" t="s">
        <v>434</v>
      </c>
      <c r="G456" s="102" t="s">
        <v>418</v>
      </c>
      <c r="H456" s="102">
        <v>452502</v>
      </c>
      <c r="I456" s="105">
        <v>42066</v>
      </c>
      <c r="J456" s="105">
        <v>42069</v>
      </c>
      <c r="K456" s="102" t="s">
        <v>192</v>
      </c>
      <c r="L456" s="105">
        <v>42094</v>
      </c>
      <c r="M456" s="71">
        <v>2</v>
      </c>
      <c r="N456" s="35" t="s">
        <v>97</v>
      </c>
      <c r="O456" s="102">
        <v>101</v>
      </c>
      <c r="P456" s="34" t="s">
        <v>81</v>
      </c>
      <c r="Q456" s="102">
        <v>2</v>
      </c>
    </row>
    <row r="457" spans="1:17" ht="12.75">
      <c r="A457" s="52" t="str">
        <f t="shared" si="11"/>
        <v>Report</v>
      </c>
      <c r="B457" s="34" t="s">
        <v>522</v>
      </c>
      <c r="C457" s="102">
        <v>139896</v>
      </c>
      <c r="D457" s="34" t="s">
        <v>477</v>
      </c>
      <c r="E457" s="34" t="s">
        <v>233</v>
      </c>
      <c r="F457" s="102" t="s">
        <v>434</v>
      </c>
      <c r="G457" s="102" t="s">
        <v>418</v>
      </c>
      <c r="H457" s="102">
        <v>452502</v>
      </c>
      <c r="I457" s="105">
        <v>42066</v>
      </c>
      <c r="J457" s="105">
        <v>42069</v>
      </c>
      <c r="K457" s="102" t="s">
        <v>192</v>
      </c>
      <c r="L457" s="105">
        <v>42094</v>
      </c>
      <c r="M457" s="71">
        <v>2</v>
      </c>
      <c r="N457" s="35" t="s">
        <v>97</v>
      </c>
      <c r="O457" s="102">
        <v>200</v>
      </c>
      <c r="P457" s="34" t="s">
        <v>98</v>
      </c>
      <c r="Q457" s="102">
        <v>2</v>
      </c>
    </row>
    <row r="458" spans="1:17" ht="12.75">
      <c r="A458" s="52" t="str">
        <f t="shared" si="11"/>
        <v>Report</v>
      </c>
      <c r="B458" s="34" t="s">
        <v>476</v>
      </c>
      <c r="C458" s="102">
        <v>53545</v>
      </c>
      <c r="D458" s="34" t="s">
        <v>477</v>
      </c>
      <c r="E458" s="34" t="s">
        <v>233</v>
      </c>
      <c r="F458" s="102" t="s">
        <v>64</v>
      </c>
      <c r="G458" s="102" t="s">
        <v>220</v>
      </c>
      <c r="H458" s="102">
        <v>452610</v>
      </c>
      <c r="I458" s="105">
        <v>42023</v>
      </c>
      <c r="J458" s="105">
        <v>42027</v>
      </c>
      <c r="K458" s="102" t="s">
        <v>192</v>
      </c>
      <c r="L458" s="105">
        <v>42072</v>
      </c>
      <c r="M458" s="71">
        <v>8</v>
      </c>
      <c r="N458" s="35" t="s">
        <v>298</v>
      </c>
      <c r="O458" s="102">
        <v>101</v>
      </c>
      <c r="P458" s="34" t="s">
        <v>110</v>
      </c>
      <c r="Q458" s="102">
        <v>2</v>
      </c>
    </row>
    <row r="459" spans="1:17" ht="12.75">
      <c r="A459" s="52" t="str">
        <f t="shared" si="11"/>
        <v>Report</v>
      </c>
      <c r="B459" s="34" t="s">
        <v>476</v>
      </c>
      <c r="C459" s="102">
        <v>53545</v>
      </c>
      <c r="D459" s="34" t="s">
        <v>477</v>
      </c>
      <c r="E459" s="34" t="s">
        <v>233</v>
      </c>
      <c r="F459" s="102" t="s">
        <v>64</v>
      </c>
      <c r="G459" s="102" t="s">
        <v>220</v>
      </c>
      <c r="H459" s="102">
        <v>452610</v>
      </c>
      <c r="I459" s="105">
        <v>42023</v>
      </c>
      <c r="J459" s="105">
        <v>42027</v>
      </c>
      <c r="K459" s="102" t="s">
        <v>192</v>
      </c>
      <c r="L459" s="105">
        <v>42072</v>
      </c>
      <c r="M459" s="71">
        <v>14</v>
      </c>
      <c r="N459" s="35" t="s">
        <v>47</v>
      </c>
      <c r="O459" s="102">
        <v>108</v>
      </c>
      <c r="P459" s="34" t="s">
        <v>49</v>
      </c>
      <c r="Q459" s="102">
        <v>3</v>
      </c>
    </row>
    <row r="460" spans="1:17" ht="12.75">
      <c r="A460" s="52" t="str">
        <f t="shared" si="11"/>
        <v>Report</v>
      </c>
      <c r="B460" s="34" t="s">
        <v>476</v>
      </c>
      <c r="C460" s="102">
        <v>53545</v>
      </c>
      <c r="D460" s="34" t="s">
        <v>477</v>
      </c>
      <c r="E460" s="34" t="s">
        <v>233</v>
      </c>
      <c r="F460" s="102" t="s">
        <v>64</v>
      </c>
      <c r="G460" s="102" t="s">
        <v>220</v>
      </c>
      <c r="H460" s="102">
        <v>452610</v>
      </c>
      <c r="I460" s="105">
        <v>42023</v>
      </c>
      <c r="J460" s="105">
        <v>42027</v>
      </c>
      <c r="K460" s="102" t="s">
        <v>192</v>
      </c>
      <c r="L460" s="105">
        <v>42072</v>
      </c>
      <c r="M460" s="71">
        <v>14</v>
      </c>
      <c r="N460" s="35" t="s">
        <v>47</v>
      </c>
      <c r="O460" s="102">
        <v>112</v>
      </c>
      <c r="P460" s="34" t="s">
        <v>122</v>
      </c>
      <c r="Q460" s="102">
        <v>3</v>
      </c>
    </row>
    <row r="461" spans="1:17" ht="12.75">
      <c r="A461" s="52" t="str">
        <f t="shared" si="11"/>
        <v>Report</v>
      </c>
      <c r="B461" s="34" t="s">
        <v>512</v>
      </c>
      <c r="C461" s="102">
        <v>53550</v>
      </c>
      <c r="D461" s="34" t="s">
        <v>477</v>
      </c>
      <c r="E461" s="34" t="s">
        <v>233</v>
      </c>
      <c r="F461" s="102" t="s">
        <v>19</v>
      </c>
      <c r="G461" s="102" t="s">
        <v>214</v>
      </c>
      <c r="H461" s="102">
        <v>452611</v>
      </c>
      <c r="I461" s="105">
        <v>42051</v>
      </c>
      <c r="J461" s="105">
        <v>42055</v>
      </c>
      <c r="K461" s="102" t="s">
        <v>192</v>
      </c>
      <c r="L461" s="105">
        <v>42090</v>
      </c>
      <c r="M461" s="71">
        <v>14</v>
      </c>
      <c r="N461" s="35" t="s">
        <v>47</v>
      </c>
      <c r="O461" s="102">
        <v>204</v>
      </c>
      <c r="P461" s="34" t="s">
        <v>104</v>
      </c>
      <c r="Q461" s="102">
        <v>3</v>
      </c>
    </row>
    <row r="462" spans="1:17" ht="12.75">
      <c r="A462" s="52" t="str">
        <f t="shared" si="11"/>
        <v>Report</v>
      </c>
      <c r="B462" s="34" t="s">
        <v>512</v>
      </c>
      <c r="C462" s="102">
        <v>53550</v>
      </c>
      <c r="D462" s="34" t="s">
        <v>477</v>
      </c>
      <c r="E462" s="34" t="s">
        <v>233</v>
      </c>
      <c r="F462" s="102" t="s">
        <v>19</v>
      </c>
      <c r="G462" s="102" t="s">
        <v>214</v>
      </c>
      <c r="H462" s="102">
        <v>452611</v>
      </c>
      <c r="I462" s="105">
        <v>42051</v>
      </c>
      <c r="J462" s="105">
        <v>42055</v>
      </c>
      <c r="K462" s="102" t="s">
        <v>192</v>
      </c>
      <c r="L462" s="105">
        <v>42090</v>
      </c>
      <c r="M462" s="71">
        <v>15</v>
      </c>
      <c r="N462" s="35" t="s">
        <v>42</v>
      </c>
      <c r="O462" s="102">
        <v>200</v>
      </c>
      <c r="P462" s="34" t="s">
        <v>56</v>
      </c>
      <c r="Q462" s="102">
        <v>2</v>
      </c>
    </row>
    <row r="463" spans="1:17" ht="12.75">
      <c r="A463" s="52" t="str">
        <f t="shared" si="11"/>
        <v>Report</v>
      </c>
      <c r="B463" s="34" t="s">
        <v>512</v>
      </c>
      <c r="C463" s="102">
        <v>53550</v>
      </c>
      <c r="D463" s="34" t="s">
        <v>477</v>
      </c>
      <c r="E463" s="34" t="s">
        <v>233</v>
      </c>
      <c r="F463" s="102" t="s">
        <v>19</v>
      </c>
      <c r="G463" s="102" t="s">
        <v>214</v>
      </c>
      <c r="H463" s="102">
        <v>452611</v>
      </c>
      <c r="I463" s="105">
        <v>42051</v>
      </c>
      <c r="J463" s="105">
        <v>42055</v>
      </c>
      <c r="K463" s="102" t="s">
        <v>192</v>
      </c>
      <c r="L463" s="105">
        <v>42090</v>
      </c>
      <c r="M463" s="71">
        <v>4</v>
      </c>
      <c r="N463" s="35" t="s">
        <v>43</v>
      </c>
      <c r="O463" s="102">
        <v>300</v>
      </c>
      <c r="P463" s="34" t="s">
        <v>60</v>
      </c>
      <c r="Q463" s="102">
        <v>3</v>
      </c>
    </row>
    <row r="464" spans="1:17" ht="12.75">
      <c r="A464" s="52" t="str">
        <f t="shared" si="11"/>
        <v>Report</v>
      </c>
      <c r="B464" s="34" t="s">
        <v>512</v>
      </c>
      <c r="C464" s="102">
        <v>53550</v>
      </c>
      <c r="D464" s="34" t="s">
        <v>477</v>
      </c>
      <c r="E464" s="34" t="s">
        <v>233</v>
      </c>
      <c r="F464" s="102" t="s">
        <v>19</v>
      </c>
      <c r="G464" s="102" t="s">
        <v>214</v>
      </c>
      <c r="H464" s="102">
        <v>452611</v>
      </c>
      <c r="I464" s="105">
        <v>42051</v>
      </c>
      <c r="J464" s="105">
        <v>42055</v>
      </c>
      <c r="K464" s="102" t="s">
        <v>192</v>
      </c>
      <c r="L464" s="105">
        <v>42090</v>
      </c>
      <c r="M464" s="71">
        <v>7</v>
      </c>
      <c r="N464" s="35" t="s">
        <v>50</v>
      </c>
      <c r="O464" s="102">
        <v>100</v>
      </c>
      <c r="P464" s="34" t="s">
        <v>96</v>
      </c>
      <c r="Q464" s="102">
        <v>3</v>
      </c>
    </row>
    <row r="465" spans="1:17" ht="12.75">
      <c r="A465" s="52" t="str">
        <f t="shared" si="11"/>
        <v>Report</v>
      </c>
      <c r="B465" s="34" t="s">
        <v>512</v>
      </c>
      <c r="C465" s="102">
        <v>53550</v>
      </c>
      <c r="D465" s="34" t="s">
        <v>477</v>
      </c>
      <c r="E465" s="34" t="s">
        <v>233</v>
      </c>
      <c r="F465" s="102" t="s">
        <v>19</v>
      </c>
      <c r="G465" s="102" t="s">
        <v>214</v>
      </c>
      <c r="H465" s="102">
        <v>452611</v>
      </c>
      <c r="I465" s="105">
        <v>42051</v>
      </c>
      <c r="J465" s="105">
        <v>42055</v>
      </c>
      <c r="K465" s="102" t="s">
        <v>192</v>
      </c>
      <c r="L465" s="105">
        <v>42090</v>
      </c>
      <c r="M465" s="71">
        <v>15</v>
      </c>
      <c r="N465" s="35" t="s">
        <v>42</v>
      </c>
      <c r="O465" s="102">
        <v>401</v>
      </c>
      <c r="P465" s="34" t="s">
        <v>95</v>
      </c>
      <c r="Q465" s="102">
        <v>2</v>
      </c>
    </row>
    <row r="466" spans="1:17" ht="12.75">
      <c r="A466" s="52" t="str">
        <f t="shared" si="11"/>
        <v>Report</v>
      </c>
      <c r="B466" s="34" t="s">
        <v>512</v>
      </c>
      <c r="C466" s="102">
        <v>53550</v>
      </c>
      <c r="D466" s="34" t="s">
        <v>477</v>
      </c>
      <c r="E466" s="34" t="s">
        <v>233</v>
      </c>
      <c r="F466" s="102" t="s">
        <v>19</v>
      </c>
      <c r="G466" s="102" t="s">
        <v>214</v>
      </c>
      <c r="H466" s="102">
        <v>452611</v>
      </c>
      <c r="I466" s="105">
        <v>42051</v>
      </c>
      <c r="J466" s="105">
        <v>42055</v>
      </c>
      <c r="K466" s="102" t="s">
        <v>192</v>
      </c>
      <c r="L466" s="105">
        <v>42090</v>
      </c>
      <c r="M466" s="71">
        <v>7</v>
      </c>
      <c r="N466" s="35" t="s">
        <v>50</v>
      </c>
      <c r="O466" s="102">
        <v>200</v>
      </c>
      <c r="P466" s="34" t="s">
        <v>102</v>
      </c>
      <c r="Q466" s="102">
        <v>3</v>
      </c>
    </row>
    <row r="467" spans="1:17" ht="12.75">
      <c r="A467" s="52" t="str">
        <f t="shared" si="11"/>
        <v>Report</v>
      </c>
      <c r="B467" s="34" t="s">
        <v>350</v>
      </c>
      <c r="C467" s="102">
        <v>130851</v>
      </c>
      <c r="D467" s="34" t="s">
        <v>401</v>
      </c>
      <c r="E467" s="34" t="s">
        <v>212</v>
      </c>
      <c r="F467" s="102" t="s">
        <v>61</v>
      </c>
      <c r="G467" s="102" t="s">
        <v>225</v>
      </c>
      <c r="H467" s="102">
        <v>446541</v>
      </c>
      <c r="I467" s="105">
        <v>41974</v>
      </c>
      <c r="J467" s="105">
        <v>41978</v>
      </c>
      <c r="K467" s="102" t="s">
        <v>192</v>
      </c>
      <c r="L467" s="105">
        <v>42018</v>
      </c>
      <c r="M467" s="71">
        <v>6</v>
      </c>
      <c r="N467" s="35" t="s">
        <v>41</v>
      </c>
      <c r="O467" s="102">
        <v>100</v>
      </c>
      <c r="P467" s="34" t="s">
        <v>59</v>
      </c>
      <c r="Q467" s="102">
        <v>2</v>
      </c>
    </row>
    <row r="468" spans="1:17" ht="12.75">
      <c r="A468" s="52" t="str">
        <f t="shared" si="11"/>
        <v>Report</v>
      </c>
      <c r="B468" s="34" t="s">
        <v>350</v>
      </c>
      <c r="C468" s="102">
        <v>130851</v>
      </c>
      <c r="D468" s="34" t="s">
        <v>401</v>
      </c>
      <c r="E468" s="34" t="s">
        <v>212</v>
      </c>
      <c r="F468" s="102" t="s">
        <v>61</v>
      </c>
      <c r="G468" s="102" t="s">
        <v>225</v>
      </c>
      <c r="H468" s="102">
        <v>446541</v>
      </c>
      <c r="I468" s="105">
        <v>41974</v>
      </c>
      <c r="J468" s="105">
        <v>41978</v>
      </c>
      <c r="K468" s="102" t="s">
        <v>192</v>
      </c>
      <c r="L468" s="105">
        <v>42018</v>
      </c>
      <c r="M468" s="71">
        <v>9</v>
      </c>
      <c r="N468" s="35" t="s">
        <v>120</v>
      </c>
      <c r="O468" s="102">
        <v>100</v>
      </c>
      <c r="P468" s="34" t="s">
        <v>101</v>
      </c>
      <c r="Q468" s="102">
        <v>2</v>
      </c>
    </row>
    <row r="469" spans="1:17" ht="12.75">
      <c r="A469" s="52" t="str">
        <f t="shared" si="11"/>
        <v>Report</v>
      </c>
      <c r="B469" s="34" t="s">
        <v>350</v>
      </c>
      <c r="C469" s="102">
        <v>130851</v>
      </c>
      <c r="D469" s="34" t="s">
        <v>401</v>
      </c>
      <c r="E469" s="34" t="s">
        <v>212</v>
      </c>
      <c r="F469" s="102" t="s">
        <v>61</v>
      </c>
      <c r="G469" s="102" t="s">
        <v>225</v>
      </c>
      <c r="H469" s="102">
        <v>446541</v>
      </c>
      <c r="I469" s="105">
        <v>41974</v>
      </c>
      <c r="J469" s="105">
        <v>41978</v>
      </c>
      <c r="K469" s="102" t="s">
        <v>192</v>
      </c>
      <c r="L469" s="105">
        <v>42018</v>
      </c>
      <c r="M469" s="71">
        <v>12</v>
      </c>
      <c r="N469" s="35" t="s">
        <v>130</v>
      </c>
      <c r="O469" s="102">
        <v>100</v>
      </c>
      <c r="P469" s="34" t="s">
        <v>54</v>
      </c>
      <c r="Q469" s="102">
        <v>3</v>
      </c>
    </row>
    <row r="470" spans="1:17" ht="12.75">
      <c r="A470" s="52" t="str">
        <f t="shared" si="11"/>
        <v>Report</v>
      </c>
      <c r="B470" s="34" t="s">
        <v>226</v>
      </c>
      <c r="C470" s="102">
        <v>59072</v>
      </c>
      <c r="D470" s="34" t="s">
        <v>227</v>
      </c>
      <c r="E470" s="34" t="s">
        <v>208</v>
      </c>
      <c r="F470" s="102" t="s">
        <v>64</v>
      </c>
      <c r="G470" s="102" t="s">
        <v>214</v>
      </c>
      <c r="H470" s="102">
        <v>434036</v>
      </c>
      <c r="I470" s="105">
        <v>41905</v>
      </c>
      <c r="J470" s="105">
        <v>41908</v>
      </c>
      <c r="K470" s="102" t="s">
        <v>192</v>
      </c>
      <c r="L470" s="105">
        <v>41941</v>
      </c>
      <c r="M470" s="71">
        <v>14</v>
      </c>
      <c r="N470" s="35" t="s">
        <v>47</v>
      </c>
      <c r="O470" s="102">
        <v>204</v>
      </c>
      <c r="P470" s="34" t="s">
        <v>104</v>
      </c>
      <c r="Q470" s="102">
        <v>4</v>
      </c>
    </row>
    <row r="471" spans="1:17" ht="12.75">
      <c r="A471" s="52" t="str">
        <f t="shared" si="11"/>
        <v>Report</v>
      </c>
      <c r="B471" s="34" t="s">
        <v>336</v>
      </c>
      <c r="C471" s="102">
        <v>55422</v>
      </c>
      <c r="D471" s="34" t="s">
        <v>227</v>
      </c>
      <c r="E471" s="34" t="s">
        <v>208</v>
      </c>
      <c r="F471" s="102" t="s">
        <v>64</v>
      </c>
      <c r="G471" s="102" t="s">
        <v>220</v>
      </c>
      <c r="H471" s="102">
        <v>451949</v>
      </c>
      <c r="I471" s="105">
        <v>41975</v>
      </c>
      <c r="J471" s="105">
        <v>41978</v>
      </c>
      <c r="K471" s="102" t="s">
        <v>192</v>
      </c>
      <c r="L471" s="105">
        <v>42011</v>
      </c>
      <c r="M471" s="71">
        <v>14</v>
      </c>
      <c r="N471" s="35" t="s">
        <v>47</v>
      </c>
      <c r="O471" s="102">
        <v>112</v>
      </c>
      <c r="P471" s="34" t="s">
        <v>122</v>
      </c>
      <c r="Q471" s="102">
        <v>3</v>
      </c>
    </row>
    <row r="472" spans="1:17" ht="12.75">
      <c r="A472" s="52" t="str">
        <f t="shared" si="11"/>
        <v>Report</v>
      </c>
      <c r="B472" s="34" t="s">
        <v>336</v>
      </c>
      <c r="C472" s="102">
        <v>55422</v>
      </c>
      <c r="D472" s="34" t="s">
        <v>227</v>
      </c>
      <c r="E472" s="34" t="s">
        <v>208</v>
      </c>
      <c r="F472" s="102" t="s">
        <v>64</v>
      </c>
      <c r="G472" s="102" t="s">
        <v>220</v>
      </c>
      <c r="H472" s="102">
        <v>451949</v>
      </c>
      <c r="I472" s="105">
        <v>41975</v>
      </c>
      <c r="J472" s="105">
        <v>41978</v>
      </c>
      <c r="K472" s="102" t="s">
        <v>192</v>
      </c>
      <c r="L472" s="105">
        <v>42011</v>
      </c>
      <c r="M472" s="71">
        <v>14</v>
      </c>
      <c r="N472" s="35" t="s">
        <v>47</v>
      </c>
      <c r="O472" s="102">
        <v>113</v>
      </c>
      <c r="P472" s="34" t="s">
        <v>127</v>
      </c>
      <c r="Q472" s="102">
        <v>2</v>
      </c>
    </row>
    <row r="473" spans="1:17" ht="12.75">
      <c r="A473" s="52" t="str">
        <f t="shared" si="11"/>
        <v>Report</v>
      </c>
      <c r="B473" s="34" t="s">
        <v>231</v>
      </c>
      <c r="C473" s="102">
        <v>50192</v>
      </c>
      <c r="D473" s="34" t="s">
        <v>227</v>
      </c>
      <c r="E473" s="34" t="s">
        <v>208</v>
      </c>
      <c r="F473" s="102" t="s">
        <v>19</v>
      </c>
      <c r="G473" s="102" t="s">
        <v>191</v>
      </c>
      <c r="H473" s="102">
        <v>430258</v>
      </c>
      <c r="I473" s="105">
        <v>41904</v>
      </c>
      <c r="J473" s="105">
        <v>41908</v>
      </c>
      <c r="K473" s="102" t="s">
        <v>192</v>
      </c>
      <c r="L473" s="105">
        <v>41940</v>
      </c>
      <c r="M473" s="71">
        <v>1</v>
      </c>
      <c r="N473" s="35" t="s">
        <v>44</v>
      </c>
      <c r="O473" s="102">
        <v>400</v>
      </c>
      <c r="P473" s="34" t="s">
        <v>88</v>
      </c>
      <c r="Q473" s="102">
        <v>3</v>
      </c>
    </row>
    <row r="474" spans="1:17" ht="12.75">
      <c r="A474" s="52" t="str">
        <f t="shared" si="11"/>
        <v>Report</v>
      </c>
      <c r="B474" s="34" t="s">
        <v>409</v>
      </c>
      <c r="C474" s="102">
        <v>57680</v>
      </c>
      <c r="D474" s="34" t="s">
        <v>227</v>
      </c>
      <c r="E474" s="34" t="s">
        <v>208</v>
      </c>
      <c r="F474" s="102" t="s">
        <v>19</v>
      </c>
      <c r="G474" s="102" t="s">
        <v>191</v>
      </c>
      <c r="H474" s="102">
        <v>429796</v>
      </c>
      <c r="I474" s="105">
        <v>42023</v>
      </c>
      <c r="J474" s="105">
        <v>42027</v>
      </c>
      <c r="K474" s="102" t="s">
        <v>192</v>
      </c>
      <c r="L474" s="105">
        <v>42066</v>
      </c>
      <c r="M474" s="71">
        <v>1</v>
      </c>
      <c r="N474" s="35" t="s">
        <v>44</v>
      </c>
      <c r="O474" s="102">
        <v>300</v>
      </c>
      <c r="P474" s="34" t="s">
        <v>48</v>
      </c>
      <c r="Q474" s="102">
        <v>3</v>
      </c>
    </row>
    <row r="475" spans="1:17" ht="12.75">
      <c r="A475" s="52" t="str">
        <f t="shared" si="11"/>
        <v>Report</v>
      </c>
      <c r="B475" s="34" t="s">
        <v>510</v>
      </c>
      <c r="C475" s="102">
        <v>52638</v>
      </c>
      <c r="D475" s="34" t="s">
        <v>511</v>
      </c>
      <c r="E475" s="34" t="s">
        <v>233</v>
      </c>
      <c r="F475" s="102" t="s">
        <v>19</v>
      </c>
      <c r="G475" s="102" t="s">
        <v>260</v>
      </c>
      <c r="H475" s="102">
        <v>452605</v>
      </c>
      <c r="I475" s="105">
        <v>42052</v>
      </c>
      <c r="J475" s="105">
        <v>42055</v>
      </c>
      <c r="K475" s="102" t="s">
        <v>192</v>
      </c>
      <c r="L475" s="105">
        <v>42088</v>
      </c>
      <c r="M475" s="71">
        <v>15</v>
      </c>
      <c r="N475" s="35" t="s">
        <v>42</v>
      </c>
      <c r="O475" s="102">
        <v>400</v>
      </c>
      <c r="P475" s="34" t="s">
        <v>169</v>
      </c>
      <c r="Q475" s="102">
        <v>2</v>
      </c>
    </row>
    <row r="476" spans="1:17" ht="12.75">
      <c r="A476" s="52" t="str">
        <f t="shared" si="11"/>
        <v>Report</v>
      </c>
      <c r="B476" s="34" t="s">
        <v>510</v>
      </c>
      <c r="C476" s="102">
        <v>52638</v>
      </c>
      <c r="D476" s="34" t="s">
        <v>511</v>
      </c>
      <c r="E476" s="34" t="s">
        <v>233</v>
      </c>
      <c r="F476" s="102" t="s">
        <v>19</v>
      </c>
      <c r="G476" s="102" t="s">
        <v>260</v>
      </c>
      <c r="H476" s="102">
        <v>452605</v>
      </c>
      <c r="I476" s="105">
        <v>42052</v>
      </c>
      <c r="J476" s="105">
        <v>42055</v>
      </c>
      <c r="K476" s="102" t="s">
        <v>192</v>
      </c>
      <c r="L476" s="105">
        <v>42088</v>
      </c>
      <c r="M476" s="71">
        <v>15</v>
      </c>
      <c r="N476" s="35" t="s">
        <v>42</v>
      </c>
      <c r="O476" s="102">
        <v>200</v>
      </c>
      <c r="P476" s="34" t="s">
        <v>56</v>
      </c>
      <c r="Q476" s="102">
        <v>2</v>
      </c>
    </row>
    <row r="477" spans="1:17" ht="12.75">
      <c r="A477" s="52" t="str">
        <f t="shared" si="11"/>
        <v>Report</v>
      </c>
      <c r="B477" s="34" t="s">
        <v>381</v>
      </c>
      <c r="C477" s="102">
        <v>130512</v>
      </c>
      <c r="D477" s="34" t="s">
        <v>403</v>
      </c>
      <c r="E477" s="34" t="s">
        <v>299</v>
      </c>
      <c r="F477" s="102" t="s">
        <v>61</v>
      </c>
      <c r="G477" s="102" t="s">
        <v>382</v>
      </c>
      <c r="H477" s="102">
        <v>433764</v>
      </c>
      <c r="I477" s="105">
        <v>41981</v>
      </c>
      <c r="J477" s="105">
        <v>41985</v>
      </c>
      <c r="K477" s="102" t="s">
        <v>192</v>
      </c>
      <c r="L477" s="105">
        <v>42019</v>
      </c>
      <c r="M477" s="71">
        <v>1</v>
      </c>
      <c r="N477" s="35" t="s">
        <v>44</v>
      </c>
      <c r="O477" s="102">
        <v>500</v>
      </c>
      <c r="P477" s="34" t="s">
        <v>52</v>
      </c>
      <c r="Q477" s="102">
        <v>3</v>
      </c>
    </row>
    <row r="478" spans="1:17" ht="12.75">
      <c r="A478" s="52" t="str">
        <f t="shared" si="11"/>
        <v>Report</v>
      </c>
      <c r="B478" s="34" t="s">
        <v>381</v>
      </c>
      <c r="C478" s="102">
        <v>130512</v>
      </c>
      <c r="D478" s="34" t="s">
        <v>403</v>
      </c>
      <c r="E478" s="34" t="s">
        <v>299</v>
      </c>
      <c r="F478" s="102" t="s">
        <v>61</v>
      </c>
      <c r="G478" s="102" t="s">
        <v>382</v>
      </c>
      <c r="H478" s="102">
        <v>433764</v>
      </c>
      <c r="I478" s="105">
        <v>41981</v>
      </c>
      <c r="J478" s="105">
        <v>41985</v>
      </c>
      <c r="K478" s="102" t="s">
        <v>192</v>
      </c>
      <c r="L478" s="105">
        <v>42019</v>
      </c>
      <c r="M478" s="71">
        <v>14</v>
      </c>
      <c r="N478" s="35" t="s">
        <v>47</v>
      </c>
      <c r="O478" s="102">
        <v>204</v>
      </c>
      <c r="P478" s="34" t="s">
        <v>104</v>
      </c>
      <c r="Q478" s="102">
        <v>3</v>
      </c>
    </row>
    <row r="479" spans="1:17" ht="12.75">
      <c r="A479" s="52" t="str">
        <f t="shared" si="11"/>
        <v>Report</v>
      </c>
      <c r="B479" s="34" t="s">
        <v>381</v>
      </c>
      <c r="C479" s="102">
        <v>130512</v>
      </c>
      <c r="D479" s="34" t="s">
        <v>403</v>
      </c>
      <c r="E479" s="34" t="s">
        <v>299</v>
      </c>
      <c r="F479" s="102" t="s">
        <v>61</v>
      </c>
      <c r="G479" s="102" t="s">
        <v>382</v>
      </c>
      <c r="H479" s="102">
        <v>433764</v>
      </c>
      <c r="I479" s="105">
        <v>41981</v>
      </c>
      <c r="J479" s="105">
        <v>41985</v>
      </c>
      <c r="K479" s="102" t="s">
        <v>192</v>
      </c>
      <c r="L479" s="105">
        <v>42019</v>
      </c>
      <c r="M479" s="71">
        <v>4</v>
      </c>
      <c r="N479" s="35" t="s">
        <v>43</v>
      </c>
      <c r="O479" s="102">
        <v>200</v>
      </c>
      <c r="P479" s="34" t="s">
        <v>82</v>
      </c>
      <c r="Q479" s="102">
        <v>3</v>
      </c>
    </row>
    <row r="480" spans="1:17" ht="12.75">
      <c r="A480" s="52" t="str">
        <f aca="true" t="shared" si="12" ref="A480:A511">IF(C480&lt;&gt;"",HYPERLINK(CONCATENATE("http://reports.ofsted.gov.uk/inspection-reports/find-inspection-report/provider/ELS/",C480),"Report"),"")</f>
        <v>Report</v>
      </c>
      <c r="B480" s="34" t="s">
        <v>381</v>
      </c>
      <c r="C480" s="102">
        <v>130512</v>
      </c>
      <c r="D480" s="34" t="s">
        <v>403</v>
      </c>
      <c r="E480" s="34" t="s">
        <v>299</v>
      </c>
      <c r="F480" s="102" t="s">
        <v>61</v>
      </c>
      <c r="G480" s="102" t="s">
        <v>382</v>
      </c>
      <c r="H480" s="102">
        <v>433764</v>
      </c>
      <c r="I480" s="105">
        <v>41981</v>
      </c>
      <c r="J480" s="105">
        <v>41985</v>
      </c>
      <c r="K480" s="102" t="s">
        <v>192</v>
      </c>
      <c r="L480" s="105">
        <v>42019</v>
      </c>
      <c r="M480" s="71">
        <v>9</v>
      </c>
      <c r="N480" s="35" t="s">
        <v>120</v>
      </c>
      <c r="O480" s="102">
        <v>100</v>
      </c>
      <c r="P480" s="34" t="s">
        <v>101</v>
      </c>
      <c r="Q480" s="102">
        <v>2</v>
      </c>
    </row>
    <row r="481" spans="1:17" ht="12.75">
      <c r="A481" s="52" t="str">
        <f t="shared" si="12"/>
        <v>Report</v>
      </c>
      <c r="B481" s="34" t="s">
        <v>381</v>
      </c>
      <c r="C481" s="102">
        <v>130512</v>
      </c>
      <c r="D481" s="34" t="s">
        <v>403</v>
      </c>
      <c r="E481" s="34" t="s">
        <v>299</v>
      </c>
      <c r="F481" s="102" t="s">
        <v>61</v>
      </c>
      <c r="G481" s="102" t="s">
        <v>382</v>
      </c>
      <c r="H481" s="102">
        <v>433764</v>
      </c>
      <c r="I481" s="105">
        <v>41981</v>
      </c>
      <c r="J481" s="105">
        <v>41985</v>
      </c>
      <c r="K481" s="102" t="s">
        <v>192</v>
      </c>
      <c r="L481" s="105">
        <v>42019</v>
      </c>
      <c r="M481" s="71">
        <v>15</v>
      </c>
      <c r="N481" s="35" t="s">
        <v>42</v>
      </c>
      <c r="O481" s="102">
        <v>500</v>
      </c>
      <c r="P481" s="34" t="s">
        <v>99</v>
      </c>
      <c r="Q481" s="102">
        <v>3</v>
      </c>
    </row>
    <row r="482" spans="1:17" ht="12.75">
      <c r="A482" s="52" t="str">
        <f t="shared" si="12"/>
        <v>Report</v>
      </c>
      <c r="B482" s="34" t="s">
        <v>330</v>
      </c>
      <c r="C482" s="102">
        <v>55208</v>
      </c>
      <c r="D482" s="34" t="s">
        <v>396</v>
      </c>
      <c r="E482" s="34" t="s">
        <v>299</v>
      </c>
      <c r="F482" s="102" t="s">
        <v>19</v>
      </c>
      <c r="G482" s="102" t="s">
        <v>214</v>
      </c>
      <c r="H482" s="102">
        <v>429009</v>
      </c>
      <c r="I482" s="105">
        <v>41974</v>
      </c>
      <c r="J482" s="105">
        <v>41977</v>
      </c>
      <c r="K482" s="102" t="s">
        <v>192</v>
      </c>
      <c r="L482" s="105">
        <v>42025</v>
      </c>
      <c r="M482" s="71">
        <v>7</v>
      </c>
      <c r="N482" s="35" t="s">
        <v>50</v>
      </c>
      <c r="O482" s="102">
        <v>302</v>
      </c>
      <c r="P482" s="34" t="s">
        <v>105</v>
      </c>
      <c r="Q482" s="102">
        <v>4</v>
      </c>
    </row>
    <row r="483" spans="1:17" ht="12.75">
      <c r="A483" s="52" t="str">
        <f t="shared" si="12"/>
        <v>Report</v>
      </c>
      <c r="B483" s="34" t="s">
        <v>285</v>
      </c>
      <c r="C483" s="102">
        <v>53239</v>
      </c>
      <c r="D483" s="34" t="s">
        <v>286</v>
      </c>
      <c r="E483" s="34" t="s">
        <v>189</v>
      </c>
      <c r="F483" s="102" t="s">
        <v>64</v>
      </c>
      <c r="G483" s="102" t="s">
        <v>220</v>
      </c>
      <c r="H483" s="102">
        <v>446664</v>
      </c>
      <c r="I483" s="105">
        <v>41934</v>
      </c>
      <c r="J483" s="105">
        <v>41936</v>
      </c>
      <c r="K483" s="102" t="s">
        <v>192</v>
      </c>
      <c r="L483" s="105">
        <v>41971</v>
      </c>
      <c r="M483" s="71">
        <v>14</v>
      </c>
      <c r="N483" s="35" t="s">
        <v>47</v>
      </c>
      <c r="O483" s="102">
        <v>204</v>
      </c>
      <c r="P483" s="34" t="s">
        <v>104</v>
      </c>
      <c r="Q483" s="102">
        <v>3</v>
      </c>
    </row>
    <row r="484" spans="1:17" ht="12.75">
      <c r="A484" s="52" t="str">
        <f t="shared" si="12"/>
        <v>Report</v>
      </c>
      <c r="B484" s="34" t="s">
        <v>316</v>
      </c>
      <c r="C484" s="102">
        <v>50138</v>
      </c>
      <c r="D484" s="34" t="s">
        <v>286</v>
      </c>
      <c r="E484" s="34" t="s">
        <v>189</v>
      </c>
      <c r="F484" s="102" t="s">
        <v>19</v>
      </c>
      <c r="G484" s="102" t="s">
        <v>260</v>
      </c>
      <c r="H484" s="102">
        <v>446599</v>
      </c>
      <c r="I484" s="105">
        <v>41953</v>
      </c>
      <c r="J484" s="105">
        <v>41957</v>
      </c>
      <c r="K484" s="102" t="s">
        <v>192</v>
      </c>
      <c r="L484" s="105">
        <v>41992</v>
      </c>
      <c r="M484" s="71">
        <v>1</v>
      </c>
      <c r="N484" s="35" t="s">
        <v>44</v>
      </c>
      <c r="O484" s="102">
        <v>300</v>
      </c>
      <c r="P484" s="34" t="s">
        <v>48</v>
      </c>
      <c r="Q484" s="102">
        <v>3</v>
      </c>
    </row>
    <row r="485" spans="1:17" ht="12.75">
      <c r="A485" s="52" t="str">
        <f t="shared" si="12"/>
        <v>Report</v>
      </c>
      <c r="B485" s="34" t="s">
        <v>316</v>
      </c>
      <c r="C485" s="102">
        <v>50138</v>
      </c>
      <c r="D485" s="34" t="s">
        <v>286</v>
      </c>
      <c r="E485" s="34" t="s">
        <v>189</v>
      </c>
      <c r="F485" s="102" t="s">
        <v>19</v>
      </c>
      <c r="G485" s="102" t="s">
        <v>260</v>
      </c>
      <c r="H485" s="102">
        <v>446599</v>
      </c>
      <c r="I485" s="105">
        <v>41953</v>
      </c>
      <c r="J485" s="105">
        <v>41957</v>
      </c>
      <c r="K485" s="102" t="s">
        <v>192</v>
      </c>
      <c r="L485" s="105">
        <v>41992</v>
      </c>
      <c r="M485" s="71">
        <v>1</v>
      </c>
      <c r="N485" s="35" t="s">
        <v>44</v>
      </c>
      <c r="O485" s="102">
        <v>200</v>
      </c>
      <c r="P485" s="34" t="s">
        <v>168</v>
      </c>
      <c r="Q485" s="102">
        <v>3</v>
      </c>
    </row>
    <row r="486" spans="1:17" ht="12.75">
      <c r="A486" s="52" t="str">
        <f t="shared" si="12"/>
        <v>Report</v>
      </c>
      <c r="B486" s="34" t="s">
        <v>316</v>
      </c>
      <c r="C486" s="102">
        <v>50138</v>
      </c>
      <c r="D486" s="34" t="s">
        <v>286</v>
      </c>
      <c r="E486" s="34" t="s">
        <v>189</v>
      </c>
      <c r="F486" s="102" t="s">
        <v>19</v>
      </c>
      <c r="G486" s="102" t="s">
        <v>260</v>
      </c>
      <c r="H486" s="102">
        <v>446599</v>
      </c>
      <c r="I486" s="105">
        <v>41953</v>
      </c>
      <c r="J486" s="105">
        <v>41957</v>
      </c>
      <c r="K486" s="102" t="s">
        <v>192</v>
      </c>
      <c r="L486" s="105">
        <v>41992</v>
      </c>
      <c r="M486" s="71">
        <v>13</v>
      </c>
      <c r="N486" s="35" t="s">
        <v>372</v>
      </c>
      <c r="O486" s="102">
        <v>100</v>
      </c>
      <c r="P486" s="34" t="s">
        <v>131</v>
      </c>
      <c r="Q486" s="102">
        <v>3</v>
      </c>
    </row>
    <row r="487" spans="1:17" ht="12.75">
      <c r="A487" s="52" t="str">
        <f t="shared" si="12"/>
        <v>Report</v>
      </c>
      <c r="B487" s="34" t="s">
        <v>502</v>
      </c>
      <c r="C487" s="102">
        <v>53330</v>
      </c>
      <c r="D487" s="34" t="s">
        <v>286</v>
      </c>
      <c r="E487" s="34" t="s">
        <v>189</v>
      </c>
      <c r="F487" s="102" t="s">
        <v>64</v>
      </c>
      <c r="G487" s="102" t="s">
        <v>260</v>
      </c>
      <c r="H487" s="102">
        <v>452609</v>
      </c>
      <c r="I487" s="105">
        <v>42044</v>
      </c>
      <c r="J487" s="105">
        <v>42048</v>
      </c>
      <c r="K487" s="102" t="s">
        <v>192</v>
      </c>
      <c r="L487" s="105">
        <v>42087</v>
      </c>
      <c r="M487" s="71">
        <v>4</v>
      </c>
      <c r="N487" s="35" t="s">
        <v>43</v>
      </c>
      <c r="O487" s="102">
        <v>100</v>
      </c>
      <c r="P487" s="34" t="s">
        <v>45</v>
      </c>
      <c r="Q487" s="102">
        <v>3</v>
      </c>
    </row>
    <row r="488" spans="1:17" ht="12.75">
      <c r="A488" s="52" t="str">
        <f t="shared" si="12"/>
        <v>Report</v>
      </c>
      <c r="B488" s="34" t="s">
        <v>406</v>
      </c>
      <c r="C488" s="102">
        <v>51259</v>
      </c>
      <c r="D488" s="34" t="s">
        <v>286</v>
      </c>
      <c r="E488" s="34" t="s">
        <v>189</v>
      </c>
      <c r="F488" s="102" t="s">
        <v>19</v>
      </c>
      <c r="G488" s="102" t="s">
        <v>214</v>
      </c>
      <c r="H488" s="102">
        <v>452979</v>
      </c>
      <c r="I488" s="105">
        <v>42016</v>
      </c>
      <c r="J488" s="105">
        <v>42020</v>
      </c>
      <c r="K488" s="102" t="s">
        <v>192</v>
      </c>
      <c r="L488" s="105">
        <v>42059</v>
      </c>
      <c r="M488" s="71">
        <v>14</v>
      </c>
      <c r="N488" s="35" t="s">
        <v>47</v>
      </c>
      <c r="O488" s="102">
        <v>112</v>
      </c>
      <c r="P488" s="34" t="s">
        <v>122</v>
      </c>
      <c r="Q488" s="102">
        <v>2</v>
      </c>
    </row>
    <row r="489" spans="1:17" ht="12.75">
      <c r="A489" s="52" t="str">
        <f t="shared" si="12"/>
        <v>Report</v>
      </c>
      <c r="B489" s="34" t="s">
        <v>406</v>
      </c>
      <c r="C489" s="102">
        <v>51259</v>
      </c>
      <c r="D489" s="34" t="s">
        <v>286</v>
      </c>
      <c r="E489" s="34" t="s">
        <v>189</v>
      </c>
      <c r="F489" s="102" t="s">
        <v>19</v>
      </c>
      <c r="G489" s="102" t="s">
        <v>214</v>
      </c>
      <c r="H489" s="102">
        <v>452979</v>
      </c>
      <c r="I489" s="105">
        <v>42016</v>
      </c>
      <c r="J489" s="105">
        <v>42020</v>
      </c>
      <c r="K489" s="102" t="s">
        <v>192</v>
      </c>
      <c r="L489" s="105">
        <v>42059</v>
      </c>
      <c r="M489" s="71">
        <v>15</v>
      </c>
      <c r="N489" s="35" t="s">
        <v>42</v>
      </c>
      <c r="O489" s="102">
        <v>200</v>
      </c>
      <c r="P489" s="34" t="s">
        <v>56</v>
      </c>
      <c r="Q489" s="102">
        <v>2</v>
      </c>
    </row>
    <row r="490" spans="1:17" ht="12.75">
      <c r="A490" s="52" t="str">
        <f t="shared" si="12"/>
        <v>Report</v>
      </c>
      <c r="B490" s="34" t="s">
        <v>406</v>
      </c>
      <c r="C490" s="102">
        <v>51259</v>
      </c>
      <c r="D490" s="34" t="s">
        <v>286</v>
      </c>
      <c r="E490" s="34" t="s">
        <v>189</v>
      </c>
      <c r="F490" s="102" t="s">
        <v>19</v>
      </c>
      <c r="G490" s="102" t="s">
        <v>214</v>
      </c>
      <c r="H490" s="102">
        <v>452979</v>
      </c>
      <c r="I490" s="105">
        <v>42016</v>
      </c>
      <c r="J490" s="105">
        <v>42020</v>
      </c>
      <c r="K490" s="102" t="s">
        <v>192</v>
      </c>
      <c r="L490" s="105">
        <v>42059</v>
      </c>
      <c r="M490" s="71">
        <v>1</v>
      </c>
      <c r="N490" s="35" t="s">
        <v>44</v>
      </c>
      <c r="O490" s="102">
        <v>300</v>
      </c>
      <c r="P490" s="34" t="s">
        <v>48</v>
      </c>
      <c r="Q490" s="102">
        <v>2</v>
      </c>
    </row>
    <row r="491" spans="1:17" ht="12.75">
      <c r="A491" s="52" t="str">
        <f t="shared" si="12"/>
        <v>Report</v>
      </c>
      <c r="B491" s="34" t="s">
        <v>406</v>
      </c>
      <c r="C491" s="102">
        <v>51259</v>
      </c>
      <c r="D491" s="34" t="s">
        <v>286</v>
      </c>
      <c r="E491" s="34" t="s">
        <v>189</v>
      </c>
      <c r="F491" s="102" t="s">
        <v>19</v>
      </c>
      <c r="G491" s="102" t="s">
        <v>214</v>
      </c>
      <c r="H491" s="102">
        <v>452979</v>
      </c>
      <c r="I491" s="105">
        <v>42016</v>
      </c>
      <c r="J491" s="105">
        <v>42020</v>
      </c>
      <c r="K491" s="102" t="s">
        <v>192</v>
      </c>
      <c r="L491" s="105">
        <v>42059</v>
      </c>
      <c r="M491" s="71">
        <v>15</v>
      </c>
      <c r="N491" s="35" t="s">
        <v>42</v>
      </c>
      <c r="O491" s="102">
        <v>300</v>
      </c>
      <c r="P491" s="34" t="s">
        <v>94</v>
      </c>
      <c r="Q491" s="102">
        <v>2</v>
      </c>
    </row>
    <row r="492" spans="1:17" ht="12.75">
      <c r="A492" s="52" t="str">
        <f t="shared" si="12"/>
        <v>Report</v>
      </c>
      <c r="B492" s="34" t="s">
        <v>318</v>
      </c>
      <c r="C492" s="102">
        <v>54504</v>
      </c>
      <c r="D492" s="34" t="s">
        <v>286</v>
      </c>
      <c r="E492" s="34" t="s">
        <v>189</v>
      </c>
      <c r="F492" s="102" t="s">
        <v>19</v>
      </c>
      <c r="G492" s="102" t="s">
        <v>191</v>
      </c>
      <c r="H492" s="102">
        <v>430256</v>
      </c>
      <c r="I492" s="105">
        <v>41954</v>
      </c>
      <c r="J492" s="105">
        <v>41957</v>
      </c>
      <c r="K492" s="102" t="s">
        <v>192</v>
      </c>
      <c r="L492" s="105">
        <v>41990</v>
      </c>
      <c r="M492" s="71">
        <v>14</v>
      </c>
      <c r="N492" s="35" t="s">
        <v>47</v>
      </c>
      <c r="O492" s="102">
        <v>204</v>
      </c>
      <c r="P492" s="34" t="s">
        <v>104</v>
      </c>
      <c r="Q492" s="102">
        <v>2</v>
      </c>
    </row>
    <row r="493" spans="1:17" ht="12.75">
      <c r="A493" s="52" t="str">
        <f t="shared" si="12"/>
        <v>Report</v>
      </c>
      <c r="B493" s="34" t="s">
        <v>513</v>
      </c>
      <c r="C493" s="102">
        <v>57877</v>
      </c>
      <c r="D493" s="34" t="s">
        <v>514</v>
      </c>
      <c r="E493" s="34" t="s">
        <v>189</v>
      </c>
      <c r="F493" s="102" t="s">
        <v>19</v>
      </c>
      <c r="G493" s="102" t="s">
        <v>214</v>
      </c>
      <c r="H493" s="102">
        <v>452986</v>
      </c>
      <c r="I493" s="105">
        <v>42059</v>
      </c>
      <c r="J493" s="105">
        <v>42062</v>
      </c>
      <c r="K493" s="103" t="s">
        <v>192</v>
      </c>
      <c r="L493" s="141">
        <v>42103</v>
      </c>
      <c r="M493" s="71">
        <v>1</v>
      </c>
      <c r="N493" s="35" t="s">
        <v>44</v>
      </c>
      <c r="O493" s="102">
        <v>300</v>
      </c>
      <c r="P493" s="34" t="s">
        <v>48</v>
      </c>
      <c r="Q493" s="102">
        <v>2</v>
      </c>
    </row>
    <row r="494" spans="1:17" ht="12.75">
      <c r="A494" s="52" t="str">
        <f t="shared" si="12"/>
        <v>Report</v>
      </c>
      <c r="B494" s="34" t="s">
        <v>513</v>
      </c>
      <c r="C494" s="102">
        <v>57877</v>
      </c>
      <c r="D494" s="34" t="s">
        <v>514</v>
      </c>
      <c r="E494" s="34" t="s">
        <v>189</v>
      </c>
      <c r="F494" s="102" t="s">
        <v>19</v>
      </c>
      <c r="G494" s="102" t="s">
        <v>214</v>
      </c>
      <c r="H494" s="102">
        <v>452986</v>
      </c>
      <c r="I494" s="105">
        <v>42059</v>
      </c>
      <c r="J494" s="105">
        <v>42062</v>
      </c>
      <c r="K494" s="103" t="s">
        <v>192</v>
      </c>
      <c r="L494" s="141">
        <v>42103</v>
      </c>
      <c r="M494" s="71">
        <v>1</v>
      </c>
      <c r="N494" s="35" t="s">
        <v>44</v>
      </c>
      <c r="O494" s="102">
        <v>500</v>
      </c>
      <c r="P494" s="34" t="s">
        <v>52</v>
      </c>
      <c r="Q494" s="102">
        <v>2</v>
      </c>
    </row>
    <row r="495" spans="1:17" ht="12.75">
      <c r="A495" s="52" t="str">
        <f t="shared" si="12"/>
        <v>Report</v>
      </c>
      <c r="B495" s="34" t="s">
        <v>405</v>
      </c>
      <c r="C495" s="102">
        <v>51104</v>
      </c>
      <c r="D495" s="34" t="s">
        <v>425</v>
      </c>
      <c r="E495" s="34" t="s">
        <v>189</v>
      </c>
      <c r="F495" s="102" t="s">
        <v>19</v>
      </c>
      <c r="G495" s="102" t="s">
        <v>191</v>
      </c>
      <c r="H495" s="102">
        <v>429795</v>
      </c>
      <c r="I495" s="105">
        <v>42016</v>
      </c>
      <c r="J495" s="105">
        <v>42020</v>
      </c>
      <c r="K495" s="102" t="s">
        <v>192</v>
      </c>
      <c r="L495" s="105">
        <v>42058</v>
      </c>
      <c r="M495" s="71">
        <v>15</v>
      </c>
      <c r="N495" s="35" t="s">
        <v>42</v>
      </c>
      <c r="O495" s="102">
        <v>200</v>
      </c>
      <c r="P495" s="34" t="s">
        <v>56</v>
      </c>
      <c r="Q495" s="102">
        <v>2</v>
      </c>
    </row>
    <row r="496" spans="1:17" ht="12.75">
      <c r="A496" s="52" t="str">
        <f t="shared" si="12"/>
        <v>Report</v>
      </c>
      <c r="B496" s="34" t="s">
        <v>405</v>
      </c>
      <c r="C496" s="102">
        <v>51104</v>
      </c>
      <c r="D496" s="34" t="s">
        <v>425</v>
      </c>
      <c r="E496" s="34" t="s">
        <v>189</v>
      </c>
      <c r="F496" s="102" t="s">
        <v>19</v>
      </c>
      <c r="G496" s="102" t="s">
        <v>191</v>
      </c>
      <c r="H496" s="102">
        <v>429795</v>
      </c>
      <c r="I496" s="105">
        <v>42016</v>
      </c>
      <c r="J496" s="105">
        <v>42020</v>
      </c>
      <c r="K496" s="102" t="s">
        <v>192</v>
      </c>
      <c r="L496" s="105">
        <v>42058</v>
      </c>
      <c r="M496" s="71">
        <v>15</v>
      </c>
      <c r="N496" s="35" t="s">
        <v>42</v>
      </c>
      <c r="O496" s="102">
        <v>300</v>
      </c>
      <c r="P496" s="34" t="s">
        <v>94</v>
      </c>
      <c r="Q496" s="102">
        <v>2</v>
      </c>
    </row>
    <row r="497" spans="1:17" ht="12.75">
      <c r="A497" s="52" t="str">
        <f t="shared" si="12"/>
        <v>Report</v>
      </c>
      <c r="B497" s="34" t="s">
        <v>405</v>
      </c>
      <c r="C497" s="102">
        <v>51104</v>
      </c>
      <c r="D497" s="34" t="s">
        <v>425</v>
      </c>
      <c r="E497" s="34" t="s">
        <v>189</v>
      </c>
      <c r="F497" s="102" t="s">
        <v>19</v>
      </c>
      <c r="G497" s="102" t="s">
        <v>191</v>
      </c>
      <c r="H497" s="102">
        <v>429795</v>
      </c>
      <c r="I497" s="105">
        <v>42016</v>
      </c>
      <c r="J497" s="105">
        <v>42020</v>
      </c>
      <c r="K497" s="102" t="s">
        <v>192</v>
      </c>
      <c r="L497" s="105">
        <v>42058</v>
      </c>
      <c r="M497" s="71">
        <v>1</v>
      </c>
      <c r="N497" s="35" t="s">
        <v>44</v>
      </c>
      <c r="O497" s="102">
        <v>300</v>
      </c>
      <c r="P497" s="34" t="s">
        <v>48</v>
      </c>
      <c r="Q497" s="102">
        <v>2</v>
      </c>
    </row>
    <row r="498" spans="1:17" ht="12.75">
      <c r="A498" s="52" t="str">
        <f t="shared" si="12"/>
        <v>Report</v>
      </c>
      <c r="B498" s="34" t="s">
        <v>405</v>
      </c>
      <c r="C498" s="102">
        <v>51104</v>
      </c>
      <c r="D498" s="34" t="s">
        <v>425</v>
      </c>
      <c r="E498" s="34" t="s">
        <v>189</v>
      </c>
      <c r="F498" s="102" t="s">
        <v>19</v>
      </c>
      <c r="G498" s="102" t="s">
        <v>191</v>
      </c>
      <c r="H498" s="102">
        <v>429795</v>
      </c>
      <c r="I498" s="105">
        <v>42016</v>
      </c>
      <c r="J498" s="105">
        <v>42020</v>
      </c>
      <c r="K498" s="102" t="s">
        <v>192</v>
      </c>
      <c r="L498" s="105">
        <v>42058</v>
      </c>
      <c r="M498" s="71">
        <v>4</v>
      </c>
      <c r="N498" s="35" t="s">
        <v>43</v>
      </c>
      <c r="O498" s="102">
        <v>100</v>
      </c>
      <c r="P498" s="34" t="s">
        <v>45</v>
      </c>
      <c r="Q498" s="102">
        <v>2</v>
      </c>
    </row>
    <row r="499" spans="1:17" ht="12.75">
      <c r="A499" s="52" t="str">
        <f t="shared" si="12"/>
        <v>Report</v>
      </c>
      <c r="B499" s="34" t="s">
        <v>405</v>
      </c>
      <c r="C499" s="102">
        <v>51104</v>
      </c>
      <c r="D499" s="34" t="s">
        <v>425</v>
      </c>
      <c r="E499" s="34" t="s">
        <v>189</v>
      </c>
      <c r="F499" s="102" t="s">
        <v>19</v>
      </c>
      <c r="G499" s="102" t="s">
        <v>191</v>
      </c>
      <c r="H499" s="102">
        <v>429795</v>
      </c>
      <c r="I499" s="105">
        <v>42016</v>
      </c>
      <c r="J499" s="105">
        <v>42020</v>
      </c>
      <c r="K499" s="102" t="s">
        <v>192</v>
      </c>
      <c r="L499" s="105">
        <v>42058</v>
      </c>
      <c r="M499" s="71">
        <v>4</v>
      </c>
      <c r="N499" s="35" t="s">
        <v>43</v>
      </c>
      <c r="O499" s="102">
        <v>200</v>
      </c>
      <c r="P499" s="34" t="s">
        <v>82</v>
      </c>
      <c r="Q499" s="102">
        <v>2</v>
      </c>
    </row>
    <row r="500" spans="1:17" ht="12.75">
      <c r="A500" s="52" t="str">
        <f t="shared" si="12"/>
        <v>Report</v>
      </c>
      <c r="B500" s="34" t="s">
        <v>500</v>
      </c>
      <c r="C500" s="102">
        <v>130656</v>
      </c>
      <c r="D500" s="34" t="s">
        <v>501</v>
      </c>
      <c r="E500" s="34" t="s">
        <v>189</v>
      </c>
      <c r="F500" s="102" t="s">
        <v>61</v>
      </c>
      <c r="G500" s="102" t="s">
        <v>225</v>
      </c>
      <c r="H500" s="102">
        <v>452549</v>
      </c>
      <c r="I500" s="105">
        <v>42044</v>
      </c>
      <c r="J500" s="105">
        <v>42048</v>
      </c>
      <c r="K500" s="102" t="s">
        <v>192</v>
      </c>
      <c r="L500" s="105">
        <v>42083</v>
      </c>
      <c r="M500" s="71">
        <v>8</v>
      </c>
      <c r="N500" s="35" t="s">
        <v>298</v>
      </c>
      <c r="O500" s="102">
        <v>101</v>
      </c>
      <c r="P500" s="34" t="s">
        <v>110</v>
      </c>
      <c r="Q500" s="102">
        <v>3</v>
      </c>
    </row>
    <row r="501" spans="1:17" ht="12.75">
      <c r="A501" s="52" t="str">
        <f t="shared" si="12"/>
        <v>Report</v>
      </c>
      <c r="B501" s="34" t="s">
        <v>500</v>
      </c>
      <c r="C501" s="102">
        <v>130656</v>
      </c>
      <c r="D501" s="34" t="s">
        <v>501</v>
      </c>
      <c r="E501" s="34" t="s">
        <v>189</v>
      </c>
      <c r="F501" s="102" t="s">
        <v>61</v>
      </c>
      <c r="G501" s="102" t="s">
        <v>225</v>
      </c>
      <c r="H501" s="102">
        <v>452549</v>
      </c>
      <c r="I501" s="105">
        <v>42044</v>
      </c>
      <c r="J501" s="105">
        <v>42048</v>
      </c>
      <c r="K501" s="102" t="s">
        <v>192</v>
      </c>
      <c r="L501" s="105">
        <v>42083</v>
      </c>
      <c r="M501" s="71">
        <v>8</v>
      </c>
      <c r="N501" s="35" t="s">
        <v>298</v>
      </c>
      <c r="O501" s="102">
        <v>200</v>
      </c>
      <c r="P501" s="34" t="s">
        <v>167</v>
      </c>
      <c r="Q501" s="102">
        <v>3</v>
      </c>
    </row>
    <row r="502" spans="1:17" ht="12.75">
      <c r="A502" s="52" t="str">
        <f t="shared" si="12"/>
        <v>Report</v>
      </c>
      <c r="B502" s="34" t="s">
        <v>500</v>
      </c>
      <c r="C502" s="102">
        <v>130656</v>
      </c>
      <c r="D502" s="34" t="s">
        <v>501</v>
      </c>
      <c r="E502" s="34" t="s">
        <v>189</v>
      </c>
      <c r="F502" s="102" t="s">
        <v>61</v>
      </c>
      <c r="G502" s="102" t="s">
        <v>225</v>
      </c>
      <c r="H502" s="102">
        <v>452549</v>
      </c>
      <c r="I502" s="105">
        <v>42044</v>
      </c>
      <c r="J502" s="105">
        <v>42048</v>
      </c>
      <c r="K502" s="102" t="s">
        <v>192</v>
      </c>
      <c r="L502" s="105">
        <v>42083</v>
      </c>
      <c r="M502" s="71">
        <v>9</v>
      </c>
      <c r="N502" s="35" t="s">
        <v>120</v>
      </c>
      <c r="O502" s="102">
        <v>200</v>
      </c>
      <c r="P502" s="34" t="s">
        <v>55</v>
      </c>
      <c r="Q502" s="102">
        <v>3</v>
      </c>
    </row>
    <row r="503" spans="1:17" ht="12.75">
      <c r="A503" s="52" t="str">
        <f t="shared" si="12"/>
        <v>Report</v>
      </c>
      <c r="B503" s="34" t="s">
        <v>500</v>
      </c>
      <c r="C503" s="102">
        <v>130656</v>
      </c>
      <c r="D503" s="34" t="s">
        <v>501</v>
      </c>
      <c r="E503" s="34" t="s">
        <v>189</v>
      </c>
      <c r="F503" s="102" t="s">
        <v>61</v>
      </c>
      <c r="G503" s="102" t="s">
        <v>225</v>
      </c>
      <c r="H503" s="102">
        <v>452549</v>
      </c>
      <c r="I503" s="105">
        <v>42044</v>
      </c>
      <c r="J503" s="105">
        <v>42048</v>
      </c>
      <c r="K503" s="102" t="s">
        <v>192</v>
      </c>
      <c r="L503" s="105">
        <v>42083</v>
      </c>
      <c r="M503" s="71">
        <v>4</v>
      </c>
      <c r="N503" s="35" t="s">
        <v>43</v>
      </c>
      <c r="O503" s="102">
        <v>100</v>
      </c>
      <c r="P503" s="34" t="s">
        <v>45</v>
      </c>
      <c r="Q503" s="102">
        <v>3</v>
      </c>
    </row>
    <row r="504" spans="1:17" ht="12.75">
      <c r="A504" s="52" t="str">
        <f t="shared" si="12"/>
        <v>Report</v>
      </c>
      <c r="B504" s="34" t="s">
        <v>500</v>
      </c>
      <c r="C504" s="102">
        <v>130656</v>
      </c>
      <c r="D504" s="34" t="s">
        <v>501</v>
      </c>
      <c r="E504" s="34" t="s">
        <v>189</v>
      </c>
      <c r="F504" s="102" t="s">
        <v>61</v>
      </c>
      <c r="G504" s="102" t="s">
        <v>225</v>
      </c>
      <c r="H504" s="102">
        <v>452549</v>
      </c>
      <c r="I504" s="105">
        <v>42044</v>
      </c>
      <c r="J504" s="105">
        <v>42048</v>
      </c>
      <c r="K504" s="102" t="s">
        <v>192</v>
      </c>
      <c r="L504" s="105">
        <v>42083</v>
      </c>
      <c r="M504" s="71">
        <v>4</v>
      </c>
      <c r="N504" s="35" t="s">
        <v>43</v>
      </c>
      <c r="O504" s="102">
        <v>200</v>
      </c>
      <c r="P504" s="34" t="s">
        <v>82</v>
      </c>
      <c r="Q504" s="102">
        <v>3</v>
      </c>
    </row>
    <row r="505" spans="1:17" ht="12.75">
      <c r="A505" s="52" t="str">
        <f t="shared" si="12"/>
        <v>Report</v>
      </c>
      <c r="B505" s="34" t="s">
        <v>500</v>
      </c>
      <c r="C505" s="102">
        <v>130656</v>
      </c>
      <c r="D505" s="34" t="s">
        <v>501</v>
      </c>
      <c r="E505" s="34" t="s">
        <v>189</v>
      </c>
      <c r="F505" s="102" t="s">
        <v>61</v>
      </c>
      <c r="G505" s="102" t="s">
        <v>225</v>
      </c>
      <c r="H505" s="102">
        <v>452549</v>
      </c>
      <c r="I505" s="105">
        <v>42044</v>
      </c>
      <c r="J505" s="105">
        <v>42048</v>
      </c>
      <c r="K505" s="102" t="s">
        <v>192</v>
      </c>
      <c r="L505" s="105">
        <v>42083</v>
      </c>
      <c r="M505" s="71">
        <v>5</v>
      </c>
      <c r="N505" s="35" t="s">
        <v>300</v>
      </c>
      <c r="O505" s="102">
        <v>200</v>
      </c>
      <c r="P505" s="34" t="s">
        <v>92</v>
      </c>
      <c r="Q505" s="102">
        <v>3</v>
      </c>
    </row>
    <row r="506" spans="1:17" ht="12.75">
      <c r="A506" s="52" t="str">
        <f t="shared" si="12"/>
        <v>Report</v>
      </c>
      <c r="B506" s="34" t="s">
        <v>500</v>
      </c>
      <c r="C506" s="102">
        <v>130656</v>
      </c>
      <c r="D506" s="34" t="s">
        <v>501</v>
      </c>
      <c r="E506" s="34" t="s">
        <v>189</v>
      </c>
      <c r="F506" s="102" t="s">
        <v>61</v>
      </c>
      <c r="G506" s="102" t="s">
        <v>225</v>
      </c>
      <c r="H506" s="102">
        <v>452549</v>
      </c>
      <c r="I506" s="105">
        <v>42044</v>
      </c>
      <c r="J506" s="105">
        <v>42048</v>
      </c>
      <c r="K506" s="102" t="s">
        <v>192</v>
      </c>
      <c r="L506" s="105">
        <v>42083</v>
      </c>
      <c r="M506" s="71">
        <v>9</v>
      </c>
      <c r="N506" s="35" t="s">
        <v>120</v>
      </c>
      <c r="O506" s="102">
        <v>300</v>
      </c>
      <c r="P506" s="34" t="s">
        <v>79</v>
      </c>
      <c r="Q506" s="102">
        <v>3</v>
      </c>
    </row>
    <row r="507" spans="1:17" ht="12.75">
      <c r="A507" s="52" t="str">
        <f t="shared" si="12"/>
        <v>Report</v>
      </c>
      <c r="B507" s="34" t="s">
        <v>500</v>
      </c>
      <c r="C507" s="102">
        <v>130656</v>
      </c>
      <c r="D507" s="34" t="s">
        <v>501</v>
      </c>
      <c r="E507" s="34" t="s">
        <v>189</v>
      </c>
      <c r="F507" s="102" t="s">
        <v>61</v>
      </c>
      <c r="G507" s="102" t="s">
        <v>225</v>
      </c>
      <c r="H507" s="102">
        <v>452549</v>
      </c>
      <c r="I507" s="105">
        <v>42044</v>
      </c>
      <c r="J507" s="105">
        <v>42048</v>
      </c>
      <c r="K507" s="102" t="s">
        <v>192</v>
      </c>
      <c r="L507" s="105">
        <v>42083</v>
      </c>
      <c r="M507" s="71">
        <v>14</v>
      </c>
      <c r="N507" s="35" t="s">
        <v>47</v>
      </c>
      <c r="O507" s="102">
        <v>112</v>
      </c>
      <c r="P507" s="34" t="s">
        <v>122</v>
      </c>
      <c r="Q507" s="102">
        <v>4</v>
      </c>
    </row>
    <row r="508" spans="1:17" ht="12.75">
      <c r="A508" s="52" t="str">
        <f t="shared" si="12"/>
        <v>Report</v>
      </c>
      <c r="B508" s="34" t="s">
        <v>500</v>
      </c>
      <c r="C508" s="102">
        <v>130656</v>
      </c>
      <c r="D508" s="34" t="s">
        <v>501</v>
      </c>
      <c r="E508" s="34" t="s">
        <v>189</v>
      </c>
      <c r="F508" s="102" t="s">
        <v>61</v>
      </c>
      <c r="G508" s="102" t="s">
        <v>225</v>
      </c>
      <c r="H508" s="102">
        <v>452549</v>
      </c>
      <c r="I508" s="105">
        <v>42044</v>
      </c>
      <c r="J508" s="105">
        <v>42048</v>
      </c>
      <c r="K508" s="102" t="s">
        <v>192</v>
      </c>
      <c r="L508" s="105">
        <v>42083</v>
      </c>
      <c r="M508" s="71">
        <v>15</v>
      </c>
      <c r="N508" s="35" t="s">
        <v>42</v>
      </c>
      <c r="O508" s="102">
        <v>200</v>
      </c>
      <c r="P508" s="34" t="s">
        <v>56</v>
      </c>
      <c r="Q508" s="102">
        <v>3</v>
      </c>
    </row>
    <row r="509" spans="1:17" ht="12.75">
      <c r="A509" s="52" t="str">
        <f t="shared" si="12"/>
        <v>Report</v>
      </c>
      <c r="B509" s="34" t="s">
        <v>500</v>
      </c>
      <c r="C509" s="102">
        <v>130656</v>
      </c>
      <c r="D509" s="34" t="s">
        <v>501</v>
      </c>
      <c r="E509" s="34" t="s">
        <v>189</v>
      </c>
      <c r="F509" s="102" t="s">
        <v>61</v>
      </c>
      <c r="G509" s="102" t="s">
        <v>225</v>
      </c>
      <c r="H509" s="102">
        <v>452549</v>
      </c>
      <c r="I509" s="105">
        <v>42044</v>
      </c>
      <c r="J509" s="105">
        <v>42048</v>
      </c>
      <c r="K509" s="102" t="s">
        <v>192</v>
      </c>
      <c r="L509" s="105">
        <v>42083</v>
      </c>
      <c r="M509" s="71">
        <v>15</v>
      </c>
      <c r="N509" s="35" t="s">
        <v>42</v>
      </c>
      <c r="O509" s="102">
        <v>600</v>
      </c>
      <c r="P509" s="34" t="s">
        <v>106</v>
      </c>
      <c r="Q509" s="102">
        <v>3</v>
      </c>
    </row>
    <row r="510" spans="1:17" ht="12.75">
      <c r="A510" s="52" t="str">
        <f t="shared" si="12"/>
        <v>Report</v>
      </c>
      <c r="B510" s="34" t="s">
        <v>254</v>
      </c>
      <c r="C510" s="102">
        <v>130813</v>
      </c>
      <c r="D510" s="34" t="s">
        <v>255</v>
      </c>
      <c r="E510" s="34" t="s">
        <v>208</v>
      </c>
      <c r="F510" s="102" t="s">
        <v>61</v>
      </c>
      <c r="G510" s="102" t="s">
        <v>210</v>
      </c>
      <c r="H510" s="102">
        <v>430279</v>
      </c>
      <c r="I510" s="105">
        <v>41918</v>
      </c>
      <c r="J510" s="105">
        <v>41922</v>
      </c>
      <c r="K510" s="102" t="s">
        <v>192</v>
      </c>
      <c r="L510" s="105">
        <v>41961</v>
      </c>
      <c r="M510" s="71">
        <v>9</v>
      </c>
      <c r="N510" s="35" t="s">
        <v>120</v>
      </c>
      <c r="O510" s="102">
        <v>100</v>
      </c>
      <c r="P510" s="34" t="s">
        <v>101</v>
      </c>
      <c r="Q510" s="102">
        <v>1</v>
      </c>
    </row>
    <row r="511" spans="1:17" ht="12.75">
      <c r="A511" s="52" t="str">
        <f t="shared" si="12"/>
        <v>Report</v>
      </c>
      <c r="B511" s="34" t="s">
        <v>254</v>
      </c>
      <c r="C511" s="102">
        <v>130813</v>
      </c>
      <c r="D511" s="34" t="s">
        <v>255</v>
      </c>
      <c r="E511" s="34" t="s">
        <v>208</v>
      </c>
      <c r="F511" s="102" t="s">
        <v>61</v>
      </c>
      <c r="G511" s="102" t="s">
        <v>210</v>
      </c>
      <c r="H511" s="102">
        <v>430279</v>
      </c>
      <c r="I511" s="105">
        <v>41918</v>
      </c>
      <c r="J511" s="105">
        <v>41922</v>
      </c>
      <c r="K511" s="102" t="s">
        <v>192</v>
      </c>
      <c r="L511" s="105">
        <v>41961</v>
      </c>
      <c r="M511" s="71">
        <v>1</v>
      </c>
      <c r="N511" s="35" t="s">
        <v>44</v>
      </c>
      <c r="O511" s="102">
        <v>300</v>
      </c>
      <c r="P511" s="34" t="s">
        <v>48</v>
      </c>
      <c r="Q511" s="102">
        <v>2</v>
      </c>
    </row>
    <row r="512" spans="1:17" ht="12.75">
      <c r="A512" s="52" t="str">
        <f aca="true" t="shared" si="13" ref="A512:A543">IF(C512&lt;&gt;"",HYPERLINK(CONCATENATE("http://reports.ofsted.gov.uk/inspection-reports/find-inspection-report/provider/ELS/",C512),"Report"),"")</f>
        <v>Report</v>
      </c>
      <c r="B512" s="34" t="s">
        <v>254</v>
      </c>
      <c r="C512" s="102">
        <v>130813</v>
      </c>
      <c r="D512" s="34" t="s">
        <v>255</v>
      </c>
      <c r="E512" s="34" t="s">
        <v>208</v>
      </c>
      <c r="F512" s="102" t="s">
        <v>61</v>
      </c>
      <c r="G512" s="102" t="s">
        <v>210</v>
      </c>
      <c r="H512" s="102">
        <v>430279</v>
      </c>
      <c r="I512" s="105">
        <v>41918</v>
      </c>
      <c r="J512" s="105">
        <v>41922</v>
      </c>
      <c r="K512" s="102" t="s">
        <v>192</v>
      </c>
      <c r="L512" s="105">
        <v>41961</v>
      </c>
      <c r="M512" s="71">
        <v>6</v>
      </c>
      <c r="N512" s="35" t="s">
        <v>41</v>
      </c>
      <c r="O512" s="102">
        <v>200</v>
      </c>
      <c r="P512" s="34" t="s">
        <v>121</v>
      </c>
      <c r="Q512" s="102">
        <v>2</v>
      </c>
    </row>
    <row r="513" spans="1:17" ht="12.75">
      <c r="A513" s="52" t="str">
        <f t="shared" si="13"/>
        <v>Report</v>
      </c>
      <c r="B513" s="34" t="s">
        <v>254</v>
      </c>
      <c r="C513" s="102">
        <v>130813</v>
      </c>
      <c r="D513" s="34" t="s">
        <v>255</v>
      </c>
      <c r="E513" s="34" t="s">
        <v>208</v>
      </c>
      <c r="F513" s="102" t="s">
        <v>61</v>
      </c>
      <c r="G513" s="102" t="s">
        <v>210</v>
      </c>
      <c r="H513" s="102">
        <v>430279</v>
      </c>
      <c r="I513" s="105">
        <v>41918</v>
      </c>
      <c r="J513" s="105">
        <v>41922</v>
      </c>
      <c r="K513" s="102" t="s">
        <v>192</v>
      </c>
      <c r="L513" s="105">
        <v>41961</v>
      </c>
      <c r="M513" s="71">
        <v>14</v>
      </c>
      <c r="N513" s="35" t="s">
        <v>47</v>
      </c>
      <c r="O513" s="102">
        <v>113</v>
      </c>
      <c r="P513" s="34" t="s">
        <v>127</v>
      </c>
      <c r="Q513" s="102">
        <v>3</v>
      </c>
    </row>
    <row r="514" spans="1:17" ht="12.75">
      <c r="A514" s="52" t="str">
        <f t="shared" si="13"/>
        <v>Report</v>
      </c>
      <c r="B514" s="34" t="s">
        <v>254</v>
      </c>
      <c r="C514" s="102">
        <v>130813</v>
      </c>
      <c r="D514" s="34" t="s">
        <v>255</v>
      </c>
      <c r="E514" s="34" t="s">
        <v>208</v>
      </c>
      <c r="F514" s="102" t="s">
        <v>61</v>
      </c>
      <c r="G514" s="102" t="s">
        <v>210</v>
      </c>
      <c r="H514" s="102">
        <v>430279</v>
      </c>
      <c r="I514" s="105">
        <v>41918</v>
      </c>
      <c r="J514" s="105">
        <v>41922</v>
      </c>
      <c r="K514" s="102" t="s">
        <v>192</v>
      </c>
      <c r="L514" s="105">
        <v>41961</v>
      </c>
      <c r="M514" s="71">
        <v>6</v>
      </c>
      <c r="N514" s="35" t="s">
        <v>41</v>
      </c>
      <c r="O514" s="102">
        <v>100</v>
      </c>
      <c r="P514" s="34" t="s">
        <v>59</v>
      </c>
      <c r="Q514" s="102">
        <v>2</v>
      </c>
    </row>
    <row r="515" spans="1:17" ht="12.75">
      <c r="A515" s="52" t="str">
        <f t="shared" si="13"/>
        <v>Report</v>
      </c>
      <c r="B515" s="34" t="s">
        <v>254</v>
      </c>
      <c r="C515" s="102">
        <v>130813</v>
      </c>
      <c r="D515" s="34" t="s">
        <v>255</v>
      </c>
      <c r="E515" s="34" t="s">
        <v>208</v>
      </c>
      <c r="F515" s="102" t="s">
        <v>61</v>
      </c>
      <c r="G515" s="102" t="s">
        <v>210</v>
      </c>
      <c r="H515" s="102">
        <v>430279</v>
      </c>
      <c r="I515" s="105">
        <v>41918</v>
      </c>
      <c r="J515" s="105">
        <v>41922</v>
      </c>
      <c r="K515" s="102" t="s">
        <v>192</v>
      </c>
      <c r="L515" s="105">
        <v>41961</v>
      </c>
      <c r="M515" s="71">
        <v>7</v>
      </c>
      <c r="N515" s="35" t="s">
        <v>50</v>
      </c>
      <c r="O515" s="102">
        <v>200</v>
      </c>
      <c r="P515" s="34" t="s">
        <v>102</v>
      </c>
      <c r="Q515" s="102">
        <v>2</v>
      </c>
    </row>
    <row r="516" spans="1:17" ht="12.75">
      <c r="A516" s="52" t="str">
        <f t="shared" si="13"/>
        <v>Report</v>
      </c>
      <c r="B516" s="34" t="s">
        <v>254</v>
      </c>
      <c r="C516" s="102">
        <v>130813</v>
      </c>
      <c r="D516" s="34" t="s">
        <v>255</v>
      </c>
      <c r="E516" s="34" t="s">
        <v>208</v>
      </c>
      <c r="F516" s="102" t="s">
        <v>61</v>
      </c>
      <c r="G516" s="102" t="s">
        <v>210</v>
      </c>
      <c r="H516" s="102">
        <v>430279</v>
      </c>
      <c r="I516" s="105">
        <v>41918</v>
      </c>
      <c r="J516" s="105">
        <v>41922</v>
      </c>
      <c r="K516" s="102" t="s">
        <v>192</v>
      </c>
      <c r="L516" s="105">
        <v>41961</v>
      </c>
      <c r="M516" s="71">
        <v>15</v>
      </c>
      <c r="N516" s="35" t="s">
        <v>42</v>
      </c>
      <c r="O516" s="102">
        <v>100</v>
      </c>
      <c r="P516" s="34" t="s">
        <v>119</v>
      </c>
      <c r="Q516" s="102">
        <v>3</v>
      </c>
    </row>
    <row r="517" spans="1:17" ht="12.75">
      <c r="A517" s="52" t="str">
        <f t="shared" si="13"/>
        <v>Report</v>
      </c>
      <c r="B517" s="34" t="s">
        <v>254</v>
      </c>
      <c r="C517" s="102">
        <v>130813</v>
      </c>
      <c r="D517" s="34" t="s">
        <v>255</v>
      </c>
      <c r="E517" s="34" t="s">
        <v>208</v>
      </c>
      <c r="F517" s="102" t="s">
        <v>61</v>
      </c>
      <c r="G517" s="102" t="s">
        <v>210</v>
      </c>
      <c r="H517" s="102">
        <v>430279</v>
      </c>
      <c r="I517" s="105">
        <v>41918</v>
      </c>
      <c r="J517" s="105">
        <v>41922</v>
      </c>
      <c r="K517" s="102" t="s">
        <v>192</v>
      </c>
      <c r="L517" s="105">
        <v>41961</v>
      </c>
      <c r="M517" s="71">
        <v>15</v>
      </c>
      <c r="N517" s="35" t="s">
        <v>42</v>
      </c>
      <c r="O517" s="102">
        <v>300</v>
      </c>
      <c r="P517" s="34" t="s">
        <v>94</v>
      </c>
      <c r="Q517" s="102">
        <v>3</v>
      </c>
    </row>
    <row r="518" spans="1:17" ht="12.75">
      <c r="A518" s="52" t="str">
        <f t="shared" si="13"/>
        <v>Report</v>
      </c>
      <c r="B518" s="34" t="s">
        <v>280</v>
      </c>
      <c r="C518" s="102">
        <v>130617</v>
      </c>
      <c r="D518" s="34" t="s">
        <v>281</v>
      </c>
      <c r="E518" s="34" t="s">
        <v>299</v>
      </c>
      <c r="F518" s="102" t="s">
        <v>61</v>
      </c>
      <c r="G518" s="102" t="s">
        <v>225</v>
      </c>
      <c r="H518" s="102">
        <v>447146</v>
      </c>
      <c r="I518" s="105">
        <v>41932</v>
      </c>
      <c r="J518" s="105">
        <v>41936</v>
      </c>
      <c r="K518" s="102" t="s">
        <v>192</v>
      </c>
      <c r="L518" s="105">
        <v>41971</v>
      </c>
      <c r="M518" s="71">
        <v>1</v>
      </c>
      <c r="N518" s="35" t="s">
        <v>44</v>
      </c>
      <c r="O518" s="102">
        <v>300</v>
      </c>
      <c r="P518" s="34" t="s">
        <v>48</v>
      </c>
      <c r="Q518" s="102">
        <v>3</v>
      </c>
    </row>
    <row r="519" spans="1:17" ht="12.75">
      <c r="A519" s="52" t="str">
        <f t="shared" si="13"/>
        <v>Report</v>
      </c>
      <c r="B519" s="34" t="s">
        <v>280</v>
      </c>
      <c r="C519" s="102">
        <v>130617</v>
      </c>
      <c r="D519" s="34" t="s">
        <v>281</v>
      </c>
      <c r="E519" s="34" t="s">
        <v>299</v>
      </c>
      <c r="F519" s="102" t="s">
        <v>61</v>
      </c>
      <c r="G519" s="102" t="s">
        <v>225</v>
      </c>
      <c r="H519" s="102">
        <v>447146</v>
      </c>
      <c r="I519" s="105">
        <v>41932</v>
      </c>
      <c r="J519" s="105">
        <v>41936</v>
      </c>
      <c r="K519" s="102" t="s">
        <v>192</v>
      </c>
      <c r="L519" s="105">
        <v>41971</v>
      </c>
      <c r="M519" s="71">
        <v>4</v>
      </c>
      <c r="N519" s="35" t="s">
        <v>43</v>
      </c>
      <c r="O519" s="102">
        <v>300</v>
      </c>
      <c r="P519" s="34" t="s">
        <v>60</v>
      </c>
      <c r="Q519" s="102">
        <v>2</v>
      </c>
    </row>
    <row r="520" spans="1:17" ht="12.75">
      <c r="A520" s="52" t="str">
        <f t="shared" si="13"/>
        <v>Report</v>
      </c>
      <c r="B520" s="34" t="s">
        <v>280</v>
      </c>
      <c r="C520" s="102">
        <v>130617</v>
      </c>
      <c r="D520" s="34" t="s">
        <v>281</v>
      </c>
      <c r="E520" s="34" t="s">
        <v>299</v>
      </c>
      <c r="F520" s="102" t="s">
        <v>61</v>
      </c>
      <c r="G520" s="102" t="s">
        <v>225</v>
      </c>
      <c r="H520" s="102">
        <v>447146</v>
      </c>
      <c r="I520" s="105">
        <v>41932</v>
      </c>
      <c r="J520" s="105">
        <v>41936</v>
      </c>
      <c r="K520" s="102" t="s">
        <v>192</v>
      </c>
      <c r="L520" s="105">
        <v>41971</v>
      </c>
      <c r="M520" s="71">
        <v>7</v>
      </c>
      <c r="N520" s="35" t="s">
        <v>50</v>
      </c>
      <c r="O520" s="102">
        <v>301</v>
      </c>
      <c r="P520" s="34" t="s">
        <v>46</v>
      </c>
      <c r="Q520" s="102">
        <v>2</v>
      </c>
    </row>
    <row r="521" spans="1:17" ht="12.75">
      <c r="A521" s="52" t="str">
        <f t="shared" si="13"/>
        <v>Report</v>
      </c>
      <c r="B521" s="34" t="s">
        <v>280</v>
      </c>
      <c r="C521" s="102">
        <v>130617</v>
      </c>
      <c r="D521" s="34" t="s">
        <v>281</v>
      </c>
      <c r="E521" s="34" t="s">
        <v>299</v>
      </c>
      <c r="F521" s="102" t="s">
        <v>61</v>
      </c>
      <c r="G521" s="102" t="s">
        <v>225</v>
      </c>
      <c r="H521" s="102">
        <v>447146</v>
      </c>
      <c r="I521" s="105">
        <v>41932</v>
      </c>
      <c r="J521" s="105">
        <v>41936</v>
      </c>
      <c r="K521" s="102" t="s">
        <v>192</v>
      </c>
      <c r="L521" s="105">
        <v>41971</v>
      </c>
      <c r="M521" s="71">
        <v>15</v>
      </c>
      <c r="N521" s="35" t="s">
        <v>42</v>
      </c>
      <c r="O521" s="102">
        <v>100</v>
      </c>
      <c r="P521" s="34" t="s">
        <v>119</v>
      </c>
      <c r="Q521" s="102">
        <v>3</v>
      </c>
    </row>
    <row r="522" spans="1:17" ht="12.75">
      <c r="A522" s="52" t="str">
        <f t="shared" si="13"/>
        <v>Report</v>
      </c>
      <c r="B522" s="34" t="s">
        <v>280</v>
      </c>
      <c r="C522" s="102">
        <v>130617</v>
      </c>
      <c r="D522" s="34" t="s">
        <v>281</v>
      </c>
      <c r="E522" s="34" t="s">
        <v>299</v>
      </c>
      <c r="F522" s="102" t="s">
        <v>61</v>
      </c>
      <c r="G522" s="102" t="s">
        <v>225</v>
      </c>
      <c r="H522" s="102">
        <v>447146</v>
      </c>
      <c r="I522" s="105">
        <v>41932</v>
      </c>
      <c r="J522" s="105">
        <v>41936</v>
      </c>
      <c r="K522" s="102" t="s">
        <v>192</v>
      </c>
      <c r="L522" s="105">
        <v>41971</v>
      </c>
      <c r="M522" s="71">
        <v>4</v>
      </c>
      <c r="N522" s="35" t="s">
        <v>43</v>
      </c>
      <c r="O522" s="102">
        <v>100</v>
      </c>
      <c r="P522" s="34" t="s">
        <v>45</v>
      </c>
      <c r="Q522" s="102">
        <v>2</v>
      </c>
    </row>
    <row r="523" spans="1:17" ht="12.75">
      <c r="A523" s="52" t="str">
        <f t="shared" si="13"/>
        <v>Report</v>
      </c>
      <c r="B523" s="34" t="s">
        <v>280</v>
      </c>
      <c r="C523" s="102">
        <v>130617</v>
      </c>
      <c r="D523" s="34" t="s">
        <v>281</v>
      </c>
      <c r="E523" s="34" t="s">
        <v>299</v>
      </c>
      <c r="F523" s="102" t="s">
        <v>61</v>
      </c>
      <c r="G523" s="102" t="s">
        <v>225</v>
      </c>
      <c r="H523" s="102">
        <v>447146</v>
      </c>
      <c r="I523" s="105">
        <v>41932</v>
      </c>
      <c r="J523" s="105">
        <v>41936</v>
      </c>
      <c r="K523" s="102" t="s">
        <v>192</v>
      </c>
      <c r="L523" s="105">
        <v>41971</v>
      </c>
      <c r="M523" s="71">
        <v>5</v>
      </c>
      <c r="N523" s="35" t="s">
        <v>300</v>
      </c>
      <c r="O523" s="102">
        <v>200</v>
      </c>
      <c r="P523" s="34" t="s">
        <v>92</v>
      </c>
      <c r="Q523" s="102">
        <v>3</v>
      </c>
    </row>
    <row r="524" spans="1:17" ht="12.75">
      <c r="A524" s="52" t="str">
        <f t="shared" si="13"/>
        <v>Report</v>
      </c>
      <c r="B524" s="34" t="s">
        <v>280</v>
      </c>
      <c r="C524" s="102">
        <v>130617</v>
      </c>
      <c r="D524" s="34" t="s">
        <v>281</v>
      </c>
      <c r="E524" s="34" t="s">
        <v>299</v>
      </c>
      <c r="F524" s="102" t="s">
        <v>61</v>
      </c>
      <c r="G524" s="102" t="s">
        <v>225</v>
      </c>
      <c r="H524" s="102">
        <v>447146</v>
      </c>
      <c r="I524" s="105">
        <v>41932</v>
      </c>
      <c r="J524" s="105">
        <v>41936</v>
      </c>
      <c r="K524" s="102" t="s">
        <v>192</v>
      </c>
      <c r="L524" s="105">
        <v>41971</v>
      </c>
      <c r="M524" s="71">
        <v>14</v>
      </c>
      <c r="N524" s="35" t="s">
        <v>47</v>
      </c>
      <c r="O524" s="102">
        <v>113</v>
      </c>
      <c r="P524" s="34" t="s">
        <v>127</v>
      </c>
      <c r="Q524" s="102">
        <v>4</v>
      </c>
    </row>
    <row r="525" spans="1:17" ht="12.75">
      <c r="A525" s="52" t="str">
        <f t="shared" si="13"/>
        <v>Report</v>
      </c>
      <c r="B525" s="34" t="s">
        <v>280</v>
      </c>
      <c r="C525" s="102">
        <v>130617</v>
      </c>
      <c r="D525" s="34" t="s">
        <v>281</v>
      </c>
      <c r="E525" s="34" t="s">
        <v>299</v>
      </c>
      <c r="F525" s="102" t="s">
        <v>61</v>
      </c>
      <c r="G525" s="102" t="s">
        <v>225</v>
      </c>
      <c r="H525" s="102">
        <v>447146</v>
      </c>
      <c r="I525" s="105">
        <v>41932</v>
      </c>
      <c r="J525" s="105">
        <v>41936</v>
      </c>
      <c r="K525" s="102" t="s">
        <v>192</v>
      </c>
      <c r="L525" s="105">
        <v>41971</v>
      </c>
      <c r="M525" s="71">
        <v>1</v>
      </c>
      <c r="N525" s="35" t="s">
        <v>44</v>
      </c>
      <c r="O525" s="102">
        <v>500</v>
      </c>
      <c r="P525" s="34" t="s">
        <v>52</v>
      </c>
      <c r="Q525" s="102">
        <v>3</v>
      </c>
    </row>
    <row r="526" spans="1:17" ht="12.75">
      <c r="A526" s="52" t="str">
        <f t="shared" si="13"/>
        <v>Report</v>
      </c>
      <c r="B526" s="34" t="s">
        <v>280</v>
      </c>
      <c r="C526" s="102">
        <v>130617</v>
      </c>
      <c r="D526" s="34" t="s">
        <v>281</v>
      </c>
      <c r="E526" s="34" t="s">
        <v>299</v>
      </c>
      <c r="F526" s="102" t="s">
        <v>61</v>
      </c>
      <c r="G526" s="102" t="s">
        <v>225</v>
      </c>
      <c r="H526" s="102">
        <v>447146</v>
      </c>
      <c r="I526" s="105">
        <v>41932</v>
      </c>
      <c r="J526" s="105">
        <v>41936</v>
      </c>
      <c r="K526" s="102" t="s">
        <v>192</v>
      </c>
      <c r="L526" s="105">
        <v>41971</v>
      </c>
      <c r="M526" s="71">
        <v>15</v>
      </c>
      <c r="N526" s="35" t="s">
        <v>42</v>
      </c>
      <c r="O526" s="102">
        <v>200</v>
      </c>
      <c r="P526" s="34" t="s">
        <v>56</v>
      </c>
      <c r="Q526" s="102">
        <v>3</v>
      </c>
    </row>
    <row r="527" spans="1:17" ht="12.75">
      <c r="A527" s="52" t="str">
        <f t="shared" si="13"/>
        <v>Report</v>
      </c>
      <c r="B527" s="34" t="s">
        <v>306</v>
      </c>
      <c r="C527" s="102">
        <v>55268</v>
      </c>
      <c r="D527" s="34" t="s">
        <v>281</v>
      </c>
      <c r="E527" s="34" t="s">
        <v>299</v>
      </c>
      <c r="F527" s="102" t="s">
        <v>64</v>
      </c>
      <c r="G527" s="102" t="s">
        <v>220</v>
      </c>
      <c r="H527" s="102">
        <v>446668</v>
      </c>
      <c r="I527" s="105">
        <v>41926</v>
      </c>
      <c r="J527" s="105">
        <v>41929</v>
      </c>
      <c r="K527" s="102" t="s">
        <v>192</v>
      </c>
      <c r="L527" s="105">
        <v>41989</v>
      </c>
      <c r="M527" s="71">
        <v>15</v>
      </c>
      <c r="N527" s="35" t="s">
        <v>42</v>
      </c>
      <c r="O527" s="102">
        <v>200</v>
      </c>
      <c r="P527" s="34" t="s">
        <v>56</v>
      </c>
      <c r="Q527" s="102">
        <v>4</v>
      </c>
    </row>
    <row r="528" spans="1:17" ht="12.75">
      <c r="A528" s="52" t="str">
        <f t="shared" si="13"/>
        <v>Report</v>
      </c>
      <c r="B528" s="34" t="s">
        <v>306</v>
      </c>
      <c r="C528" s="102">
        <v>55268</v>
      </c>
      <c r="D528" s="34" t="s">
        <v>281</v>
      </c>
      <c r="E528" s="34" t="s">
        <v>299</v>
      </c>
      <c r="F528" s="102" t="s">
        <v>64</v>
      </c>
      <c r="G528" s="102" t="s">
        <v>220</v>
      </c>
      <c r="H528" s="102">
        <v>446668</v>
      </c>
      <c r="I528" s="105">
        <v>41926</v>
      </c>
      <c r="J528" s="105">
        <v>41929</v>
      </c>
      <c r="K528" s="102" t="s">
        <v>192</v>
      </c>
      <c r="L528" s="105">
        <v>41989</v>
      </c>
      <c r="M528" s="71">
        <v>14</v>
      </c>
      <c r="N528" s="35" t="s">
        <v>47</v>
      </c>
      <c r="O528" s="102">
        <v>111</v>
      </c>
      <c r="P528" s="34" t="s">
        <v>100</v>
      </c>
      <c r="Q528" s="102">
        <v>3</v>
      </c>
    </row>
    <row r="529" spans="1:17" ht="12.75">
      <c r="A529" s="52" t="str">
        <f t="shared" si="13"/>
        <v>Report</v>
      </c>
      <c r="B529" s="34" t="s">
        <v>306</v>
      </c>
      <c r="C529" s="102">
        <v>55268</v>
      </c>
      <c r="D529" s="34" t="s">
        <v>281</v>
      </c>
      <c r="E529" s="34" t="s">
        <v>299</v>
      </c>
      <c r="F529" s="102" t="s">
        <v>64</v>
      </c>
      <c r="G529" s="102" t="s">
        <v>220</v>
      </c>
      <c r="H529" s="102">
        <v>446668</v>
      </c>
      <c r="I529" s="105">
        <v>41926</v>
      </c>
      <c r="J529" s="105">
        <v>41929</v>
      </c>
      <c r="K529" s="102" t="s">
        <v>192</v>
      </c>
      <c r="L529" s="105">
        <v>41989</v>
      </c>
      <c r="M529" s="71">
        <v>15</v>
      </c>
      <c r="N529" s="35" t="s">
        <v>42</v>
      </c>
      <c r="O529" s="102">
        <v>401</v>
      </c>
      <c r="P529" s="34" t="s">
        <v>95</v>
      </c>
      <c r="Q529" s="102">
        <v>4</v>
      </c>
    </row>
    <row r="530" spans="1:17" ht="12.75">
      <c r="A530" s="52" t="str">
        <f t="shared" si="13"/>
        <v>Report</v>
      </c>
      <c r="B530" s="34" t="s">
        <v>519</v>
      </c>
      <c r="C530" s="102">
        <v>55294</v>
      </c>
      <c r="D530" s="34" t="s">
        <v>369</v>
      </c>
      <c r="E530" s="34" t="s">
        <v>206</v>
      </c>
      <c r="F530" s="102" t="s">
        <v>19</v>
      </c>
      <c r="G530" s="102" t="s">
        <v>214</v>
      </c>
      <c r="H530" s="102">
        <v>452618</v>
      </c>
      <c r="I530" s="105">
        <v>42066</v>
      </c>
      <c r="J530" s="105">
        <v>42069</v>
      </c>
      <c r="K530" s="103" t="s">
        <v>192</v>
      </c>
      <c r="L530" s="141">
        <v>42103</v>
      </c>
      <c r="M530" s="71">
        <v>4</v>
      </c>
      <c r="N530" s="35" t="s">
        <v>43</v>
      </c>
      <c r="O530" s="102">
        <v>200</v>
      </c>
      <c r="P530" s="34" t="s">
        <v>82</v>
      </c>
      <c r="Q530" s="102">
        <v>2</v>
      </c>
    </row>
    <row r="531" spans="1:17" ht="12.75">
      <c r="A531" s="52" t="str">
        <f t="shared" si="13"/>
        <v>Report</v>
      </c>
      <c r="B531" s="34" t="s">
        <v>475</v>
      </c>
      <c r="C531" s="102">
        <v>58731</v>
      </c>
      <c r="D531" s="34" t="s">
        <v>369</v>
      </c>
      <c r="E531" s="34" t="s">
        <v>206</v>
      </c>
      <c r="F531" s="102" t="s">
        <v>20</v>
      </c>
      <c r="G531" s="102" t="s">
        <v>214</v>
      </c>
      <c r="H531" s="102">
        <v>452990</v>
      </c>
      <c r="I531" s="105">
        <v>42024</v>
      </c>
      <c r="J531" s="105">
        <v>42027</v>
      </c>
      <c r="K531" s="102" t="s">
        <v>192</v>
      </c>
      <c r="L531" s="105">
        <v>42075</v>
      </c>
      <c r="M531" s="71">
        <v>4</v>
      </c>
      <c r="N531" s="35" t="s">
        <v>43</v>
      </c>
      <c r="O531" s="102">
        <v>100</v>
      </c>
      <c r="P531" s="34" t="s">
        <v>45</v>
      </c>
      <c r="Q531" s="102">
        <v>3</v>
      </c>
    </row>
    <row r="532" spans="1:17" ht="12.75">
      <c r="A532" s="52" t="str">
        <f t="shared" si="13"/>
        <v>Report</v>
      </c>
      <c r="B532" s="34" t="s">
        <v>329</v>
      </c>
      <c r="C532" s="102">
        <v>54643</v>
      </c>
      <c r="D532" s="34" t="s">
        <v>369</v>
      </c>
      <c r="E532" s="34" t="s">
        <v>206</v>
      </c>
      <c r="F532" s="102" t="s">
        <v>19</v>
      </c>
      <c r="G532" s="102" t="s">
        <v>191</v>
      </c>
      <c r="H532" s="102">
        <v>430260</v>
      </c>
      <c r="I532" s="105">
        <v>41975</v>
      </c>
      <c r="J532" s="105">
        <v>41977</v>
      </c>
      <c r="K532" s="102" t="s">
        <v>192</v>
      </c>
      <c r="L532" s="105">
        <v>42017</v>
      </c>
      <c r="M532" s="71">
        <v>14</v>
      </c>
      <c r="N532" s="35" t="s">
        <v>47</v>
      </c>
      <c r="O532" s="102">
        <v>204</v>
      </c>
      <c r="P532" s="34" t="s">
        <v>104</v>
      </c>
      <c r="Q532" s="102">
        <v>3</v>
      </c>
    </row>
    <row r="533" spans="1:17" ht="12.75">
      <c r="A533" s="52" t="str">
        <f t="shared" si="13"/>
        <v>Report</v>
      </c>
      <c r="B533" s="34" t="s">
        <v>339</v>
      </c>
      <c r="C533" s="102">
        <v>130783</v>
      </c>
      <c r="D533" s="34" t="s">
        <v>369</v>
      </c>
      <c r="E533" s="34" t="s">
        <v>206</v>
      </c>
      <c r="F533" s="102" t="s">
        <v>61</v>
      </c>
      <c r="G533" s="102" t="s">
        <v>210</v>
      </c>
      <c r="H533" s="102">
        <v>430278</v>
      </c>
      <c r="I533" s="105">
        <v>41953</v>
      </c>
      <c r="J533" s="105">
        <v>41957</v>
      </c>
      <c r="K533" s="102" t="s">
        <v>192</v>
      </c>
      <c r="L533" s="105">
        <v>41991</v>
      </c>
      <c r="M533" s="71">
        <v>1</v>
      </c>
      <c r="N533" s="35" t="s">
        <v>44</v>
      </c>
      <c r="O533" s="102">
        <v>300</v>
      </c>
      <c r="P533" s="34" t="s">
        <v>48</v>
      </c>
      <c r="Q533" s="102">
        <v>3</v>
      </c>
    </row>
    <row r="534" spans="1:17" ht="12.75">
      <c r="A534" s="52" t="str">
        <f t="shared" si="13"/>
        <v>Report</v>
      </c>
      <c r="B534" s="34" t="s">
        <v>339</v>
      </c>
      <c r="C534" s="102">
        <v>130783</v>
      </c>
      <c r="D534" s="34" t="s">
        <v>369</v>
      </c>
      <c r="E534" s="34" t="s">
        <v>206</v>
      </c>
      <c r="F534" s="102" t="s">
        <v>61</v>
      </c>
      <c r="G534" s="102" t="s">
        <v>210</v>
      </c>
      <c r="H534" s="102">
        <v>430278</v>
      </c>
      <c r="I534" s="105">
        <v>41953</v>
      </c>
      <c r="J534" s="105">
        <v>41957</v>
      </c>
      <c r="K534" s="102" t="s">
        <v>192</v>
      </c>
      <c r="L534" s="105">
        <v>41991</v>
      </c>
      <c r="M534" s="71">
        <v>8</v>
      </c>
      <c r="N534" s="35" t="s">
        <v>298</v>
      </c>
      <c r="O534" s="102">
        <v>101</v>
      </c>
      <c r="P534" s="34" t="s">
        <v>110</v>
      </c>
      <c r="Q534" s="102">
        <v>2</v>
      </c>
    </row>
    <row r="535" spans="1:17" ht="12.75">
      <c r="A535" s="52" t="str">
        <f t="shared" si="13"/>
        <v>Report</v>
      </c>
      <c r="B535" s="34" t="s">
        <v>339</v>
      </c>
      <c r="C535" s="102">
        <v>130783</v>
      </c>
      <c r="D535" s="34" t="s">
        <v>369</v>
      </c>
      <c r="E535" s="34" t="s">
        <v>206</v>
      </c>
      <c r="F535" s="102" t="s">
        <v>61</v>
      </c>
      <c r="G535" s="102" t="s">
        <v>210</v>
      </c>
      <c r="H535" s="102">
        <v>430278</v>
      </c>
      <c r="I535" s="105">
        <v>41953</v>
      </c>
      <c r="J535" s="105">
        <v>41957</v>
      </c>
      <c r="K535" s="102" t="s">
        <v>192</v>
      </c>
      <c r="L535" s="105">
        <v>41991</v>
      </c>
      <c r="M535" s="71">
        <v>14</v>
      </c>
      <c r="N535" s="35" t="s">
        <v>47</v>
      </c>
      <c r="O535" s="102">
        <v>112</v>
      </c>
      <c r="P535" s="34" t="s">
        <v>122</v>
      </c>
      <c r="Q535" s="102">
        <v>3</v>
      </c>
    </row>
    <row r="536" spans="1:17" ht="12.75">
      <c r="A536" s="52" t="str">
        <f t="shared" si="13"/>
        <v>Report</v>
      </c>
      <c r="B536" s="34" t="s">
        <v>339</v>
      </c>
      <c r="C536" s="102">
        <v>130783</v>
      </c>
      <c r="D536" s="34" t="s">
        <v>369</v>
      </c>
      <c r="E536" s="34" t="s">
        <v>206</v>
      </c>
      <c r="F536" s="102" t="s">
        <v>61</v>
      </c>
      <c r="G536" s="102" t="s">
        <v>210</v>
      </c>
      <c r="H536" s="102">
        <v>430278</v>
      </c>
      <c r="I536" s="105">
        <v>41953</v>
      </c>
      <c r="J536" s="105">
        <v>41957</v>
      </c>
      <c r="K536" s="102" t="s">
        <v>192</v>
      </c>
      <c r="L536" s="105">
        <v>41991</v>
      </c>
      <c r="M536" s="71">
        <v>14</v>
      </c>
      <c r="N536" s="35" t="s">
        <v>47</v>
      </c>
      <c r="O536" s="102">
        <v>113</v>
      </c>
      <c r="P536" s="34" t="s">
        <v>127</v>
      </c>
      <c r="Q536" s="102">
        <v>3</v>
      </c>
    </row>
    <row r="537" spans="1:17" ht="12.75">
      <c r="A537" s="52" t="str">
        <f t="shared" si="13"/>
        <v>Report</v>
      </c>
      <c r="B537" s="34" t="s">
        <v>339</v>
      </c>
      <c r="C537" s="102">
        <v>130783</v>
      </c>
      <c r="D537" s="34" t="s">
        <v>369</v>
      </c>
      <c r="E537" s="34" t="s">
        <v>206</v>
      </c>
      <c r="F537" s="102" t="s">
        <v>61</v>
      </c>
      <c r="G537" s="102" t="s">
        <v>210</v>
      </c>
      <c r="H537" s="102">
        <v>430278</v>
      </c>
      <c r="I537" s="105">
        <v>41953</v>
      </c>
      <c r="J537" s="105">
        <v>41957</v>
      </c>
      <c r="K537" s="102" t="s">
        <v>192</v>
      </c>
      <c r="L537" s="105">
        <v>41991</v>
      </c>
      <c r="M537" s="71">
        <v>2</v>
      </c>
      <c r="N537" s="35" t="s">
        <v>97</v>
      </c>
      <c r="O537" s="102">
        <v>100</v>
      </c>
      <c r="P537" s="34" t="s">
        <v>51</v>
      </c>
      <c r="Q537" s="102">
        <v>3</v>
      </c>
    </row>
    <row r="538" spans="1:17" ht="12.75">
      <c r="A538" s="52" t="str">
        <f t="shared" si="13"/>
        <v>Report</v>
      </c>
      <c r="B538" s="34" t="s">
        <v>339</v>
      </c>
      <c r="C538" s="102">
        <v>130783</v>
      </c>
      <c r="D538" s="34" t="s">
        <v>369</v>
      </c>
      <c r="E538" s="34" t="s">
        <v>206</v>
      </c>
      <c r="F538" s="102" t="s">
        <v>61</v>
      </c>
      <c r="G538" s="102" t="s">
        <v>210</v>
      </c>
      <c r="H538" s="102">
        <v>430278</v>
      </c>
      <c r="I538" s="105">
        <v>41953</v>
      </c>
      <c r="J538" s="105">
        <v>41957</v>
      </c>
      <c r="K538" s="102" t="s">
        <v>192</v>
      </c>
      <c r="L538" s="105">
        <v>41991</v>
      </c>
      <c r="M538" s="71">
        <v>4</v>
      </c>
      <c r="N538" s="35" t="s">
        <v>43</v>
      </c>
      <c r="O538" s="102">
        <v>300</v>
      </c>
      <c r="P538" s="34" t="s">
        <v>60</v>
      </c>
      <c r="Q538" s="102">
        <v>2</v>
      </c>
    </row>
    <row r="539" spans="1:17" ht="12.75">
      <c r="A539" s="52" t="str">
        <f t="shared" si="13"/>
        <v>Report</v>
      </c>
      <c r="B539" s="34" t="s">
        <v>339</v>
      </c>
      <c r="C539" s="102">
        <v>130783</v>
      </c>
      <c r="D539" s="34" t="s">
        <v>369</v>
      </c>
      <c r="E539" s="34" t="s">
        <v>206</v>
      </c>
      <c r="F539" s="102" t="s">
        <v>61</v>
      </c>
      <c r="G539" s="102" t="s">
        <v>210</v>
      </c>
      <c r="H539" s="102">
        <v>430278</v>
      </c>
      <c r="I539" s="105">
        <v>41953</v>
      </c>
      <c r="J539" s="105">
        <v>41957</v>
      </c>
      <c r="K539" s="102" t="s">
        <v>192</v>
      </c>
      <c r="L539" s="105">
        <v>41991</v>
      </c>
      <c r="M539" s="71">
        <v>8</v>
      </c>
      <c r="N539" s="35" t="s">
        <v>298</v>
      </c>
      <c r="O539" s="102">
        <v>102</v>
      </c>
      <c r="P539" s="34" t="s">
        <v>88</v>
      </c>
      <c r="Q539" s="102">
        <v>2</v>
      </c>
    </row>
    <row r="540" spans="1:17" ht="12.75">
      <c r="A540" s="52" t="str">
        <f t="shared" si="13"/>
        <v>Report</v>
      </c>
      <c r="B540" s="34" t="s">
        <v>339</v>
      </c>
      <c r="C540" s="102">
        <v>130783</v>
      </c>
      <c r="D540" s="34" t="s">
        <v>369</v>
      </c>
      <c r="E540" s="34" t="s">
        <v>206</v>
      </c>
      <c r="F540" s="102" t="s">
        <v>61</v>
      </c>
      <c r="G540" s="102" t="s">
        <v>210</v>
      </c>
      <c r="H540" s="102">
        <v>430278</v>
      </c>
      <c r="I540" s="105">
        <v>41953</v>
      </c>
      <c r="J540" s="105">
        <v>41957</v>
      </c>
      <c r="K540" s="102" t="s">
        <v>192</v>
      </c>
      <c r="L540" s="105">
        <v>41991</v>
      </c>
      <c r="M540" s="71">
        <v>14</v>
      </c>
      <c r="N540" s="35" t="s">
        <v>47</v>
      </c>
      <c r="O540" s="102">
        <v>108</v>
      </c>
      <c r="P540" s="34" t="s">
        <v>49</v>
      </c>
      <c r="Q540" s="102">
        <v>1</v>
      </c>
    </row>
    <row r="541" spans="1:17" ht="12.75">
      <c r="A541" s="52" t="str">
        <f t="shared" si="13"/>
        <v>Report</v>
      </c>
      <c r="B541" s="34" t="s">
        <v>339</v>
      </c>
      <c r="C541" s="102">
        <v>130783</v>
      </c>
      <c r="D541" s="34" t="s">
        <v>369</v>
      </c>
      <c r="E541" s="34" t="s">
        <v>206</v>
      </c>
      <c r="F541" s="102" t="s">
        <v>61</v>
      </c>
      <c r="G541" s="102" t="s">
        <v>210</v>
      </c>
      <c r="H541" s="102">
        <v>430278</v>
      </c>
      <c r="I541" s="105">
        <v>41953</v>
      </c>
      <c r="J541" s="105">
        <v>41957</v>
      </c>
      <c r="K541" s="102" t="s">
        <v>192</v>
      </c>
      <c r="L541" s="105">
        <v>41991</v>
      </c>
      <c r="M541" s="71">
        <v>2</v>
      </c>
      <c r="N541" s="35" t="s">
        <v>97</v>
      </c>
      <c r="O541" s="102">
        <v>200</v>
      </c>
      <c r="P541" s="34" t="s">
        <v>98</v>
      </c>
      <c r="Q541" s="102">
        <v>3</v>
      </c>
    </row>
    <row r="542" spans="1:17" ht="12.75">
      <c r="A542" s="52" t="str">
        <f t="shared" si="13"/>
        <v>Report</v>
      </c>
      <c r="B542" s="34" t="s">
        <v>339</v>
      </c>
      <c r="C542" s="102">
        <v>130783</v>
      </c>
      <c r="D542" s="34" t="s">
        <v>369</v>
      </c>
      <c r="E542" s="34" t="s">
        <v>206</v>
      </c>
      <c r="F542" s="102" t="s">
        <v>61</v>
      </c>
      <c r="G542" s="102" t="s">
        <v>210</v>
      </c>
      <c r="H542" s="102">
        <v>430278</v>
      </c>
      <c r="I542" s="105">
        <v>41953</v>
      </c>
      <c r="J542" s="105">
        <v>41957</v>
      </c>
      <c r="K542" s="102" t="s">
        <v>192</v>
      </c>
      <c r="L542" s="105">
        <v>41991</v>
      </c>
      <c r="M542" s="71">
        <v>4</v>
      </c>
      <c r="N542" s="35" t="s">
        <v>43</v>
      </c>
      <c r="O542" s="102">
        <v>200</v>
      </c>
      <c r="P542" s="34" t="s">
        <v>82</v>
      </c>
      <c r="Q542" s="102">
        <v>2</v>
      </c>
    </row>
    <row r="543" spans="1:17" ht="12.75">
      <c r="A543" s="52" t="str">
        <f t="shared" si="13"/>
        <v>Report</v>
      </c>
      <c r="B543" s="34" t="s">
        <v>488</v>
      </c>
      <c r="C543" s="102">
        <v>53664</v>
      </c>
      <c r="D543" s="34" t="s">
        <v>383</v>
      </c>
      <c r="E543" s="34" t="s">
        <v>206</v>
      </c>
      <c r="F543" s="102" t="s">
        <v>64</v>
      </c>
      <c r="G543" s="102" t="s">
        <v>220</v>
      </c>
      <c r="H543" s="102">
        <v>423419</v>
      </c>
      <c r="I543" s="105">
        <v>42039</v>
      </c>
      <c r="J543" s="105">
        <v>42041</v>
      </c>
      <c r="K543" s="102" t="s">
        <v>192</v>
      </c>
      <c r="L543" s="105">
        <v>42076</v>
      </c>
      <c r="M543" s="71">
        <v>17</v>
      </c>
      <c r="N543" s="35" t="s">
        <v>103</v>
      </c>
      <c r="O543" s="102">
        <v>0</v>
      </c>
      <c r="P543" s="34" t="s">
        <v>103</v>
      </c>
      <c r="Q543" s="102">
        <v>2</v>
      </c>
    </row>
    <row r="544" spans="1:17" ht="12.75">
      <c r="A544" s="52" t="str">
        <f aca="true" t="shared" si="14" ref="A544:A552">IF(C544&lt;&gt;"",HYPERLINK(CONCATENATE("http://reports.ofsted.gov.uk/inspection-reports/find-inspection-report/provider/ELS/",C544),"Report"),"")</f>
        <v>Report</v>
      </c>
      <c r="B544" s="34" t="s">
        <v>473</v>
      </c>
      <c r="C544" s="102">
        <v>130787</v>
      </c>
      <c r="D544" s="34" t="s">
        <v>383</v>
      </c>
      <c r="E544" s="34" t="s">
        <v>206</v>
      </c>
      <c r="F544" s="102" t="s">
        <v>22</v>
      </c>
      <c r="G544" s="102" t="s">
        <v>203</v>
      </c>
      <c r="H544" s="102">
        <v>452491</v>
      </c>
      <c r="I544" s="105">
        <v>42024</v>
      </c>
      <c r="J544" s="105">
        <v>42027</v>
      </c>
      <c r="K544" s="102" t="s">
        <v>192</v>
      </c>
      <c r="L544" s="105">
        <v>42069</v>
      </c>
      <c r="M544" s="71">
        <v>2</v>
      </c>
      <c r="N544" s="35" t="s">
        <v>97</v>
      </c>
      <c r="O544" s="102">
        <v>100</v>
      </c>
      <c r="P544" s="34" t="s">
        <v>51</v>
      </c>
      <c r="Q544" s="102">
        <v>2</v>
      </c>
    </row>
    <row r="545" spans="1:17" ht="12.75">
      <c r="A545" s="52" t="str">
        <f t="shared" si="14"/>
        <v>Report</v>
      </c>
      <c r="B545" s="34" t="s">
        <v>473</v>
      </c>
      <c r="C545" s="102">
        <v>130787</v>
      </c>
      <c r="D545" s="34" t="s">
        <v>383</v>
      </c>
      <c r="E545" s="34" t="s">
        <v>206</v>
      </c>
      <c r="F545" s="102" t="s">
        <v>22</v>
      </c>
      <c r="G545" s="102" t="s">
        <v>203</v>
      </c>
      <c r="H545" s="102">
        <v>452491</v>
      </c>
      <c r="I545" s="105">
        <v>42024</v>
      </c>
      <c r="J545" s="105">
        <v>42027</v>
      </c>
      <c r="K545" s="102" t="s">
        <v>192</v>
      </c>
      <c r="L545" s="105">
        <v>42069</v>
      </c>
      <c r="M545" s="71">
        <v>2</v>
      </c>
      <c r="N545" s="35" t="s">
        <v>97</v>
      </c>
      <c r="O545" s="102">
        <v>200</v>
      </c>
      <c r="P545" s="34" t="s">
        <v>98</v>
      </c>
      <c r="Q545" s="102">
        <v>4</v>
      </c>
    </row>
    <row r="546" spans="1:17" ht="12.75">
      <c r="A546" s="52" t="str">
        <f t="shared" si="14"/>
        <v>Report</v>
      </c>
      <c r="B546" s="34" t="s">
        <v>473</v>
      </c>
      <c r="C546" s="102">
        <v>130787</v>
      </c>
      <c r="D546" s="34" t="s">
        <v>383</v>
      </c>
      <c r="E546" s="34" t="s">
        <v>206</v>
      </c>
      <c r="F546" s="102" t="s">
        <v>22</v>
      </c>
      <c r="G546" s="102" t="s">
        <v>203</v>
      </c>
      <c r="H546" s="102">
        <v>452491</v>
      </c>
      <c r="I546" s="105">
        <v>42024</v>
      </c>
      <c r="J546" s="105">
        <v>42027</v>
      </c>
      <c r="K546" s="102" t="s">
        <v>192</v>
      </c>
      <c r="L546" s="105">
        <v>42069</v>
      </c>
      <c r="M546" s="71">
        <v>11</v>
      </c>
      <c r="N546" s="35" t="s">
        <v>53</v>
      </c>
      <c r="O546" s="102">
        <v>0</v>
      </c>
      <c r="P546" s="34" t="s">
        <v>53</v>
      </c>
      <c r="Q546" s="102">
        <v>3</v>
      </c>
    </row>
    <row r="547" spans="1:17" ht="12.75">
      <c r="A547" s="52" t="str">
        <f t="shared" si="14"/>
        <v>Report</v>
      </c>
      <c r="B547" s="34" t="s">
        <v>473</v>
      </c>
      <c r="C547" s="102">
        <v>130787</v>
      </c>
      <c r="D547" s="34" t="s">
        <v>383</v>
      </c>
      <c r="E547" s="34" t="s">
        <v>206</v>
      </c>
      <c r="F547" s="102" t="s">
        <v>22</v>
      </c>
      <c r="G547" s="102" t="s">
        <v>203</v>
      </c>
      <c r="H547" s="102">
        <v>452491</v>
      </c>
      <c r="I547" s="105">
        <v>42024</v>
      </c>
      <c r="J547" s="105">
        <v>42027</v>
      </c>
      <c r="K547" s="102" t="s">
        <v>192</v>
      </c>
      <c r="L547" s="105">
        <v>42069</v>
      </c>
      <c r="M547" s="71">
        <v>12</v>
      </c>
      <c r="N547" s="35" t="s">
        <v>130</v>
      </c>
      <c r="O547" s="102">
        <v>100</v>
      </c>
      <c r="P547" s="34" t="s">
        <v>54</v>
      </c>
      <c r="Q547" s="102">
        <v>3</v>
      </c>
    </row>
    <row r="548" spans="1:17" ht="12.75">
      <c r="A548" s="52" t="str">
        <f t="shared" si="14"/>
        <v>Report</v>
      </c>
      <c r="B548" s="34" t="s">
        <v>413</v>
      </c>
      <c r="C548" s="102">
        <v>59075</v>
      </c>
      <c r="D548" s="34" t="s">
        <v>383</v>
      </c>
      <c r="E548" s="34" t="s">
        <v>206</v>
      </c>
      <c r="F548" s="102" t="s">
        <v>19</v>
      </c>
      <c r="G548" s="102" t="s">
        <v>191</v>
      </c>
      <c r="H548" s="102">
        <v>433768</v>
      </c>
      <c r="I548" s="105">
        <v>42024</v>
      </c>
      <c r="J548" s="105">
        <v>42027</v>
      </c>
      <c r="K548" s="102" t="s">
        <v>192</v>
      </c>
      <c r="L548" s="105">
        <v>42065</v>
      </c>
      <c r="M548" s="71">
        <v>4</v>
      </c>
      <c r="N548" s="35" t="s">
        <v>43</v>
      </c>
      <c r="O548" s="102">
        <v>200</v>
      </c>
      <c r="P548" s="34" t="s">
        <v>82</v>
      </c>
      <c r="Q548" s="102">
        <v>2</v>
      </c>
    </row>
    <row r="549" spans="1:17" ht="12.75">
      <c r="A549" s="52" t="str">
        <f t="shared" si="14"/>
        <v>Report</v>
      </c>
      <c r="B549" s="34" t="s">
        <v>321</v>
      </c>
      <c r="C549" s="102">
        <v>58614</v>
      </c>
      <c r="D549" s="34" t="s">
        <v>383</v>
      </c>
      <c r="E549" s="34" t="s">
        <v>206</v>
      </c>
      <c r="F549" s="102" t="s">
        <v>19</v>
      </c>
      <c r="G549" s="102" t="s">
        <v>191</v>
      </c>
      <c r="H549" s="102">
        <v>429794</v>
      </c>
      <c r="I549" s="105">
        <v>41960</v>
      </c>
      <c r="J549" s="105">
        <v>41964</v>
      </c>
      <c r="K549" s="102" t="s">
        <v>192</v>
      </c>
      <c r="L549" s="105">
        <v>41996</v>
      </c>
      <c r="M549" s="71">
        <v>1</v>
      </c>
      <c r="N549" s="35" t="s">
        <v>44</v>
      </c>
      <c r="O549" s="102">
        <v>300</v>
      </c>
      <c r="P549" s="34" t="s">
        <v>48</v>
      </c>
      <c r="Q549" s="102">
        <v>2</v>
      </c>
    </row>
    <row r="550" spans="1:17" ht="12.75">
      <c r="A550" s="52" t="str">
        <f t="shared" si="14"/>
        <v>Report</v>
      </c>
      <c r="B550" s="34" t="s">
        <v>321</v>
      </c>
      <c r="C550" s="102">
        <v>58614</v>
      </c>
      <c r="D550" s="34" t="s">
        <v>383</v>
      </c>
      <c r="E550" s="34" t="s">
        <v>206</v>
      </c>
      <c r="F550" s="102" t="s">
        <v>19</v>
      </c>
      <c r="G550" s="102" t="s">
        <v>191</v>
      </c>
      <c r="H550" s="102">
        <v>429794</v>
      </c>
      <c r="I550" s="105">
        <v>41960</v>
      </c>
      <c r="J550" s="105">
        <v>41964</v>
      </c>
      <c r="K550" s="102" t="s">
        <v>192</v>
      </c>
      <c r="L550" s="105">
        <v>41996</v>
      </c>
      <c r="M550" s="71">
        <v>15</v>
      </c>
      <c r="N550" s="35" t="s">
        <v>42</v>
      </c>
      <c r="O550" s="102">
        <v>401</v>
      </c>
      <c r="P550" s="34" t="s">
        <v>95</v>
      </c>
      <c r="Q550" s="102">
        <v>2</v>
      </c>
    </row>
    <row r="551" spans="1:17" ht="12.75">
      <c r="A551" s="52" t="str">
        <f t="shared" si="14"/>
        <v>Report</v>
      </c>
      <c r="B551" s="34" t="s">
        <v>321</v>
      </c>
      <c r="C551" s="102">
        <v>58614</v>
      </c>
      <c r="D551" s="34" t="s">
        <v>383</v>
      </c>
      <c r="E551" s="34" t="s">
        <v>206</v>
      </c>
      <c r="F551" s="102" t="s">
        <v>19</v>
      </c>
      <c r="G551" s="102" t="s">
        <v>191</v>
      </c>
      <c r="H551" s="102">
        <v>429794</v>
      </c>
      <c r="I551" s="105">
        <v>41960</v>
      </c>
      <c r="J551" s="105">
        <v>41964</v>
      </c>
      <c r="K551" s="102" t="s">
        <v>192</v>
      </c>
      <c r="L551" s="105">
        <v>41996</v>
      </c>
      <c r="M551" s="71">
        <v>4</v>
      </c>
      <c r="N551" s="35" t="s">
        <v>43</v>
      </c>
      <c r="O551" s="102">
        <v>300</v>
      </c>
      <c r="P551" s="34" t="s">
        <v>60</v>
      </c>
      <c r="Q551" s="102">
        <v>2</v>
      </c>
    </row>
    <row r="552" spans="1:17" ht="12.75">
      <c r="A552" s="52" t="str">
        <f t="shared" si="14"/>
        <v>Report</v>
      </c>
      <c r="B552" s="34" t="s">
        <v>321</v>
      </c>
      <c r="C552" s="102">
        <v>58614</v>
      </c>
      <c r="D552" s="34" t="s">
        <v>383</v>
      </c>
      <c r="E552" s="34" t="s">
        <v>206</v>
      </c>
      <c r="F552" s="102" t="s">
        <v>19</v>
      </c>
      <c r="G552" s="102" t="s">
        <v>191</v>
      </c>
      <c r="H552" s="102">
        <v>429794</v>
      </c>
      <c r="I552" s="105">
        <v>41960</v>
      </c>
      <c r="J552" s="105">
        <v>41964</v>
      </c>
      <c r="K552" s="102" t="s">
        <v>192</v>
      </c>
      <c r="L552" s="105">
        <v>41996</v>
      </c>
      <c r="M552" s="71">
        <v>15</v>
      </c>
      <c r="N552" s="35" t="s">
        <v>42</v>
      </c>
      <c r="O552" s="102">
        <v>300</v>
      </c>
      <c r="P552" s="34" t="s">
        <v>94</v>
      </c>
      <c r="Q552" s="102">
        <v>2</v>
      </c>
    </row>
    <row r="563" spans="1:17" s="3" customFormat="1" ht="12.75">
      <c r="A563"/>
      <c r="B563" s="34"/>
      <c r="C563"/>
      <c r="D563" s="34"/>
      <c r="E563" s="34"/>
      <c r="F563"/>
      <c r="G563"/>
      <c r="H563"/>
      <c r="I563" s="35"/>
      <c r="J563" s="35"/>
      <c r="K563"/>
      <c r="L563" s="35"/>
      <c r="M563" s="71"/>
      <c r="N563" s="35"/>
      <c r="O563"/>
      <c r="P563" s="34"/>
      <c r="Q563"/>
    </row>
    <row r="797" ht="13.5" customHeight="1"/>
    <row r="806" spans="1:17" s="3" customFormat="1" ht="12.75">
      <c r="A806"/>
      <c r="B806" s="34"/>
      <c r="C806"/>
      <c r="D806" s="34"/>
      <c r="E806" s="34"/>
      <c r="F806"/>
      <c r="G806"/>
      <c r="H806"/>
      <c r="I806" s="35"/>
      <c r="J806" s="35"/>
      <c r="K806"/>
      <c r="L806" s="35"/>
      <c r="M806" s="71"/>
      <c r="N806" s="35"/>
      <c r="O806"/>
      <c r="P806" s="34"/>
      <c r="Q806"/>
    </row>
    <row r="1044" spans="1:17" s="28" customFormat="1" ht="12.75">
      <c r="A1044"/>
      <c r="B1044" s="34"/>
      <c r="C1044"/>
      <c r="D1044" s="34"/>
      <c r="E1044" s="34"/>
      <c r="F1044"/>
      <c r="G1044"/>
      <c r="H1044"/>
      <c r="I1044" s="35"/>
      <c r="J1044" s="35"/>
      <c r="K1044"/>
      <c r="L1044" s="35"/>
      <c r="M1044" s="71"/>
      <c r="N1044" s="35"/>
      <c r="O1044"/>
      <c r="P1044" s="34"/>
      <c r="Q1044"/>
    </row>
    <row r="1045" spans="1:17" s="28" customFormat="1" ht="12.75">
      <c r="A1045"/>
      <c r="B1045" s="34"/>
      <c r="C1045"/>
      <c r="D1045" s="34"/>
      <c r="E1045" s="34"/>
      <c r="F1045"/>
      <c r="G1045"/>
      <c r="H1045"/>
      <c r="I1045" s="35"/>
      <c r="J1045" s="35"/>
      <c r="K1045"/>
      <c r="L1045" s="35"/>
      <c r="M1045" s="71"/>
      <c r="N1045" s="35"/>
      <c r="O1045"/>
      <c r="P1045" s="34"/>
      <c r="Q1045"/>
    </row>
    <row r="1196" spans="1:17" s="3" customFormat="1" ht="12.75">
      <c r="A1196"/>
      <c r="B1196" s="34"/>
      <c r="C1196"/>
      <c r="D1196" s="34"/>
      <c r="E1196" s="34"/>
      <c r="F1196"/>
      <c r="G1196"/>
      <c r="H1196"/>
      <c r="I1196" s="35"/>
      <c r="J1196" s="35"/>
      <c r="K1196"/>
      <c r="L1196" s="35"/>
      <c r="M1196" s="71"/>
      <c r="N1196" s="35"/>
      <c r="O1196"/>
      <c r="P1196" s="34"/>
      <c r="Q1196"/>
    </row>
  </sheetData>
  <sheetProtection/>
  <printOptions/>
  <pageMargins left="0.7" right="0.7" top="0.75" bottom="0.75" header="0.3" footer="0.3"/>
  <pageSetup horizontalDpi="600" verticalDpi="600" orientation="portrait" paperSize="9" scale="23" r:id="rId2"/>
  <colBreaks count="1" manualBreakCount="1">
    <brk id="10" max="88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Angeliki Patiri</dc:creator>
  <cp:keywords/>
  <dc:description/>
  <cp:lastModifiedBy>Grant Kelly</cp:lastModifiedBy>
  <cp:lastPrinted>2014-12-18T19:33:10Z</cp:lastPrinted>
  <dcterms:created xsi:type="dcterms:W3CDTF">2012-11-07T14:02:05Z</dcterms:created>
  <dcterms:modified xsi:type="dcterms:W3CDTF">2015-04-14T16:19:45Z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