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6" windowHeight="11832" tabRatio="645" activeTab="0"/>
  </bookViews>
  <sheets>
    <sheet name="Highlights" sheetId="1" r:id="rId1"/>
    <sheet name="Main Table" sheetId="2" r:id="rId2"/>
    <sheet name="Sheet2" sheetId="3" state="hidden" r:id="rId3"/>
    <sheet name="Sheet3" sheetId="4" state="hidden" r:id="rId4"/>
    <sheet name="Financial Year" sheetId="5" r:id="rId5"/>
    <sheet name="Quarter" sheetId="6" r:id="rId6"/>
    <sheet name="Month" sheetId="7" r:id="rId7"/>
    <sheet name="FY-only sites" sheetId="8" r:id="rId8"/>
    <sheet name="Calculation" sheetId="9" state="hidden" r:id="rId9"/>
  </sheets>
  <definedNames>
    <definedName name="AD_Gen_Summary">'Main Table'!$B$192</definedName>
    <definedName name="AD_Summary">'Main Table'!$B$174</definedName>
    <definedName name="Annual_Header">'FY-only sites'!$A$6</definedName>
    <definedName name="Biomass">'Main Table'!$B$77</definedName>
    <definedName name="Biomass_50kW">'Main Table'!$B$64</definedName>
    <definedName name="Biomass_50kW_Annual">'FY-only sites'!$A$64</definedName>
    <definedName name="Biomass_50kW_Gen">'Main Table'!$B$145</definedName>
    <definedName name="Biomass_Annual">'FY-only sites'!$A$77</definedName>
    <definedName name="Biomass_Gen">'Main Table'!$B$158</definedName>
    <definedName name="Certificates_Total">'Main Table'!$B$85</definedName>
    <definedName name="Certificates_Total_Annual">'FY-only sites'!$A$85</definedName>
    <definedName name="Cofiring_Gen_Summary">'Main Table'!$B$193</definedName>
    <definedName name="Cofiring_Summary">'Main Table'!$B$175</definedName>
    <definedName name="Conversions_Gen_Summary">'Main Table'!$B$194</definedName>
    <definedName name="Conversions_Summary">'Main Table'!$B$176</definedName>
    <definedName name="Dedicated_Gen_Summary">'Main Table'!$B$195</definedName>
    <definedName name="Dedicated_Summary">'Main Table'!$B$177</definedName>
    <definedName name="Fuelled">'Main Table'!$B$36</definedName>
    <definedName name="Fuelled_Annual">'FY-only sites'!$A$36</definedName>
    <definedName name="Fuelled_Gen">'Main Table'!$B$117</definedName>
    <definedName name="Generation_Total">'Main Table'!$B$166</definedName>
    <definedName name="Hydro_20MW">'Main Table'!$B$11</definedName>
    <definedName name="Hydro_20MW_Annual">'FY-only sites'!$A$11:$A$13</definedName>
    <definedName name="Hydro_20MW_Gen">'Main Table'!$B$92</definedName>
    <definedName name="Hydro_50kW">'Main Table'!$B$15</definedName>
    <definedName name="Hydro_50kW_Annual">'FY-only sites'!$A$15:$A$18</definedName>
    <definedName name="Hydro_50kW_Gen">'Main Table'!$B$96</definedName>
    <definedName name="Hydro_Gen_Summary">'Main Table'!$B$190</definedName>
    <definedName name="Hydro_greater">'Main Table'!$B$14</definedName>
    <definedName name="Hydro_greater_Annual">'FY-only sites'!$A$14</definedName>
    <definedName name="Hydro_greater_Gen">'Main Table'!$B$95</definedName>
    <definedName name="Hydro_Summary">'Main Table'!$B$172</definedName>
    <definedName name="Landfill_Gas">'Main Table'!$B$72</definedName>
    <definedName name="Landfill_Gas_Annual">'FY-only sites'!$A$72</definedName>
    <definedName name="Landfill_Gas_Gen">'Main Table'!$B$153</definedName>
    <definedName name="Landfill_Gen_Summary">'Main Table'!$B$196</definedName>
    <definedName name="Landfill_Summary">'Main Table'!$B$178</definedName>
    <definedName name="Micro_Hydro">'Main Table'!$B$8</definedName>
    <definedName name="Micro_Hydro_Annual">'FY-only sites'!$A$8</definedName>
    <definedName name="Micro_Hydro_Gen">'Main Table'!$B$89</definedName>
    <definedName name="Month_Header">'Main Table'!$B$6</definedName>
    <definedName name="Off_shore_Wind">'Main Table'!$B$19</definedName>
    <definedName name="Off_shore_Wind_Annual">'FY-only sites'!$A$19</definedName>
    <definedName name="Off_Shore_Wind_Gen">'Main Table'!$B$100</definedName>
    <definedName name="Offshore_Gen_Summary">'Main Table'!$B$189</definedName>
    <definedName name="Offshore_Summary">'Main Table'!$B$171</definedName>
    <definedName name="On_shore_Wind">'Main Table'!$B$22</definedName>
    <definedName name="On_shore_Wind_Annual">'FY-only sites'!$A$22</definedName>
    <definedName name="On_Shore_Wind_Gen">'Main Table'!$B$103</definedName>
    <definedName name="Onshore_Gen_Summary">'Main Table'!$B$188</definedName>
    <definedName name="Onshore_Summary">'Main Table'!$B$170</definedName>
    <definedName name="Other_Gen_Summary">'Main Table'!$B$198</definedName>
    <definedName name="Other_Summary">'Main Table'!$B$180</definedName>
    <definedName name="Photovoltaic">'Main Table'!$B$28</definedName>
    <definedName name="Photovoltaic_50kW">'Main Table'!$B$33</definedName>
    <definedName name="Photovoltaic_50kW_Annual">'FY-only sites'!$A$33</definedName>
    <definedName name="Photovoltaic_50kW_Gen">'Main Table'!$B$114</definedName>
    <definedName name="Photovoltaic_Annual">'FY-only sites'!$A$28</definedName>
    <definedName name="Photovoltaic_Gen">'Main Table'!$B$109</definedName>
    <definedName name="_xlnm.Print_Area" localSheetId="0">'Highlights'!$B$1:$H$28</definedName>
    <definedName name="_xlnm.Print_Area" localSheetId="1">'Main Table'!$A$1:$AE$208</definedName>
    <definedName name="Sewage_Gas">'Main Table'!$B$75</definedName>
    <definedName name="Sewage_Gas_Annual">'FY-only sites'!$A$75</definedName>
    <definedName name="Sewage_Gas_Gen">'Main Table'!$B$156</definedName>
    <definedName name="Sewage_Gen_Summary">'Main Table'!$B$197</definedName>
    <definedName name="Sewage_Summary">'Main Table'!$B$179</definedName>
    <definedName name="Solar_Gen_Summary">'Main Table'!$B$191</definedName>
    <definedName name="Solar_Summary">'Main Table'!$B$173</definedName>
    <definedName name="Tidal_Flow">'Main Table'!$B$78</definedName>
    <definedName name="Tidal_Flow_Annual">'FY-only sites'!$A$78</definedName>
    <definedName name="Tidal_Flow_Gen">'Main Table'!$B$159</definedName>
    <definedName name="Total_Gen_Summary">'Main Table'!$B$201</definedName>
    <definedName name="Total_Summary">'Main Table'!$B$183</definedName>
    <definedName name="Wave_Power">'Main Table'!$B$81</definedName>
    <definedName name="Wave_Power_Annual">'FY-only sites'!$A$81</definedName>
    <definedName name="Wave_Power_Gen">'Main Table'!$B$162</definedName>
    <definedName name="Wave_Tidal_Gen_Summary">'Main Table'!$B$199</definedName>
    <definedName name="Wave_Tidal_Summary">'Main Table'!$B$181</definedName>
    <definedName name="Wind_50kW">'Main Table'!$B$25</definedName>
    <definedName name="Wind_50kW_Annual">'FY-only sites'!$A$25</definedName>
    <definedName name="Wind_50kW_Gen">'Main Table'!$B$106</definedName>
    <definedName name="Year_Header">'Main Table'!$B$5</definedName>
  </definedNames>
  <calcPr fullCalcOnLoad="1"/>
</workbook>
</file>

<file path=xl/sharedStrings.xml><?xml version="1.0" encoding="utf-8"?>
<sst xmlns="http://schemas.openxmlformats.org/spreadsheetml/2006/main" count="2185" uniqueCount="159">
  <si>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</si>
  <si>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</si>
  <si>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</si>
  <si>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</si>
  <si>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</si>
  <si>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</si>
  <si>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</si>
  <si>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</si>
  <si>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</si>
  <si>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</si>
  <si>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</si>
  <si>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</si>
  <si>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</si>
  <si>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</si>
  <si>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</si>
  <si>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</si>
  <si>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</si>
  <si>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</si>
  <si>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</si>
  <si>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</si>
  <si>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</si>
  <si>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</si>
  <si>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</si>
  <si>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</si>
  <si>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</si>
  <si>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</si>
  <si>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</si>
  <si>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</si>
  <si>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</si>
  <si>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</si>
  <si>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</si>
  <si>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</si>
  <si>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per cent change</t>
  </si>
  <si>
    <t>Offshore Wind</t>
  </si>
  <si>
    <t>Latest quarter</t>
  </si>
  <si>
    <t>Hydro</t>
  </si>
  <si>
    <t>Load Factors</t>
  </si>
  <si>
    <t>Animal Biomass</t>
  </si>
  <si>
    <t>Plant Biomass</t>
  </si>
  <si>
    <t>6 RENEWABLES</t>
  </si>
  <si>
    <t>Table 6.3. Renewables obligation: certificates and generation</t>
  </si>
  <si>
    <t>Certificates</t>
  </si>
  <si>
    <t>2010/11</t>
  </si>
  <si>
    <t>2011/12</t>
  </si>
  <si>
    <t>April</t>
  </si>
  <si>
    <t>May</t>
  </si>
  <si>
    <t>June</t>
  </si>
  <si>
    <t>July</t>
  </si>
  <si>
    <t>August</t>
  </si>
  <si>
    <t>September</t>
  </si>
  <si>
    <t>October</t>
  </si>
  <si>
    <t>November</t>
  </si>
  <si>
    <t>December</t>
  </si>
  <si>
    <t>January</t>
  </si>
  <si>
    <t>ROCs</t>
  </si>
  <si>
    <t>MWh</t>
  </si>
  <si>
    <t>Landfill Gas</t>
  </si>
  <si>
    <t>Micro Hydro</t>
  </si>
  <si>
    <t>Off-shore Wind</t>
  </si>
  <si>
    <t>On-shore Wind</t>
  </si>
  <si>
    <t xml:space="preserve">Photovoltaic </t>
  </si>
  <si>
    <t>Sewage Gas</t>
  </si>
  <si>
    <t>Tidal Flow</t>
  </si>
  <si>
    <t>Wave Power</t>
  </si>
  <si>
    <t>per MWh</t>
  </si>
  <si>
    <t>Dedicated biomass</t>
  </si>
  <si>
    <t>N/A</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</si>
  <si>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</si>
  <si>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</si>
  <si>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</si>
  <si>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</si>
  <si>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</si>
  <si>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</si>
  <si>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</si>
  <si>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</si>
  <si>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</si>
  <si>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</si>
  <si>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</si>
  <si>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</si>
  <si>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February</t>
  </si>
  <si>
    <t>March</t>
  </si>
  <si>
    <t>https://www.renewablesandchp.ofgem.gov.uk/Public/ReportManager.aspx?ReportVisibility=1&amp;ReportCategory=0</t>
  </si>
  <si>
    <t xml:space="preserve">Equivalent Generation </t>
  </si>
  <si>
    <r>
      <t xml:space="preserve">Table 6.3. Renewables obligation: certificates and generation </t>
    </r>
    <r>
      <rPr>
        <b/>
        <vertAlign val="superscript"/>
        <sz val="14"/>
        <rFont val="Arial"/>
        <family val="2"/>
      </rPr>
      <t>1</t>
    </r>
  </si>
  <si>
    <t>2. For the Biomass 50 KW or less category, there is an entry with a 'Generation Type' of N/A - this is for some older, annually reporting,</t>
  </si>
  <si>
    <t>100 per cent biomass schemes, where fuelling information (on which the 'Generation Type' is based) has historically not been required.</t>
  </si>
  <si>
    <r>
      <t>Table 6.3. Renewables obligation: certificates and generation</t>
    </r>
    <r>
      <rPr>
        <b/>
        <vertAlign val="superscript"/>
        <sz val="14"/>
        <rFont val="Arial"/>
        <family val="2"/>
      </rPr>
      <t xml:space="preserve"> 1 2</t>
    </r>
  </si>
  <si>
    <t>2. All data for the latest financial year remain provisional (and subject to revision) until October, when Ofgem have carried out their reconciliation exercise.</t>
  </si>
  <si>
    <t>1. Includes data for all sites, whether reporting on a monthly or annual (financial year) basis.</t>
  </si>
  <si>
    <t>A small number of smaller-scale sites, however, report on an annual basis only - the 'FY-only' worksheet covers only these.</t>
  </si>
  <si>
    <t>ROCs per MWh</t>
  </si>
  <si>
    <t>http://www.ofgem.gov.uk/Sustainability/Environment/RenewablObl/Pages/RenewablObl.aspx</t>
  </si>
  <si>
    <t>Notes:</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</si>
  <si>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</si>
  <si>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</si>
  <si>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Total ROCs presented by suppliers (from Ofgem's Renewables Obligation annual report) *</t>
  </si>
  <si>
    <t>* Taken from Ofgem's annual report for the corresponding year, available at:</t>
  </si>
  <si>
    <t>Total ROCs equivalent generation (MWh) (see Main Table)</t>
  </si>
  <si>
    <t>Total ROCs equivalent generation presented by suppliers (MWh) (from Ofgem's Renewables Obligation annual report) *</t>
  </si>
  <si>
    <t>Total ROCs issued to generators (see Main Table)</t>
  </si>
  <si>
    <r>
      <t xml:space="preserve">1. Includes data for </t>
    </r>
    <r>
      <rPr>
        <b/>
        <sz val="10"/>
        <rFont val="Arial"/>
        <family val="2"/>
      </rPr>
      <t>all sites</t>
    </r>
    <r>
      <rPr>
        <sz val="10"/>
        <rFont val="Arial"/>
        <family val="2"/>
      </rPr>
      <t>, whether reporting on a monthly or annual (financial year) basis.</t>
    </r>
  </si>
  <si>
    <t>Unspecified</t>
  </si>
  <si>
    <t>ROCs financial year summary tables</t>
  </si>
  <si>
    <t>1. The majority of sites covered by the Renewables Obligation submit data on a monthly basis - only these are included in the 'Month' and 'Quarter' worksheets.</t>
  </si>
  <si>
    <t>The total number of ROCs issued to generators during a year will differ from the number presented by suppliers (to meet their obligation).  This is because suppliers are able to 'bank' ROCs for use in subsequent years.</t>
  </si>
  <si>
    <t>2. All data for the latest financial year remain provisional (and subject to revision) until the following October.</t>
  </si>
  <si>
    <t>Data are sourced from Ofgem's live internal ROCs database.  An external version of the database can be found at:</t>
  </si>
  <si>
    <r>
      <t>Table 6.3. Renewables obligation: certificates and generation</t>
    </r>
    <r>
      <rPr>
        <b/>
        <vertAlign val="superscript"/>
        <sz val="14"/>
        <rFont val="Arial"/>
        <family val="2"/>
      </rPr>
      <t xml:space="preserve"> 1 2 3</t>
    </r>
  </si>
  <si>
    <t xml:space="preserve">3. To note that this table, at the end of September 2012, is one month behind the quarterly renewables table, ET 6.1, with the latest complete quarter being 2012 Q1, rather than 2012 Q2. </t>
  </si>
  <si>
    <t>To note that this table is produced four months in arrears</t>
  </si>
  <si>
    <t>RENEWABLES</t>
  </si>
  <si>
    <t>Hydro greater than 20MW DNC</t>
  </si>
  <si>
    <t>Hydro 20MW DNC or less</t>
  </si>
  <si>
    <t>Hydro 50kW DNC or less</t>
  </si>
  <si>
    <t>Biomass 50kW DNC or less</t>
  </si>
  <si>
    <t>AD</t>
  </si>
  <si>
    <t>Photovoltaic 50kW DNC or less</t>
  </si>
  <si>
    <t>Wind 50kW DNC or less</t>
  </si>
  <si>
    <t>Summary Technology Group</t>
  </si>
  <si>
    <t>1. Financial year columns include data for sites that report on an annual (financial year) basis, as well as sites reporting</t>
  </si>
  <si>
    <t xml:space="preserve">   on a monthly basis.  The totals will therefore differ from the sum of the corresponding quarters (which include data just</t>
  </si>
  <si>
    <t xml:space="preserve">   for sites reporting monthly).</t>
  </si>
  <si>
    <t>Anaerobic Digestion</t>
  </si>
  <si>
    <t>Onshore wind</t>
  </si>
  <si>
    <t>Offshore wind</t>
  </si>
  <si>
    <t>Solar PV</t>
  </si>
  <si>
    <t>Co-firing</t>
  </si>
  <si>
    <t>Dedicated Biomass</t>
  </si>
  <si>
    <t>Other Biomass</t>
  </si>
  <si>
    <t>Wave &amp; Tidal</t>
  </si>
  <si>
    <t xml:space="preserve">2011/12 </t>
  </si>
  <si>
    <t>2012/13</t>
  </si>
  <si>
    <t>2012/2013</t>
  </si>
  <si>
    <t>Dedicated biomass with CHP - BL</t>
  </si>
  <si>
    <t>Station conversion</t>
  </si>
  <si>
    <t xml:space="preserve">2012/13 </t>
  </si>
  <si>
    <t>Dedicated biomass - BL</t>
  </si>
  <si>
    <t>Station conversion - BL</t>
  </si>
  <si>
    <t>Low-range co-firing</t>
  </si>
  <si>
    <t>Mid-range co-firing</t>
  </si>
  <si>
    <t>Low range co-firing of relevant energy crop</t>
  </si>
  <si>
    <t>Unit conversion</t>
  </si>
  <si>
    <t>High-range co-firing</t>
  </si>
  <si>
    <r>
      <t>Ofgem administer the Renewables Obligation scheme on behalf of DECC.  Data on Renewables Obligation Certificates (ROCs) issued are published each month, on a monthly basis, on Ofgem's website (with approximately a three month lag).  Data for the latest ROCs (financial) year are considered provisional until October.  Furthermore, d</t>
    </r>
    <r>
      <rPr>
        <b/>
        <u val="single"/>
        <sz val="10"/>
        <rFont val="MS Sans Serif"/>
        <family val="2"/>
      </rPr>
      <t>ata for the latest month are very provisional</t>
    </r>
    <r>
      <rPr>
        <b/>
        <sz val="10"/>
        <rFont val="MS Sans Serif"/>
        <family val="2"/>
      </rPr>
      <t>, since not all ROCs claimed will have been issued to generators.</t>
    </r>
  </si>
  <si>
    <t>per cent change (latest year)</t>
  </si>
  <si>
    <t>2013/14 p</t>
  </si>
  <si>
    <t>2013/14</t>
  </si>
  <si>
    <t>Co-firing of regular bioliquid</t>
  </si>
  <si>
    <t>Conversions</t>
  </si>
  <si>
    <t>4th quarter p</t>
  </si>
  <si>
    <t>2013/2014 p</t>
  </si>
  <si>
    <t>ROCS difference check</t>
  </si>
  <si>
    <t>MWh difference check</t>
  </si>
  <si>
    <t>Latest non-provisional month</t>
  </si>
  <si>
    <t/>
  </si>
  <si>
    <t>December p</t>
  </si>
  <si>
    <t>Provisionally, the number of ROCs issued to accredited generators rose by 42 per cent in 2013/14 on 2012/13, from 44,402,579 to 62,961,486.  This equates to an increase of 42 per cent in generation, from 35,098 GWh to 49,685 GWh.</t>
  </si>
  <si>
    <t>The number of ROCs issued to accredited generators increased 12 per cent in November 2014 from November 2013, from 5,239,783 to 5,885,695.  Overall generation increased by 11 per cent in the same period, from 4,141 GWh to 4,579 GWh.</t>
  </si>
  <si>
    <r>
      <t>Provisionally, the number of ROCs issued to accredited generators increased by 14 per cent in the fourth</t>
    </r>
    <r>
      <rPr>
        <b/>
        <u val="single"/>
        <sz val="12"/>
        <rFont val="MS Sans Serif"/>
        <family val="2"/>
      </rPr>
      <t xml:space="preserve"> quarter of 2014</t>
    </r>
    <r>
      <rPr>
        <b/>
        <sz val="12"/>
        <rFont val="MS Sans Serif"/>
        <family val="2"/>
      </rPr>
      <t xml:space="preserve"> on the fourth quarter in 2013, from 18,546,214 to 21,206,195.  Overall generation rose by 13 per cent in the fourth quarter of 2014 compared to the fourth quarter of 2013, from 14,543  GWh to 16,424 GWh.</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</si>
</sst>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0.0\ ;&quot;-&quot;\ "/>
    <numFmt numFmtId="170" formatCode="0.0%"/>
    <numFmt numFmtId="171" formatCode="#,##0\ ;\-#,##0\ ;&quot;-&quot;\ "/>
    <numFmt numFmtId="172" formatCode="#,##0\r;\-#,##0\r;&quot;-&quot;\ "/>
    <numFmt numFmtId="173" formatCode="[$-1010809]dd/mm/yyyy"/>
    <numFmt numFmtId="174" formatCode="[$-809]dd\ mmmm\ yyyy;@"/>
    <numFmt numFmtId="175" formatCode="mmm\-yyyy"/>
    <numFmt numFmtId="176" formatCode="_-* #,##0.000_-;\-* #,##0.000_-;_-* &quot;-&quot;??_-;_-@_-"/>
    <numFmt numFmtId="177" formatCode="_-* #,##0.0_-;\-* #,##0.0_-;_-* &quot;-&quot;??_-;_-@_-"/>
  </numFmts>
  <fonts count="78">
    <font>
      <sz val="10"/>
      <name val="Arial"/>
      <family val="0"/>
    </font>
    <font>
      <sz val="11"/>
      <color indexed="8"/>
      <name val="Calibri"/>
      <family val="2"/>
    </font>
    <font>
      <b/>
      <sz val="8"/>
      <name val="Arial"/>
      <family val="2"/>
    </font>
    <font>
      <b/>
      <sz val="22"/>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b/>
      <sz val="28"/>
      <name val="Antique Olive"/>
      <family val="2"/>
    </font>
    <font>
      <sz val="12"/>
      <name val="MS Sans Serif"/>
      <family val="2"/>
    </font>
    <font>
      <b/>
      <sz val="12"/>
      <name val="MS Sans Serif"/>
      <family val="2"/>
    </font>
    <font>
      <sz val="8.5"/>
      <name val="MS Sans Serif"/>
      <family val="2"/>
    </font>
    <font>
      <b/>
      <u val="single"/>
      <sz val="12"/>
      <name val="MS Sans Serif"/>
      <family val="2"/>
    </font>
    <font>
      <sz val="12"/>
      <name val="Arial"/>
      <family val="2"/>
    </font>
    <font>
      <b/>
      <vertAlign val="superscript"/>
      <sz val="14"/>
      <name val="Arial"/>
      <family val="2"/>
    </font>
    <font>
      <b/>
      <u val="single"/>
      <sz val="10"/>
      <name val="Arial"/>
      <family val="2"/>
    </font>
    <font>
      <b/>
      <sz val="10"/>
      <name val="MS Sans Serif"/>
      <family val="2"/>
    </font>
    <font>
      <b/>
      <u val="single"/>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40"/>
      <name val="Arial"/>
      <family val="2"/>
    </font>
    <font>
      <b/>
      <sz val="10"/>
      <color indexed="8"/>
      <name val="Arial"/>
      <family val="2"/>
    </font>
    <font>
      <i/>
      <sz val="8.5"/>
      <color indexed="9"/>
      <name val="MS Sans Serif"/>
      <family val="2"/>
    </font>
    <font>
      <sz val="10"/>
      <color indexed="10"/>
      <name val="Arial"/>
      <family val="2"/>
    </font>
    <font>
      <sz val="10"/>
      <color indexed="8"/>
      <name val="Arial"/>
      <family val="2"/>
    </font>
    <font>
      <b/>
      <sz val="12"/>
      <color indexed="10"/>
      <name val="MS Sans Serif"/>
      <family val="2"/>
    </font>
    <font>
      <sz val="8"/>
      <color indexed="40"/>
      <name val="Arial"/>
      <family val="2"/>
    </font>
    <font>
      <sz val="12"/>
      <color indexed="10"/>
      <name val="MS Sans Serif"/>
      <family val="2"/>
    </font>
    <font>
      <b/>
      <u val="single"/>
      <sz val="10"/>
      <color indexed="8"/>
      <name val="Arial"/>
      <family val="2"/>
    </font>
    <font>
      <b/>
      <sz val="11"/>
      <color indexed="10"/>
      <name val="Arial"/>
      <family val="2"/>
    </font>
    <font>
      <b/>
      <sz val="10"/>
      <color indexed="10"/>
      <name val="Arial"/>
      <family val="2"/>
    </font>
    <font>
      <i/>
      <sz val="11"/>
      <color indexed="8"/>
      <name val="Calibri"/>
      <family val="0"/>
    </font>
    <font>
      <i/>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F0"/>
      <name val="Arial"/>
      <family val="2"/>
    </font>
    <font>
      <b/>
      <sz val="10"/>
      <color theme="1"/>
      <name val="Arial"/>
      <family val="2"/>
    </font>
    <font>
      <i/>
      <sz val="8.5"/>
      <color theme="0"/>
      <name val="MS Sans Serif"/>
      <family val="2"/>
    </font>
    <font>
      <sz val="10"/>
      <color rgb="FFFF0000"/>
      <name val="Arial"/>
      <family val="2"/>
    </font>
    <font>
      <sz val="10"/>
      <color theme="1"/>
      <name val="Arial"/>
      <family val="2"/>
    </font>
    <font>
      <b/>
      <sz val="12"/>
      <color rgb="FFFF0000"/>
      <name val="MS Sans Serif"/>
      <family val="2"/>
    </font>
    <font>
      <sz val="8"/>
      <color rgb="FF00B0F0"/>
      <name val="Arial"/>
      <family val="2"/>
    </font>
    <font>
      <sz val="12"/>
      <color rgb="FFFF0000"/>
      <name val="MS Sans Serif"/>
      <family val="2"/>
    </font>
    <font>
      <b/>
      <u val="single"/>
      <sz val="10"/>
      <color theme="1"/>
      <name val="Arial"/>
      <family val="2"/>
    </font>
    <font>
      <b/>
      <sz val="11"/>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border>
    <border>
      <left/>
      <right/>
      <top/>
      <bottom style="double"/>
    </border>
    <border>
      <left/>
      <right/>
      <top style="double"/>
      <bottom/>
    </border>
    <border>
      <left/>
      <right/>
      <top style="double"/>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7">
    <xf numFmtId="0" fontId="0" fillId="0" borderId="0" xfId="0" applyAlignment="1">
      <alignment/>
    </xf>
    <xf numFmtId="0" fontId="67" fillId="33" borderId="0" xfId="0" applyFont="1" applyFill="1" applyAlignment="1">
      <alignment/>
    </xf>
    <xf numFmtId="0" fontId="3" fillId="33" borderId="0" xfId="0" applyFont="1" applyFill="1" applyBorder="1" applyAlignment="1">
      <alignment vertical="center"/>
    </xf>
    <xf numFmtId="0" fontId="4" fillId="33" borderId="0" xfId="0" applyFont="1" applyFill="1" applyBorder="1" applyAlignment="1">
      <alignment/>
    </xf>
    <xf numFmtId="0" fontId="68"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vertical="center" wrapText="1"/>
    </xf>
    <xf numFmtId="0" fontId="68" fillId="0" borderId="0" xfId="0" applyFont="1" applyAlignment="1">
      <alignment horizontal="righ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44" applyNumberFormat="1" applyFont="1" applyFill="1" applyBorder="1" applyAlignment="1">
      <alignment/>
    </xf>
    <xf numFmtId="165" fontId="5" fillId="0" borderId="0"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8" fillId="0" borderId="0" xfId="0" applyFont="1" applyAlignment="1">
      <alignment/>
    </xf>
    <xf numFmtId="0" fontId="0" fillId="0" borderId="0" xfId="0" applyFont="1" applyAlignment="1">
      <alignment/>
    </xf>
    <xf numFmtId="0" fontId="5" fillId="0" borderId="11" xfId="0" applyFont="1" applyBorder="1" applyAlignment="1">
      <alignment/>
    </xf>
    <xf numFmtId="0" fontId="0" fillId="0" borderId="12" xfId="0" applyFont="1" applyBorder="1" applyAlignment="1">
      <alignment/>
    </xf>
    <xf numFmtId="165" fontId="5" fillId="0" borderId="0" xfId="0" applyNumberFormat="1" applyFont="1" applyFill="1" applyBorder="1" applyAlignment="1">
      <alignment horizontal="right"/>
    </xf>
    <xf numFmtId="0" fontId="0" fillId="0" borderId="13" xfId="0" applyFill="1" applyBorder="1" applyAlignment="1">
      <alignment/>
    </xf>
    <xf numFmtId="164" fontId="5" fillId="0" borderId="14" xfId="0" applyNumberFormat="1" applyFont="1" applyFill="1" applyBorder="1" applyAlignment="1">
      <alignment horizontal="center"/>
    </xf>
    <xf numFmtId="0" fontId="0" fillId="0" borderId="15" xfId="0" applyFill="1" applyBorder="1" applyAlignment="1">
      <alignment/>
    </xf>
    <xf numFmtId="0" fontId="0" fillId="0" borderId="0" xfId="58">
      <alignment/>
      <protection/>
    </xf>
    <xf numFmtId="0" fontId="0" fillId="34" borderId="16" xfId="58" applyFill="1" applyBorder="1">
      <alignment/>
      <protection/>
    </xf>
    <xf numFmtId="0" fontId="0" fillId="34" borderId="17" xfId="58" applyFill="1" applyBorder="1">
      <alignment/>
      <protection/>
    </xf>
    <xf numFmtId="0" fontId="0" fillId="34" borderId="18" xfId="58" applyFill="1" applyBorder="1">
      <alignment/>
      <protection/>
    </xf>
    <xf numFmtId="0" fontId="0" fillId="34" borderId="19" xfId="58" applyFill="1" applyBorder="1">
      <alignment/>
      <protection/>
    </xf>
    <xf numFmtId="0" fontId="68" fillId="0" borderId="0" xfId="58" applyFont="1">
      <alignment/>
      <protection/>
    </xf>
    <xf numFmtId="0" fontId="9" fillId="0" borderId="0" xfId="58" applyFont="1" applyFill="1" applyAlignment="1">
      <alignment vertical="center"/>
      <protection/>
    </xf>
    <xf numFmtId="0" fontId="10" fillId="33" borderId="0" xfId="58" applyFont="1" applyFill="1">
      <alignment/>
      <protection/>
    </xf>
    <xf numFmtId="0" fontId="0" fillId="33" borderId="0" xfId="58" applyFill="1">
      <alignment/>
      <protection/>
    </xf>
    <xf numFmtId="0" fontId="11" fillId="33" borderId="0" xfId="58" applyFont="1" applyFill="1" applyBorder="1" applyAlignment="1">
      <alignment vertical="center"/>
      <protection/>
    </xf>
    <xf numFmtId="0" fontId="11" fillId="33" borderId="0" xfId="58" applyFont="1" applyFill="1" applyAlignment="1" quotePrefix="1">
      <alignment wrapText="1"/>
      <protection/>
    </xf>
    <xf numFmtId="0" fontId="11" fillId="33" borderId="0" xfId="58" applyFont="1" applyFill="1" applyAlignment="1">
      <alignment wrapText="1"/>
      <protection/>
    </xf>
    <xf numFmtId="0" fontId="0" fillId="33" borderId="0" xfId="0" applyFont="1" applyFill="1" applyBorder="1" applyAlignment="1">
      <alignment/>
    </xf>
    <xf numFmtId="0" fontId="0" fillId="33" borderId="0" xfId="0" applyFont="1" applyFill="1" applyBorder="1" applyAlignment="1">
      <alignment/>
    </xf>
    <xf numFmtId="0" fontId="2" fillId="0" borderId="0" xfId="0" applyFont="1" applyFill="1" applyBorder="1" applyAlignment="1">
      <alignment horizontal="center" vertical="center" wrapText="1"/>
    </xf>
    <xf numFmtId="0" fontId="0" fillId="0" borderId="0" xfId="0" applyFont="1" applyBorder="1" applyAlignment="1">
      <alignment/>
    </xf>
    <xf numFmtId="0" fontId="68" fillId="0" borderId="0" xfId="0" applyFont="1" applyBorder="1" applyAlignment="1">
      <alignment/>
    </xf>
    <xf numFmtId="0" fontId="8" fillId="33" borderId="0" xfId="0" applyFont="1" applyFill="1" applyBorder="1" applyAlignment="1">
      <alignment/>
    </xf>
    <xf numFmtId="171" fontId="0" fillId="0" borderId="0" xfId="0" applyNumberFormat="1" applyFill="1" applyBorder="1" applyAlignment="1">
      <alignment/>
    </xf>
    <xf numFmtId="164" fontId="5" fillId="0" borderId="13" xfId="0" applyNumberFormat="1" applyFont="1" applyFill="1" applyBorder="1" applyAlignment="1">
      <alignment horizontal="center"/>
    </xf>
    <xf numFmtId="0" fontId="68" fillId="0" borderId="20" xfId="0" applyFont="1" applyBorder="1" applyAlignment="1">
      <alignment/>
    </xf>
    <xf numFmtId="169" fontId="69" fillId="33" borderId="20" xfId="0" applyNumberFormat="1" applyFont="1" applyFill="1" applyBorder="1" applyAlignment="1" applyProtection="1">
      <alignment horizontal="right"/>
      <protection hidden="1"/>
    </xf>
    <xf numFmtId="0" fontId="0" fillId="0" borderId="20" xfId="0" applyFill="1" applyBorder="1" applyAlignment="1">
      <alignment/>
    </xf>
    <xf numFmtId="0" fontId="68" fillId="0" borderId="20" xfId="0" applyFont="1" applyBorder="1" applyAlignment="1">
      <alignment horizontal="right"/>
    </xf>
    <xf numFmtId="172" fontId="12" fillId="0" borderId="0" xfId="0" applyNumberFormat="1" applyFont="1" applyFill="1" applyBorder="1" applyAlignment="1">
      <alignment/>
    </xf>
    <xf numFmtId="9" fontId="0" fillId="0" borderId="0" xfId="64" applyFont="1" applyFill="1" applyBorder="1" applyAlignment="1">
      <alignment/>
    </xf>
    <xf numFmtId="170" fontId="0" fillId="0" borderId="0" xfId="64" applyNumberFormat="1" applyFont="1" applyFill="1" applyBorder="1" applyAlignment="1">
      <alignment/>
    </xf>
    <xf numFmtId="9" fontId="0" fillId="0" borderId="0" xfId="64" applyNumberFormat="1" applyFont="1" applyFill="1" applyBorder="1" applyAlignment="1">
      <alignment/>
    </xf>
    <xf numFmtId="0" fontId="13" fillId="0" borderId="0" xfId="58" applyFont="1" applyFill="1" applyAlignment="1">
      <alignment wrapText="1"/>
      <protection/>
    </xf>
    <xf numFmtId="167" fontId="0" fillId="0" borderId="0" xfId="42" applyNumberFormat="1" applyFont="1" applyBorder="1" applyAlignment="1">
      <alignment/>
    </xf>
    <xf numFmtId="0" fontId="11" fillId="0" borderId="0" xfId="0" applyFont="1" applyFill="1" applyAlignment="1">
      <alignment wrapText="1"/>
    </xf>
    <xf numFmtId="171" fontId="12" fillId="0" borderId="0" xfId="0" applyNumberFormat="1" applyFont="1" applyFill="1" applyBorder="1" applyAlignment="1">
      <alignment/>
    </xf>
    <xf numFmtId="0" fontId="0" fillId="0" borderId="0" xfId="59" applyFont="1" applyAlignment="1">
      <alignment/>
      <protection/>
    </xf>
    <xf numFmtId="0" fontId="5" fillId="0" borderId="0" xfId="0" applyFont="1" applyFill="1" applyBorder="1" applyAlignment="1">
      <alignment/>
    </xf>
    <xf numFmtId="171" fontId="0" fillId="0" borderId="0" xfId="0" applyNumberFormat="1" applyFont="1" applyFill="1" applyBorder="1" applyAlignment="1">
      <alignment/>
    </xf>
    <xf numFmtId="9" fontId="0" fillId="0" borderId="0" xfId="64" applyFont="1" applyAlignment="1">
      <alignment/>
    </xf>
    <xf numFmtId="0" fontId="0" fillId="0" borderId="0" xfId="59" applyFill="1" applyBorder="1">
      <alignment/>
      <protection/>
    </xf>
    <xf numFmtId="0" fontId="0" fillId="33" borderId="0" xfId="0" applyFont="1" applyFill="1" applyAlignment="1">
      <alignment horizontal="left"/>
    </xf>
    <xf numFmtId="167" fontId="0" fillId="0" borderId="0" xfId="42" applyNumberFormat="1" applyFont="1" applyFill="1" applyBorder="1" applyAlignment="1">
      <alignment/>
    </xf>
    <xf numFmtId="167" fontId="5" fillId="0" borderId="0" xfId="42" applyNumberFormat="1" applyFont="1" applyFill="1" applyBorder="1" applyAlignment="1">
      <alignment horizontal="right"/>
    </xf>
    <xf numFmtId="167" fontId="0" fillId="0" borderId="0" xfId="42" applyNumberFormat="1" applyFont="1" applyFill="1" applyBorder="1" applyAlignment="1">
      <alignment/>
    </xf>
    <xf numFmtId="0" fontId="59" fillId="33" borderId="0" xfId="54" applyFill="1" applyAlignment="1" applyProtection="1">
      <alignment wrapText="1"/>
      <protection/>
    </xf>
    <xf numFmtId="0" fontId="70" fillId="33" borderId="0" xfId="58" applyFont="1" applyFill="1">
      <alignment/>
      <protection/>
    </xf>
    <xf numFmtId="0" fontId="0" fillId="0" borderId="13" xfId="0" applyFont="1" applyFill="1" applyBorder="1" applyAlignment="1">
      <alignment/>
    </xf>
    <xf numFmtId="0" fontId="5" fillId="0" borderId="0" xfId="0" applyFont="1" applyBorder="1" applyAlignment="1">
      <alignment/>
    </xf>
    <xf numFmtId="0" fontId="5" fillId="0" borderId="21" xfId="0" applyFont="1" applyBorder="1" applyAlignment="1">
      <alignment/>
    </xf>
    <xf numFmtId="0" fontId="59" fillId="33" borderId="0" xfId="54" applyFill="1" applyAlignment="1" applyProtection="1">
      <alignment/>
      <protection/>
    </xf>
    <xf numFmtId="0" fontId="5" fillId="0" borderId="0" xfId="0" applyFont="1" applyAlignment="1">
      <alignment/>
    </xf>
    <xf numFmtId="167" fontId="68" fillId="0" borderId="0" xfId="42" applyNumberFormat="1" applyFont="1" applyBorder="1" applyAlignment="1">
      <alignment/>
    </xf>
    <xf numFmtId="167" fontId="0" fillId="0" borderId="21" xfId="42" applyNumberFormat="1" applyFont="1" applyFill="1" applyBorder="1" applyAlignment="1">
      <alignment/>
    </xf>
    <xf numFmtId="0" fontId="5" fillId="0" borderId="0" xfId="0" applyFont="1" applyFill="1" applyBorder="1" applyAlignment="1" quotePrefix="1">
      <alignment horizontal="center"/>
    </xf>
    <xf numFmtId="0" fontId="0" fillId="0" borderId="0" xfId="0" applyFont="1" applyAlignment="1">
      <alignment/>
    </xf>
    <xf numFmtId="170" fontId="67" fillId="33" borderId="0" xfId="64" applyNumberFormat="1" applyFont="1" applyFill="1" applyAlignment="1">
      <alignment/>
    </xf>
    <xf numFmtId="166" fontId="5" fillId="0" borderId="0" xfId="0" applyNumberFormat="1" applyFont="1" applyFill="1" applyBorder="1" applyAlignment="1">
      <alignment/>
    </xf>
    <xf numFmtId="0" fontId="5" fillId="0" borderId="15" xfId="0" applyFont="1" applyBorder="1" applyAlignment="1">
      <alignment/>
    </xf>
    <xf numFmtId="0" fontId="5" fillId="0" borderId="15" xfId="0" applyFont="1" applyFill="1" applyBorder="1" applyAlignment="1" quotePrefix="1">
      <alignment horizontal="center"/>
    </xf>
    <xf numFmtId="167" fontId="71" fillId="0" borderId="0" xfId="42" applyNumberFormat="1" applyFont="1" applyBorder="1" applyAlignment="1">
      <alignment horizontal="right"/>
    </xf>
    <xf numFmtId="167" fontId="0" fillId="0" borderId="0" xfId="42" applyNumberFormat="1" applyFont="1" applyFill="1" applyBorder="1" applyAlignment="1">
      <alignment/>
    </xf>
    <xf numFmtId="0" fontId="16" fillId="0" borderId="0" xfId="0" applyFont="1" applyFill="1" applyAlignment="1">
      <alignment wrapText="1"/>
    </xf>
    <xf numFmtId="0" fontId="17" fillId="33" borderId="0" xfId="58" applyFont="1" applyFill="1" applyAlignment="1">
      <alignment horizontal="left" wrapText="1"/>
      <protection/>
    </xf>
    <xf numFmtId="0" fontId="10" fillId="33" borderId="0" xfId="58" applyFont="1" applyFill="1" applyBorder="1">
      <alignment/>
      <protection/>
    </xf>
    <xf numFmtId="0" fontId="10" fillId="33" borderId="22" xfId="58" applyFont="1" applyFill="1" applyBorder="1">
      <alignment/>
      <protection/>
    </xf>
    <xf numFmtId="0" fontId="10" fillId="33" borderId="23" xfId="58" applyFont="1" applyFill="1" applyBorder="1">
      <alignment/>
      <protection/>
    </xf>
    <xf numFmtId="0" fontId="72" fillId="33" borderId="0" xfId="58" applyFont="1" applyFill="1" applyAlignment="1">
      <alignment wrapText="1"/>
      <protection/>
    </xf>
    <xf numFmtId="0" fontId="13" fillId="33" borderId="0" xfId="58" applyFont="1" applyFill="1" applyAlignment="1">
      <alignment wrapText="1"/>
      <protection/>
    </xf>
    <xf numFmtId="167" fontId="10" fillId="33" borderId="23" xfId="42" applyNumberFormat="1" applyFont="1" applyFill="1" applyBorder="1" applyAlignment="1">
      <alignment/>
    </xf>
    <xf numFmtId="167" fontId="10" fillId="0" borderId="24" xfId="42" applyNumberFormat="1" applyFont="1" applyBorder="1" applyAlignment="1">
      <alignment/>
    </xf>
    <xf numFmtId="167" fontId="10" fillId="0" borderId="0" xfId="42" applyNumberFormat="1" applyFont="1" applyBorder="1" applyAlignment="1">
      <alignment/>
    </xf>
    <xf numFmtId="167" fontId="10" fillId="33" borderId="0" xfId="42" applyNumberFormat="1" applyFont="1" applyFill="1" applyBorder="1" applyAlignment="1">
      <alignment/>
    </xf>
    <xf numFmtId="0" fontId="10" fillId="33" borderId="22" xfId="58" applyFont="1" applyFill="1" applyBorder="1" applyAlignment="1">
      <alignment wrapText="1"/>
      <protection/>
    </xf>
    <xf numFmtId="0" fontId="59" fillId="0" borderId="0" xfId="54" applyFill="1" applyAlignment="1" applyProtection="1">
      <alignment wrapText="1"/>
      <protection/>
    </xf>
    <xf numFmtId="0" fontId="17" fillId="33" borderId="0" xfId="58" applyFont="1" applyFill="1" applyAlignment="1">
      <alignment wrapText="1"/>
      <protection/>
    </xf>
    <xf numFmtId="167" fontId="0" fillId="0" borderId="11" xfId="42" applyNumberFormat="1" applyFont="1" applyBorder="1" applyAlignment="1">
      <alignment/>
    </xf>
    <xf numFmtId="167" fontId="0" fillId="33" borderId="21" xfId="42" applyNumberFormat="1" applyFont="1" applyFill="1" applyBorder="1" applyAlignment="1">
      <alignment/>
    </xf>
    <xf numFmtId="0" fontId="12" fillId="0" borderId="0" xfId="0" applyFont="1" applyFill="1" applyBorder="1" applyAlignment="1">
      <alignment/>
    </xf>
    <xf numFmtId="9" fontId="10" fillId="33" borderId="0" xfId="64" applyFont="1" applyFill="1" applyAlignment="1">
      <alignment/>
    </xf>
    <xf numFmtId="1" fontId="0" fillId="0" borderId="0" xfId="0" applyNumberFormat="1" applyFill="1" applyBorder="1" applyAlignment="1">
      <alignment/>
    </xf>
    <xf numFmtId="3" fontId="0" fillId="0" borderId="0" xfId="0" applyNumberFormat="1" applyFill="1" applyBorder="1" applyAlignment="1">
      <alignment/>
    </xf>
    <xf numFmtId="167" fontId="0" fillId="0" borderId="0" xfId="0" applyNumberFormat="1" applyFill="1" applyBorder="1" applyAlignment="1">
      <alignment/>
    </xf>
    <xf numFmtId="167" fontId="5" fillId="0" borderId="0" xfId="0" applyNumberFormat="1" applyFont="1" applyFill="1" applyBorder="1" applyAlignment="1">
      <alignment/>
    </xf>
    <xf numFmtId="9" fontId="5" fillId="0" borderId="0" xfId="0" applyNumberFormat="1" applyFont="1" applyFill="1" applyBorder="1" applyAlignment="1">
      <alignment/>
    </xf>
    <xf numFmtId="3" fontId="68" fillId="0" borderId="0" xfId="0" applyNumberFormat="1" applyFont="1" applyAlignment="1">
      <alignment horizontal="right"/>
    </xf>
    <xf numFmtId="3" fontId="5" fillId="0" borderId="0" xfId="0" applyNumberFormat="1" applyFont="1" applyFill="1" applyBorder="1" applyAlignment="1">
      <alignment/>
    </xf>
    <xf numFmtId="0" fontId="0" fillId="0" borderId="0" xfId="0" applyAlignment="1">
      <alignment horizontal="left"/>
    </xf>
    <xf numFmtId="167" fontId="0" fillId="0" borderId="25" xfId="42" applyNumberFormat="1" applyFont="1" applyFill="1" applyBorder="1" applyAlignment="1">
      <alignment/>
    </xf>
    <xf numFmtId="0" fontId="2" fillId="0" borderId="15" xfId="0" applyFont="1" applyFill="1" applyBorder="1" applyAlignment="1">
      <alignment horizontal="center" vertical="center" wrapText="1"/>
    </xf>
    <xf numFmtId="168" fontId="5"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vertical="top"/>
    </xf>
    <xf numFmtId="0" fontId="0" fillId="0" borderId="0" xfId="0" applyAlignment="1">
      <alignment horizontal="left" vertical="top"/>
    </xf>
    <xf numFmtId="3" fontId="0" fillId="0" borderId="0" xfId="42" applyNumberFormat="1" applyFont="1" applyAlignment="1">
      <alignment/>
    </xf>
    <xf numFmtId="0" fontId="5" fillId="0" borderId="21" xfId="0" applyFont="1" applyFill="1" applyBorder="1" applyAlignment="1">
      <alignment/>
    </xf>
    <xf numFmtId="171" fontId="0" fillId="0" borderId="21" xfId="0" applyNumberFormat="1" applyFont="1" applyFill="1" applyBorder="1" applyAlignment="1">
      <alignment/>
    </xf>
    <xf numFmtId="0" fontId="68" fillId="35" borderId="0" xfId="0" applyFont="1" applyFill="1" applyBorder="1" applyAlignment="1">
      <alignment/>
    </xf>
    <xf numFmtId="0" fontId="68" fillId="35" borderId="0" xfId="0" applyFont="1" applyFill="1" applyBorder="1" applyAlignment="1">
      <alignment/>
    </xf>
    <xf numFmtId="0" fontId="0" fillId="0" borderId="0" xfId="0" applyBorder="1" applyAlignment="1">
      <alignment horizontal="left" vertical="top"/>
    </xf>
    <xf numFmtId="0" fontId="0" fillId="0" borderId="21" xfId="0" applyFont="1" applyBorder="1" applyAlignment="1">
      <alignment horizontal="left"/>
    </xf>
    <xf numFmtId="168" fontId="5" fillId="0" borderId="21" xfId="0" applyNumberFormat="1" applyFont="1" applyBorder="1" applyAlignment="1">
      <alignment/>
    </xf>
    <xf numFmtId="0" fontId="5" fillId="0" borderId="21" xfId="0" applyFont="1" applyBorder="1" applyAlignment="1">
      <alignment horizontal="left"/>
    </xf>
    <xf numFmtId="0" fontId="68" fillId="0" borderId="0" xfId="0" applyFont="1" applyFill="1" applyAlignment="1">
      <alignment horizontal="right"/>
    </xf>
    <xf numFmtId="167" fontId="0" fillId="0" borderId="21" xfId="44" applyNumberFormat="1" applyFont="1" applyFill="1" applyBorder="1" applyAlignment="1">
      <alignment/>
    </xf>
    <xf numFmtId="0" fontId="16" fillId="35" borderId="0" xfId="0" applyFont="1" applyFill="1" applyBorder="1" applyAlignment="1">
      <alignment/>
    </xf>
    <xf numFmtId="167" fontId="12" fillId="33" borderId="0" xfId="42" applyNumberFormat="1" applyFont="1" applyFill="1" applyBorder="1" applyAlignment="1" applyProtection="1">
      <alignment horizontal="right"/>
      <protection hidden="1"/>
    </xf>
    <xf numFmtId="167" fontId="12" fillId="0" borderId="0" xfId="42" applyNumberFormat="1" applyFont="1" applyFill="1" applyBorder="1" applyAlignment="1">
      <alignment vertical="center"/>
    </xf>
    <xf numFmtId="167" fontId="0" fillId="0" borderId="0" xfId="42" applyNumberFormat="1" applyFont="1" applyFill="1" applyBorder="1" applyAlignment="1">
      <alignment vertical="center"/>
    </xf>
    <xf numFmtId="0" fontId="68" fillId="0" borderId="0" xfId="0" applyFont="1" applyFill="1" applyBorder="1" applyAlignment="1">
      <alignment/>
    </xf>
    <xf numFmtId="165" fontId="12" fillId="0" borderId="20" xfId="0" applyNumberFormat="1" applyFont="1" applyFill="1" applyBorder="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73" fillId="0" borderId="0" xfId="0" applyFont="1" applyFill="1" applyAlignment="1">
      <alignment/>
    </xf>
    <xf numFmtId="0" fontId="67" fillId="0" borderId="0" xfId="0" applyFont="1" applyFill="1" applyAlignment="1">
      <alignment/>
    </xf>
    <xf numFmtId="0" fontId="3" fillId="0" borderId="0" xfId="0" applyFont="1" applyFill="1" applyBorder="1" applyAlignment="1">
      <alignment vertical="center"/>
    </xf>
    <xf numFmtId="170" fontId="12" fillId="0" borderId="0" xfId="64" applyNumberFormat="1" applyFont="1" applyFill="1" applyBorder="1" applyAlignment="1">
      <alignment/>
    </xf>
    <xf numFmtId="170" fontId="12" fillId="0" borderId="0" xfId="64" applyNumberFormat="1" applyFont="1" applyFill="1" applyBorder="1" applyAlignment="1" applyProtection="1">
      <alignment horizontal="right"/>
      <protection hidden="1"/>
    </xf>
    <xf numFmtId="170" fontId="12" fillId="33" borderId="0" xfId="64" applyNumberFormat="1" applyFont="1" applyFill="1" applyBorder="1" applyAlignment="1" applyProtection="1">
      <alignment horizontal="right"/>
      <protection hidden="1"/>
    </xf>
    <xf numFmtId="3" fontId="0" fillId="0" borderId="0" xfId="0" applyNumberFormat="1" applyFont="1" applyFill="1" applyBorder="1" applyAlignment="1">
      <alignment/>
    </xf>
    <xf numFmtId="0" fontId="68" fillId="0" borderId="0" xfId="0" applyFont="1" applyBorder="1" applyAlignment="1">
      <alignment horizontal="right"/>
    </xf>
    <xf numFmtId="170" fontId="10" fillId="33" borderId="23" xfId="64" applyNumberFormat="1" applyFont="1" applyFill="1" applyBorder="1" applyAlignment="1">
      <alignment/>
    </xf>
    <xf numFmtId="0" fontId="10" fillId="33" borderId="23" xfId="58" applyFont="1" applyFill="1" applyBorder="1" applyAlignment="1">
      <alignment horizontal="center"/>
      <protection/>
    </xf>
    <xf numFmtId="0" fontId="10" fillId="33" borderId="26" xfId="58" applyFont="1" applyFill="1" applyBorder="1" applyAlignment="1">
      <alignment horizontal="center"/>
      <protection/>
    </xf>
    <xf numFmtId="0" fontId="2" fillId="0" borderId="10" xfId="0" applyNumberFormat="1" applyFont="1" applyFill="1" applyBorder="1" applyAlignment="1">
      <alignment horizontal="center" vertical="center" wrapText="1"/>
    </xf>
    <xf numFmtId="3" fontId="0" fillId="0" borderId="0" xfId="64" applyNumberFormat="1" applyFont="1" applyFill="1" applyBorder="1" applyAlignment="1">
      <alignment/>
    </xf>
    <xf numFmtId="0" fontId="68" fillId="0" borderId="20" xfId="0" applyFont="1" applyFill="1" applyBorder="1" applyAlignment="1">
      <alignment horizontal="right"/>
    </xf>
    <xf numFmtId="3" fontId="0" fillId="0" borderId="0" xfId="42" applyNumberFormat="1" applyFont="1" applyFill="1" applyBorder="1" applyAlignment="1">
      <alignment/>
    </xf>
    <xf numFmtId="3" fontId="0" fillId="0" borderId="0" xfId="0" applyNumberFormat="1" applyFont="1" applyAlignment="1">
      <alignment/>
    </xf>
    <xf numFmtId="167" fontId="12" fillId="0" borderId="0" xfId="42" applyNumberFormat="1" applyFont="1" applyFill="1" applyBorder="1" applyAlignment="1" applyProtection="1">
      <alignment horizontal="right"/>
      <protection hidden="1"/>
    </xf>
    <xf numFmtId="0" fontId="12" fillId="0" borderId="0" xfId="0" applyFont="1" applyFill="1" applyBorder="1" applyAlignment="1">
      <alignment horizontal="center" vertical="center" wrapText="1"/>
    </xf>
    <xf numFmtId="0" fontId="0" fillId="0" borderId="0" xfId="0" applyFill="1" applyAlignment="1">
      <alignment/>
    </xf>
    <xf numFmtId="167" fontId="5" fillId="0" borderId="0" xfId="0" applyNumberFormat="1" applyFont="1" applyBorder="1" applyAlignment="1">
      <alignment/>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0" fillId="0" borderId="0" xfId="0" applyNumberFormat="1" applyFont="1" applyFill="1" applyAlignment="1">
      <alignment/>
    </xf>
    <xf numFmtId="3" fontId="0" fillId="0" borderId="0" xfId="42" applyNumberFormat="1" applyFont="1" applyFill="1" applyAlignment="1">
      <alignment/>
    </xf>
    <xf numFmtId="3" fontId="0" fillId="0" borderId="0" xfId="42" applyNumberFormat="1" applyFont="1" applyFill="1" applyAlignment="1">
      <alignment/>
    </xf>
    <xf numFmtId="3" fontId="0" fillId="0" borderId="21" xfId="0" applyNumberFormat="1" applyFont="1" applyFill="1" applyBorder="1" applyAlignment="1">
      <alignment/>
    </xf>
    <xf numFmtId="167" fontId="0" fillId="0" borderId="0" xfId="0" applyNumberFormat="1" applyFont="1" applyBorder="1" applyAlignment="1">
      <alignment/>
    </xf>
    <xf numFmtId="0" fontId="5" fillId="0" borderId="15" xfId="0" applyNumberFormat="1" applyFont="1" applyFill="1" applyBorder="1" applyAlignment="1" quotePrefix="1">
      <alignment horizontal="center" vertical="center" wrapText="1"/>
    </xf>
    <xf numFmtId="0" fontId="12" fillId="0" borderId="13" xfId="0" applyFont="1" applyFill="1" applyBorder="1" applyAlignment="1">
      <alignment/>
    </xf>
    <xf numFmtId="0" fontId="5" fillId="0" borderId="15" xfId="0" applyNumberFormat="1" applyFont="1" applyFill="1" applyBorder="1" applyAlignment="1" quotePrefix="1">
      <alignment horizontal="center" wrapText="1"/>
    </xf>
    <xf numFmtId="170" fontId="12" fillId="33" borderId="21" xfId="64" applyNumberFormat="1" applyFont="1" applyFill="1" applyBorder="1" applyAlignment="1" applyProtection="1">
      <alignment horizontal="right"/>
      <protection hidden="1"/>
    </xf>
    <xf numFmtId="173" fontId="0" fillId="0" borderId="0" xfId="0" applyNumberFormat="1" applyAlignment="1">
      <alignment/>
    </xf>
    <xf numFmtId="3" fontId="0" fillId="0" borderId="21" xfId="42" applyNumberFormat="1" applyFont="1" applyFill="1" applyBorder="1" applyAlignment="1">
      <alignment/>
    </xf>
    <xf numFmtId="173" fontId="0" fillId="0" borderId="0" xfId="0" applyNumberFormat="1" applyFont="1" applyAlignment="1">
      <alignment horizontal="left"/>
    </xf>
    <xf numFmtId="2" fontId="5" fillId="0" borderId="0" xfId="0" applyNumberFormat="1" applyFont="1" applyAlignment="1">
      <alignment/>
    </xf>
    <xf numFmtId="173" fontId="0" fillId="0" borderId="0" xfId="0" applyNumberFormat="1" applyFont="1" applyAlignment="1">
      <alignment/>
    </xf>
    <xf numFmtId="173" fontId="0" fillId="0" borderId="0" xfId="0" applyNumberFormat="1" applyFont="1" applyFill="1" applyAlignment="1">
      <alignment horizontal="left"/>
    </xf>
    <xf numFmtId="2" fontId="5" fillId="0" borderId="0" xfId="0" applyNumberFormat="1" applyFont="1" applyFill="1" applyAlignment="1">
      <alignment/>
    </xf>
    <xf numFmtId="173" fontId="0" fillId="0" borderId="0" xfId="0" applyNumberFormat="1" applyAlignment="1">
      <alignment horizontal="left"/>
    </xf>
    <xf numFmtId="173" fontId="0" fillId="0" borderId="0" xfId="0" applyNumberFormat="1" applyFont="1" applyFill="1" applyAlignment="1">
      <alignment/>
    </xf>
    <xf numFmtId="173" fontId="0" fillId="0" borderId="0" xfId="0" applyNumberFormat="1" applyFill="1" applyAlignment="1">
      <alignment/>
    </xf>
    <xf numFmtId="173" fontId="0" fillId="0" borderId="0" xfId="0" applyNumberFormat="1" applyFont="1" applyBorder="1" applyAlignment="1">
      <alignment horizontal="left" vertical="top"/>
    </xf>
    <xf numFmtId="0" fontId="0" fillId="0" borderId="0" xfId="0" applyFont="1" applyFill="1" applyAlignment="1">
      <alignment horizontal="left"/>
    </xf>
    <xf numFmtId="0" fontId="0" fillId="0" borderId="0" xfId="0" applyFont="1" applyBorder="1" applyAlignment="1">
      <alignment horizontal="left" vertical="top"/>
    </xf>
    <xf numFmtId="0" fontId="0" fillId="0" borderId="0" xfId="0" applyFont="1" applyFill="1" applyAlignment="1">
      <alignment/>
    </xf>
    <xf numFmtId="0" fontId="0" fillId="0" borderId="0" xfId="0" applyFill="1" applyAlignment="1">
      <alignment horizontal="left"/>
    </xf>
    <xf numFmtId="3" fontId="0" fillId="0" borderId="25" xfId="64" applyNumberFormat="1" applyFont="1" applyFill="1" applyBorder="1" applyAlignment="1">
      <alignment/>
    </xf>
    <xf numFmtId="3" fontId="0" fillId="0" borderId="0" xfId="0" applyNumberFormat="1" applyBorder="1" applyAlignment="1">
      <alignment/>
    </xf>
    <xf numFmtId="167" fontId="0" fillId="33" borderId="0" xfId="42" applyNumberFormat="1" applyFont="1" applyFill="1" applyBorder="1" applyAlignment="1">
      <alignment vertical="center"/>
    </xf>
    <xf numFmtId="167" fontId="5" fillId="0" borderId="21" xfId="0" applyNumberFormat="1" applyFont="1" applyBorder="1" applyAlignment="1">
      <alignment/>
    </xf>
    <xf numFmtId="0" fontId="16" fillId="36" borderId="0" xfId="0" applyFont="1" applyFill="1" applyAlignment="1">
      <alignment wrapText="1"/>
    </xf>
    <xf numFmtId="0" fontId="10" fillId="33" borderId="26" xfId="58" applyFont="1" applyFill="1" applyBorder="1" applyAlignment="1">
      <alignment wrapText="1"/>
      <protection/>
    </xf>
    <xf numFmtId="173" fontId="0" fillId="0" borderId="0" xfId="0" applyNumberFormat="1" applyFont="1" applyAlignment="1">
      <alignment vertical="top"/>
    </xf>
    <xf numFmtId="174" fontId="13" fillId="33" borderId="0" xfId="58" applyNumberFormat="1" applyFont="1" applyFill="1" applyAlignment="1">
      <alignment horizontal="left"/>
      <protection/>
    </xf>
    <xf numFmtId="170" fontId="5" fillId="0" borderId="0" xfId="0" applyNumberFormat="1" applyFont="1" applyFill="1" applyBorder="1" applyAlignment="1">
      <alignment/>
    </xf>
    <xf numFmtId="167" fontId="5" fillId="0" borderId="21" xfId="0" applyNumberFormat="1" applyFont="1" applyFill="1" applyBorder="1" applyAlignment="1">
      <alignment/>
    </xf>
    <xf numFmtId="43" fontId="0" fillId="0" borderId="0" xfId="42" applyNumberFormat="1" applyFont="1" applyFill="1" applyBorder="1" applyAlignment="1">
      <alignment/>
    </xf>
    <xf numFmtId="0" fontId="3" fillId="36" borderId="0" xfId="0" applyFont="1" applyFill="1" applyBorder="1" applyAlignment="1">
      <alignment vertical="center"/>
    </xf>
    <xf numFmtId="0" fontId="0" fillId="36" borderId="0" xfId="0" applyFill="1" applyBorder="1" applyAlignment="1">
      <alignment/>
    </xf>
    <xf numFmtId="0" fontId="4" fillId="36" borderId="0" xfId="0" applyFont="1" applyFill="1" applyBorder="1" applyAlignment="1">
      <alignment/>
    </xf>
    <xf numFmtId="167" fontId="5" fillId="0" borderId="0" xfId="0" applyNumberFormat="1" applyFont="1" applyFill="1" applyBorder="1" applyAlignment="1">
      <alignment/>
    </xf>
    <xf numFmtId="167" fontId="0" fillId="0" borderId="0" xfId="0" applyNumberFormat="1" applyFont="1" applyFill="1" applyBorder="1" applyAlignment="1">
      <alignment/>
    </xf>
    <xf numFmtId="49" fontId="5" fillId="0" borderId="0" xfId="0" applyNumberFormat="1" applyFont="1" applyFill="1" applyBorder="1" applyAlignment="1" quotePrefix="1">
      <alignment horizontal="center" wrapText="1"/>
    </xf>
    <xf numFmtId="49" fontId="5" fillId="0" borderId="15" xfId="0" applyNumberFormat="1" applyFont="1" applyFill="1" applyBorder="1" applyAlignment="1" quotePrefix="1">
      <alignment horizontal="center" vertical="center" wrapText="1"/>
    </xf>
    <xf numFmtId="0" fontId="5" fillId="0" borderId="15" xfId="0" applyFont="1" applyFill="1" applyBorder="1" applyAlignment="1" quotePrefix="1">
      <alignment horizontal="center" vertical="top"/>
    </xf>
    <xf numFmtId="0" fontId="5" fillId="0" borderId="0" xfId="0" applyFont="1" applyFill="1" applyBorder="1" applyAlignment="1">
      <alignment horizontal="right"/>
    </xf>
    <xf numFmtId="3" fontId="0" fillId="0" borderId="0" xfId="44" applyNumberFormat="1" applyFont="1" applyFill="1" applyBorder="1" applyAlignment="1">
      <alignment/>
    </xf>
    <xf numFmtId="3" fontId="70" fillId="0" borderId="0" xfId="44" applyNumberFormat="1" applyFont="1" applyFill="1" applyBorder="1" applyAlignment="1">
      <alignment/>
    </xf>
    <xf numFmtId="0" fontId="0" fillId="0" borderId="0" xfId="0" applyFill="1" applyBorder="1" applyAlignment="1">
      <alignment/>
    </xf>
    <xf numFmtId="0" fontId="67" fillId="33" borderId="0" xfId="0" applyFont="1" applyFill="1" applyAlignment="1">
      <alignment/>
    </xf>
    <xf numFmtId="173" fontId="0" fillId="0" borderId="0" xfId="0" applyNumberFormat="1" applyFont="1" applyAlignment="1">
      <alignment horizontal="left" vertical="top"/>
    </xf>
    <xf numFmtId="173" fontId="0" fillId="0" borderId="0" xfId="0" applyNumberFormat="1" applyFont="1" applyBorder="1" applyAlignment="1">
      <alignment vertical="top"/>
    </xf>
    <xf numFmtId="0" fontId="0" fillId="0" borderId="0" xfId="0" applyFill="1" applyBorder="1" applyAlignment="1">
      <alignment horizontal="left" vertical="top"/>
    </xf>
    <xf numFmtId="173" fontId="0" fillId="0" borderId="0" xfId="0" applyNumberFormat="1" applyBorder="1" applyAlignment="1">
      <alignment vertical="top"/>
    </xf>
    <xf numFmtId="173" fontId="0" fillId="0" borderId="25" xfId="0" applyNumberFormat="1" applyBorder="1" applyAlignment="1">
      <alignment vertical="top"/>
    </xf>
    <xf numFmtId="173" fontId="0" fillId="0" borderId="0" xfId="0" applyNumberFormat="1" applyAlignment="1">
      <alignment vertical="top"/>
    </xf>
    <xf numFmtId="173" fontId="0" fillId="0" borderId="0" xfId="0" applyNumberFormat="1" applyBorder="1" applyAlignment="1">
      <alignment horizontal="left" vertical="top"/>
    </xf>
    <xf numFmtId="173" fontId="0" fillId="0" borderId="0" xfId="0" applyNumberFormat="1" applyFill="1" applyBorder="1" applyAlignment="1">
      <alignment vertical="top"/>
    </xf>
    <xf numFmtId="173" fontId="0" fillId="0" borderId="0" xfId="0" applyNumberFormat="1" applyFont="1" applyFill="1" applyAlignment="1">
      <alignment vertical="top"/>
    </xf>
    <xf numFmtId="173" fontId="0" fillId="0" borderId="0" xfId="0" applyNumberFormat="1" applyFill="1" applyAlignment="1">
      <alignment vertical="top"/>
    </xf>
    <xf numFmtId="173" fontId="0" fillId="0" borderId="0" xfId="0" applyNumberFormat="1" applyFill="1" applyBorder="1" applyAlignment="1">
      <alignment horizontal="left" vertical="top"/>
    </xf>
    <xf numFmtId="173" fontId="0" fillId="0" borderId="25" xfId="0" applyNumberFormat="1" applyFont="1" applyBorder="1" applyAlignment="1">
      <alignment vertical="top"/>
    </xf>
    <xf numFmtId="2" fontId="3" fillId="0" borderId="0" xfId="0" applyNumberFormat="1" applyFont="1" applyFill="1" applyBorder="1" applyAlignment="1">
      <alignment vertical="center"/>
    </xf>
    <xf numFmtId="2" fontId="4" fillId="0" borderId="0" xfId="0" applyNumberFormat="1" applyFont="1" applyFill="1" applyBorder="1" applyAlignment="1">
      <alignment/>
    </xf>
    <xf numFmtId="2" fontId="5" fillId="0" borderId="0" xfId="0" applyNumberFormat="1" applyFont="1" applyBorder="1" applyAlignment="1">
      <alignment/>
    </xf>
    <xf numFmtId="173" fontId="5" fillId="0" borderId="0" xfId="0" applyNumberFormat="1" applyFont="1" applyAlignment="1">
      <alignment vertical="top"/>
    </xf>
    <xf numFmtId="2" fontId="5" fillId="0" borderId="0" xfId="0" applyNumberFormat="1" applyFont="1" applyFill="1" applyBorder="1" applyAlignment="1">
      <alignment/>
    </xf>
    <xf numFmtId="2" fontId="5" fillId="0" borderId="13" xfId="0" applyNumberFormat="1" applyFont="1" applyFill="1" applyBorder="1" applyAlignment="1">
      <alignment/>
    </xf>
    <xf numFmtId="2" fontId="5" fillId="0" borderId="15" xfId="0" applyNumberFormat="1" applyFont="1" applyFill="1" applyBorder="1" applyAlignment="1">
      <alignment/>
    </xf>
    <xf numFmtId="2" fontId="5" fillId="0" borderId="0" xfId="0" applyNumberFormat="1" applyFont="1" applyAlignment="1">
      <alignment vertical="top"/>
    </xf>
    <xf numFmtId="2" fontId="3" fillId="33" borderId="0" xfId="0" applyNumberFormat="1" applyFont="1" applyFill="1" applyBorder="1" applyAlignment="1">
      <alignment vertical="center"/>
    </xf>
    <xf numFmtId="2" fontId="4" fillId="33" borderId="0" xfId="0" applyNumberFormat="1" applyFont="1" applyFill="1" applyBorder="1" applyAlignment="1">
      <alignment/>
    </xf>
    <xf numFmtId="2" fontId="5" fillId="0" borderId="25" xfId="0" applyNumberFormat="1" applyFont="1" applyBorder="1" applyAlignment="1">
      <alignment vertical="top"/>
    </xf>
    <xf numFmtId="173" fontId="0" fillId="0" borderId="25" xfId="0" applyNumberFormat="1" applyFont="1" applyFill="1" applyBorder="1" applyAlignment="1">
      <alignment vertical="top"/>
    </xf>
    <xf numFmtId="2" fontId="5" fillId="0" borderId="25" xfId="0" applyNumberFormat="1" applyFont="1" applyFill="1" applyBorder="1" applyAlignment="1">
      <alignment vertical="top"/>
    </xf>
    <xf numFmtId="173" fontId="5" fillId="0" borderId="21" xfId="0" applyNumberFormat="1" applyFont="1" applyBorder="1" applyAlignment="1">
      <alignment vertical="top"/>
    </xf>
    <xf numFmtId="173" fontId="0" fillId="0" borderId="21" xfId="0" applyNumberFormat="1" applyFont="1" applyBorder="1" applyAlignment="1">
      <alignment vertical="top"/>
    </xf>
    <xf numFmtId="2" fontId="5" fillId="0" borderId="21" xfId="0" applyNumberFormat="1" applyFont="1" applyBorder="1" applyAlignment="1">
      <alignment vertical="top"/>
    </xf>
    <xf numFmtId="0" fontId="0" fillId="0" borderId="0" xfId="0" applyFill="1" applyBorder="1" applyAlignment="1">
      <alignment vertical="top"/>
    </xf>
    <xf numFmtId="0" fontId="71" fillId="0" borderId="0" xfId="0" applyFont="1" applyFill="1" applyBorder="1" applyAlignment="1">
      <alignment/>
    </xf>
    <xf numFmtId="0" fontId="71" fillId="0" borderId="0" xfId="0" applyFont="1" applyFill="1" applyBorder="1" applyAlignment="1">
      <alignment/>
    </xf>
    <xf numFmtId="0" fontId="0" fillId="0" borderId="0" xfId="0" applyBorder="1" applyAlignment="1">
      <alignment/>
    </xf>
    <xf numFmtId="0" fontId="67" fillId="33" borderId="0" xfId="0" applyFont="1" applyFill="1" applyBorder="1" applyAlignment="1">
      <alignment/>
    </xf>
    <xf numFmtId="0" fontId="74" fillId="33" borderId="0" xfId="58" applyFont="1" applyFill="1">
      <alignment/>
      <protection/>
    </xf>
    <xf numFmtId="10" fontId="0" fillId="0" borderId="0" xfId="0" applyNumberFormat="1" applyFill="1" applyBorder="1" applyAlignment="1">
      <alignment/>
    </xf>
    <xf numFmtId="0" fontId="75" fillId="0" borderId="0" xfId="0" applyFont="1" applyFill="1" applyBorder="1" applyAlignment="1">
      <alignment/>
    </xf>
    <xf numFmtId="0" fontId="5" fillId="0" borderId="21" xfId="0" applyFont="1" applyFill="1" applyBorder="1" applyAlignment="1">
      <alignment/>
    </xf>
    <xf numFmtId="167" fontId="76" fillId="0" borderId="0" xfId="0" applyNumberFormat="1" applyFont="1" applyBorder="1" applyAlignment="1">
      <alignment/>
    </xf>
    <xf numFmtId="167" fontId="77" fillId="0" borderId="0" xfId="0" applyNumberFormat="1" applyFont="1" applyFill="1" applyBorder="1" applyAlignment="1">
      <alignment/>
    </xf>
    <xf numFmtId="167" fontId="76" fillId="0" borderId="0" xfId="0" applyNumberFormat="1" applyFont="1" applyFill="1" applyBorder="1" applyAlignment="1">
      <alignment/>
    </xf>
    <xf numFmtId="167" fontId="77" fillId="0" borderId="0" xfId="0" applyNumberFormat="1" applyFont="1" applyBorder="1" applyAlignment="1">
      <alignment/>
    </xf>
    <xf numFmtId="0" fontId="5" fillId="0" borderId="0" xfId="0" applyFont="1" applyFill="1" applyBorder="1" applyAlignment="1">
      <alignment horizontal="right" indent="1"/>
    </xf>
    <xf numFmtId="0" fontId="77" fillId="0" borderId="0" xfId="0" applyFont="1" applyBorder="1" applyAlignment="1">
      <alignment/>
    </xf>
    <xf numFmtId="167" fontId="70" fillId="0" borderId="0" xfId="0" applyNumberFormat="1" applyFont="1" applyFill="1" applyBorder="1" applyAlignment="1">
      <alignment/>
    </xf>
    <xf numFmtId="171" fontId="70" fillId="0" borderId="0" xfId="0" applyNumberFormat="1" applyFont="1" applyFill="1" applyBorder="1" applyAlignment="1">
      <alignment/>
    </xf>
    <xf numFmtId="164" fontId="5" fillId="0" borderId="0" xfId="0" applyNumberFormat="1" applyFont="1" applyFill="1" applyBorder="1" applyAlignment="1">
      <alignment horizontal="center"/>
    </xf>
    <xf numFmtId="0" fontId="11" fillId="36" borderId="0" xfId="58" applyFont="1" applyFill="1" applyAlignment="1">
      <alignment vertical="top" wrapText="1"/>
      <protection/>
    </xf>
    <xf numFmtId="0" fontId="13" fillId="36" borderId="0" xfId="0" applyFont="1" applyFill="1" applyAlignment="1" quotePrefix="1">
      <alignment wrapText="1"/>
    </xf>
    <xf numFmtId="173" fontId="0" fillId="0" borderId="0" xfId="58" applyNumberFormat="1" applyFont="1" applyFill="1" applyAlignment="1">
      <alignment horizontal="left"/>
      <protection/>
    </xf>
    <xf numFmtId="0" fontId="0" fillId="0" borderId="0" xfId="58" applyFont="1" applyFill="1" applyAlignment="1">
      <alignment horizontal="left"/>
      <protection/>
    </xf>
    <xf numFmtId="173" fontId="0" fillId="0" borderId="0" xfId="58" applyNumberFormat="1" applyFill="1" applyAlignment="1">
      <alignment horizontal="left"/>
      <protection/>
    </xf>
    <xf numFmtId="173" fontId="0" fillId="0" borderId="0" xfId="58" applyNumberFormat="1" applyFont="1" applyFill="1">
      <alignment/>
      <protection/>
    </xf>
    <xf numFmtId="0" fontId="5" fillId="0" borderId="0" xfId="0" applyFont="1" applyFill="1" applyAlignment="1">
      <alignment/>
    </xf>
    <xf numFmtId="174" fontId="11" fillId="0" borderId="0" xfId="58" applyNumberFormat="1" applyFont="1" applyFill="1" applyAlignment="1">
      <alignment horizontal="right"/>
      <protection/>
    </xf>
    <xf numFmtId="166" fontId="5" fillId="0" borderId="0" xfId="0" applyNumberFormat="1" applyFont="1" applyFill="1" applyBorder="1" applyAlignment="1">
      <alignment horizontal="right"/>
    </xf>
    <xf numFmtId="167" fontId="68" fillId="0" borderId="0" xfId="42" applyNumberFormat="1" applyFont="1" applyBorder="1" applyAlignment="1">
      <alignment horizontal="right"/>
    </xf>
    <xf numFmtId="167" fontId="5" fillId="0" borderId="0" xfId="42" applyNumberFormat="1" applyFont="1" applyBorder="1" applyAlignment="1">
      <alignment/>
    </xf>
    <xf numFmtId="173" fontId="0" fillId="0" borderId="0" xfId="0" applyNumberFormat="1" applyFont="1" applyBorder="1" applyAlignment="1">
      <alignment horizontal="left" vertical="top"/>
    </xf>
    <xf numFmtId="173" fontId="0" fillId="0" borderId="0" xfId="0" applyNumberFormat="1" applyFont="1" applyAlignment="1">
      <alignment horizontal="left" vertical="top"/>
    </xf>
    <xf numFmtId="0" fontId="12" fillId="10" borderId="13"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4" fillId="33" borderId="0" xfId="0" applyFont="1" applyFill="1" applyBorder="1" applyAlignment="1">
      <alignment horizontal="left" vertical="center" textRotation="18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4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247650</xdr:colOff>
      <xdr:row>37</xdr:row>
      <xdr:rowOff>9525</xdr:rowOff>
    </xdr:to>
    <xdr:sp>
      <xdr:nvSpPr>
        <xdr:cNvPr id="1" name="Text Box 5"/>
        <xdr:cNvSpPr txBox="1">
          <a:spLocks noChangeArrowheads="1"/>
        </xdr:cNvSpPr>
      </xdr:nvSpPr>
      <xdr:spPr>
        <a:xfrm>
          <a:off x="0" y="0"/>
          <a:ext cx="0" cy="6257925"/>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March 2012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123825</xdr:colOff>
      <xdr:row>7</xdr:row>
      <xdr:rowOff>47625</xdr:rowOff>
    </xdr:from>
    <xdr:to>
      <xdr:col>15</xdr:col>
      <xdr:colOff>466725</xdr:colOff>
      <xdr:row>19</xdr:row>
      <xdr:rowOff>47625</xdr:rowOff>
    </xdr:to>
    <xdr:sp>
      <xdr:nvSpPr>
        <xdr:cNvPr id="1" name="TextBox 1"/>
        <xdr:cNvSpPr txBox="1">
          <a:spLocks noChangeArrowheads="1"/>
        </xdr:cNvSpPr>
      </xdr:nvSpPr>
      <xdr:spPr>
        <a:xfrm>
          <a:off x="10439400" y="1457325"/>
          <a:ext cx="3390900"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twoCellAnchor editAs="absolute">
    <xdr:from>
      <xdr:col>9</xdr:col>
      <xdr:colOff>133350</xdr:colOff>
      <xdr:row>65</xdr:row>
      <xdr:rowOff>0</xdr:rowOff>
    </xdr:from>
    <xdr:to>
      <xdr:col>15</xdr:col>
      <xdr:colOff>361950</xdr:colOff>
      <xdr:row>77</xdr:row>
      <xdr:rowOff>0</xdr:rowOff>
    </xdr:to>
    <xdr:sp>
      <xdr:nvSpPr>
        <xdr:cNvPr id="2" name="TextBox 5"/>
        <xdr:cNvSpPr txBox="1">
          <a:spLocks noChangeArrowheads="1"/>
        </xdr:cNvSpPr>
      </xdr:nvSpPr>
      <xdr:spPr>
        <a:xfrm>
          <a:off x="9839325" y="10801350"/>
          <a:ext cx="3886200"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gem.gov.uk/Sustainability/Environment/RenewablObl/Pages/RenewablObl.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L40"/>
  <sheetViews>
    <sheetView tabSelected="1" zoomScale="70" zoomScaleNormal="70" zoomScalePageLayoutView="0" workbookViewId="0" topLeftCell="A1">
      <selection activeCell="D5" sqref="D5"/>
    </sheetView>
  </sheetViews>
  <sheetFormatPr defaultColWidth="9.140625" defaultRowHeight="12.75"/>
  <cols>
    <col min="1" max="1" width="4.7109375" style="31" customWidth="1"/>
    <col min="2" max="2" width="94.57421875" style="31" customWidth="1"/>
    <col min="3" max="4" width="14.421875" style="31" customWidth="1"/>
    <col min="5" max="6" width="14.8515625" style="31" customWidth="1"/>
    <col min="7" max="7" width="17.28125" style="31" customWidth="1"/>
    <col min="8" max="8" width="12.8515625" style="31" customWidth="1"/>
    <col min="9" max="9" width="14.140625" style="31" customWidth="1"/>
    <col min="10" max="10" width="11.00390625" style="31" customWidth="1"/>
    <col min="11" max="16384" width="9.140625" style="31" customWidth="1"/>
  </cols>
  <sheetData>
    <row r="1" spans="2:12" ht="35.25">
      <c r="B1" s="29" t="s">
        <v>110</v>
      </c>
      <c r="C1" s="30"/>
      <c r="D1" s="30"/>
      <c r="E1" s="30"/>
      <c r="F1" s="30"/>
      <c r="G1" s="30"/>
      <c r="H1" s="30"/>
      <c r="I1" s="30"/>
      <c r="J1" s="30"/>
      <c r="K1" s="30"/>
      <c r="L1" s="30"/>
    </row>
    <row r="2" s="30" customFormat="1" ht="15">
      <c r="B2" s="32" t="s">
        <v>40</v>
      </c>
    </row>
    <row r="3" spans="2:3" s="30" customFormat="1" ht="15">
      <c r="B3" s="256">
        <v>42103</v>
      </c>
      <c r="C3" s="236"/>
    </row>
    <row r="4" s="30" customFormat="1" ht="15">
      <c r="B4" s="186" t="s">
        <v>153</v>
      </c>
    </row>
    <row r="5" s="30" customFormat="1" ht="62.25">
      <c r="B5" s="249" t="s">
        <v>157</v>
      </c>
    </row>
    <row r="6" s="30" customFormat="1" ht="20.25" customHeight="1">
      <c r="B6" s="250" t="s">
        <v>34</v>
      </c>
    </row>
    <row r="7" s="30" customFormat="1" ht="62.25">
      <c r="B7" s="249" t="s">
        <v>158</v>
      </c>
    </row>
    <row r="8" s="30" customFormat="1" ht="21" customHeight="1">
      <c r="B8" s="250"/>
    </row>
    <row r="9" s="30" customFormat="1" ht="46.5">
      <c r="B9" s="249" t="s">
        <v>156</v>
      </c>
    </row>
    <row r="10" s="30" customFormat="1" ht="6.75" customHeight="1">
      <c r="B10" s="86"/>
    </row>
    <row r="11" s="30" customFormat="1" ht="19.5" customHeight="1">
      <c r="B11" s="87" t="s">
        <v>102</v>
      </c>
    </row>
    <row r="12" spans="2:7" s="30" customFormat="1" ht="45" customHeight="1">
      <c r="B12" s="85"/>
      <c r="C12" s="142" t="s">
        <v>42</v>
      </c>
      <c r="D12" s="143" t="s">
        <v>43</v>
      </c>
      <c r="E12" s="143" t="s">
        <v>131</v>
      </c>
      <c r="F12" s="143" t="s">
        <v>150</v>
      </c>
      <c r="G12" s="184" t="s">
        <v>144</v>
      </c>
    </row>
    <row r="13" spans="2:7" s="30" customFormat="1" ht="25.5" customHeight="1">
      <c r="B13" s="85" t="s">
        <v>99</v>
      </c>
      <c r="C13" s="88">
        <f>'Main Table'!E85</f>
        <v>24962401</v>
      </c>
      <c r="D13" s="88">
        <f>'Main Table'!F85</f>
        <v>34972637</v>
      </c>
      <c r="E13" s="88">
        <f>'Main Table'!G85</f>
        <v>44402579</v>
      </c>
      <c r="F13" s="88">
        <f>'Main Table'!H85</f>
        <v>62961486</v>
      </c>
      <c r="G13" s="141">
        <f>F13/E13-1</f>
        <v>0.4179691229196394</v>
      </c>
    </row>
    <row r="14" spans="2:8" s="30" customFormat="1" ht="23.25" customHeight="1">
      <c r="B14" s="84" t="s">
        <v>95</v>
      </c>
      <c r="C14" s="89">
        <v>24969364</v>
      </c>
      <c r="D14" s="88">
        <v>34404733</v>
      </c>
      <c r="E14" s="88">
        <v>44773499</v>
      </c>
      <c r="F14" s="88">
        <v>60757250</v>
      </c>
      <c r="G14" s="141">
        <f>E14/D14-1</f>
        <v>0.30137615077553437</v>
      </c>
      <c r="H14" s="236"/>
    </row>
    <row r="15" spans="2:7" s="30" customFormat="1" ht="23.25" customHeight="1">
      <c r="B15" s="83"/>
      <c r="C15" s="90"/>
      <c r="D15" s="91"/>
      <c r="E15" s="91"/>
      <c r="F15" s="91"/>
      <c r="G15" s="98"/>
    </row>
    <row r="16" spans="2:7" s="30" customFormat="1" ht="50.25" customHeight="1">
      <c r="B16" s="85"/>
      <c r="C16" s="142" t="s">
        <v>42</v>
      </c>
      <c r="D16" s="143" t="s">
        <v>43</v>
      </c>
      <c r="E16" s="143" t="s">
        <v>132</v>
      </c>
      <c r="F16" s="143" t="s">
        <v>150</v>
      </c>
      <c r="G16" s="184" t="s">
        <v>144</v>
      </c>
    </row>
    <row r="17" spans="2:7" s="30" customFormat="1" ht="23.25" customHeight="1">
      <c r="B17" s="85" t="s">
        <v>97</v>
      </c>
      <c r="C17" s="88">
        <f>'Main Table'!E166</f>
        <v>23289739.416663684</v>
      </c>
      <c r="D17" s="88">
        <f>'Main Table'!F166</f>
        <v>31266240.899996217</v>
      </c>
      <c r="E17" s="88">
        <f>'Main Table'!G166</f>
        <v>35098127.78332758</v>
      </c>
      <c r="F17" s="88">
        <f>'Main Table'!H166</f>
        <v>49684800.791033104</v>
      </c>
      <c r="G17" s="141">
        <f>F17/E17-1</f>
        <v>0.41559689729759697</v>
      </c>
    </row>
    <row r="18" spans="2:8" s="30" customFormat="1" ht="36" customHeight="1">
      <c r="B18" s="92" t="s">
        <v>98</v>
      </c>
      <c r="C18" s="89">
        <v>23284428</v>
      </c>
      <c r="D18" s="88">
        <v>30676435</v>
      </c>
      <c r="E18" s="88">
        <v>35508956.53332758</v>
      </c>
      <c r="F18" s="88">
        <v>48016818.4637455</v>
      </c>
      <c r="G18" s="141">
        <f>E18/D18-1</f>
        <v>0.1575320448196662</v>
      </c>
      <c r="H18" s="236"/>
    </row>
    <row r="19" s="30" customFormat="1" ht="18.75" customHeight="1">
      <c r="B19" s="183" t="s">
        <v>92</v>
      </c>
    </row>
    <row r="20" s="30" customFormat="1" ht="18.75" customHeight="1">
      <c r="B20" s="81" t="s">
        <v>109</v>
      </c>
    </row>
    <row r="21" s="30" customFormat="1" ht="69.75" customHeight="1">
      <c r="B21" s="82" t="s">
        <v>143</v>
      </c>
    </row>
    <row r="22" s="30" customFormat="1" ht="88.5" customHeight="1">
      <c r="B22" s="82" t="s">
        <v>94</v>
      </c>
    </row>
    <row r="23" s="30" customFormat="1" ht="98.25" customHeight="1">
      <c r="B23" s="82" t="s">
        <v>93</v>
      </c>
    </row>
    <row r="24" s="30" customFormat="1" ht="22.5" customHeight="1">
      <c r="B24" s="94" t="s">
        <v>96</v>
      </c>
    </row>
    <row r="25" s="30" customFormat="1" ht="14.25" customHeight="1">
      <c r="B25" s="93" t="s">
        <v>91</v>
      </c>
    </row>
    <row r="26" s="30" customFormat="1" ht="45" customHeight="1">
      <c r="B26" s="82" t="s">
        <v>104</v>
      </c>
    </row>
    <row r="27" s="30" customFormat="1" ht="6.75" customHeight="1">
      <c r="B27" s="34"/>
    </row>
    <row r="28" s="30" customFormat="1" ht="18.75" customHeight="1">
      <c r="B28" s="93"/>
    </row>
    <row r="29" s="30" customFormat="1" ht="64.5" customHeight="1">
      <c r="B29" s="34"/>
    </row>
    <row r="30" s="30" customFormat="1" ht="10.5" customHeight="1">
      <c r="B30" s="33"/>
    </row>
    <row r="31" s="30" customFormat="1" ht="29.25" customHeight="1">
      <c r="B31" s="53"/>
    </row>
    <row r="32" s="30" customFormat="1" ht="14.25" customHeight="1">
      <c r="B32" s="64"/>
    </row>
    <row r="33" s="30" customFormat="1" ht="5.25" customHeight="1">
      <c r="B33" s="64"/>
    </row>
    <row r="34" s="30" customFormat="1" ht="15">
      <c r="B34" s="51"/>
    </row>
    <row r="35" s="30" customFormat="1" ht="127.5" customHeight="1">
      <c r="B35" s="34"/>
    </row>
    <row r="36" s="30" customFormat="1" ht="64.5" customHeight="1">
      <c r="B36" s="65"/>
    </row>
    <row r="37" s="30" customFormat="1" ht="15">
      <c r="B37" s="34"/>
    </row>
    <row r="38" s="30" customFormat="1" ht="15">
      <c r="B38" s="31"/>
    </row>
    <row r="39" s="30" customFormat="1" ht="15">
      <c r="B39" s="31"/>
    </row>
    <row r="40" s="30" customFormat="1" ht="15">
      <c r="B40" s="31"/>
    </row>
  </sheetData>
  <sheetProtection/>
  <hyperlinks>
    <hyperlink ref="B25" r:id="rId1" display="http://www.ofgem.gov.uk/Sustainability/Environment/RenewablObl/Pages/RenewablObl.aspx"/>
  </hyperlinks>
  <printOptions/>
  <pageMargins left="0.7480314960629921" right="0.7480314960629921" top="0.4330708661417323" bottom="0.5118110236220472" header="0.2755905511811024" footer="0.35433070866141736"/>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AV327"/>
  <sheetViews>
    <sheetView zoomScale="70" zoomScaleNormal="70" zoomScalePageLayoutView="0" workbookViewId="0" topLeftCell="A1">
      <pane xSplit="4" ySplit="6" topLeftCell="V7" activePane="bottomRight" state="frozen"/>
      <selection pane="topLeft" activeCell="B1" sqref="B1"/>
      <selection pane="topRight" activeCell="E1" sqref="E1"/>
      <selection pane="bottomLeft" activeCell="B7" sqref="B7"/>
      <selection pane="bottomRight" activeCell="AG8" sqref="AG8"/>
    </sheetView>
  </sheetViews>
  <sheetFormatPr defaultColWidth="9.140625" defaultRowHeight="12.75"/>
  <cols>
    <col min="1" max="1" width="7.140625" style="60" hidden="1" customWidth="1"/>
    <col min="2" max="2" width="30.7109375" style="5" customWidth="1"/>
    <col min="3" max="3" width="34.7109375" style="5" customWidth="1"/>
    <col min="4" max="4" width="9.8515625" style="5" customWidth="1"/>
    <col min="5" max="5" width="15.421875" style="36" customWidth="1"/>
    <col min="6" max="6" width="12.140625" style="36" customWidth="1"/>
    <col min="7" max="8" width="13.140625" style="36" customWidth="1"/>
    <col min="9" max="9" width="9.00390625" style="36" customWidth="1"/>
    <col min="10" max="10" width="1.8515625" style="36" customWidth="1"/>
    <col min="11" max="11" width="10.7109375" style="36" customWidth="1"/>
    <col min="12" max="15" width="10.7109375" style="5" customWidth="1"/>
    <col min="16" max="16" width="12.421875" style="5" customWidth="1"/>
    <col min="17" max="19" width="12.140625" style="5" customWidth="1"/>
    <col min="20" max="20" width="13.28125" style="5" customWidth="1"/>
    <col min="21" max="21" width="12.140625" style="5" customWidth="1"/>
    <col min="22" max="22" width="14.7109375" style="5" customWidth="1"/>
    <col min="23" max="23" width="12.140625" style="5" customWidth="1"/>
    <col min="24" max="30" width="13.7109375" style="5" customWidth="1"/>
    <col min="31" max="32" width="7.8515625" style="97" customWidth="1"/>
    <col min="33" max="43" width="9.140625" style="5" customWidth="1"/>
    <col min="44" max="44" width="7.7109375" style="5" customWidth="1"/>
    <col min="45" max="47" width="9.140625" style="5" customWidth="1"/>
    <col min="48" max="16384" width="9.140625" style="5" customWidth="1"/>
  </cols>
  <sheetData>
    <row r="1" spans="1:11" ht="24.75" customHeight="1">
      <c r="A1" s="266">
        <v>50</v>
      </c>
      <c r="B1" s="2" t="s">
        <v>110</v>
      </c>
      <c r="C1" s="2"/>
      <c r="D1" s="2"/>
      <c r="E1" s="35"/>
      <c r="F1" s="131"/>
      <c r="G1" s="131"/>
      <c r="H1" s="131"/>
      <c r="I1" s="131"/>
      <c r="J1" s="131"/>
      <c r="K1" s="131"/>
    </row>
    <row r="2" spans="1:11" ht="18.75">
      <c r="A2" s="266"/>
      <c r="B2" s="3" t="s">
        <v>107</v>
      </c>
      <c r="C2" s="3"/>
      <c r="D2" s="3"/>
      <c r="E2" s="35"/>
      <c r="F2" s="131"/>
      <c r="G2" s="131"/>
      <c r="H2" s="131"/>
      <c r="I2" s="131"/>
      <c r="J2" s="131"/>
      <c r="K2" s="131"/>
    </row>
    <row r="3" spans="1:11" ht="13.5" customHeight="1">
      <c r="A3" s="266"/>
      <c r="B3" s="130"/>
      <c r="C3" s="130"/>
      <c r="D3" s="130"/>
      <c r="E3" s="13"/>
      <c r="F3" s="13"/>
      <c r="G3" s="13"/>
      <c r="H3" s="13"/>
      <c r="I3" s="13"/>
      <c r="J3" s="13"/>
      <c r="K3" s="13"/>
    </row>
    <row r="4" spans="1:11" ht="12.75" customHeight="1" thickBot="1">
      <c r="A4" s="266"/>
      <c r="E4" s="13"/>
      <c r="F4" s="13"/>
      <c r="G4" s="13"/>
      <c r="H4" s="13"/>
      <c r="I4" s="13"/>
      <c r="J4" s="13"/>
      <c r="K4" s="13"/>
    </row>
    <row r="5" spans="1:32" ht="13.5" thickTop="1">
      <c r="A5" s="266"/>
      <c r="B5" s="20"/>
      <c r="C5" s="20"/>
      <c r="D5" s="66" t="s">
        <v>54</v>
      </c>
      <c r="E5" s="161"/>
      <c r="F5" s="161"/>
      <c r="G5" s="161"/>
      <c r="H5" s="161"/>
      <c r="I5" s="264" t="s">
        <v>32</v>
      </c>
      <c r="J5" s="153"/>
      <c r="K5" s="42">
        <v>2010</v>
      </c>
      <c r="L5" s="42">
        <v>2010</v>
      </c>
      <c r="M5" s="42">
        <v>2010</v>
      </c>
      <c r="N5" s="42">
        <v>2010</v>
      </c>
      <c r="O5" s="42">
        <v>2011</v>
      </c>
      <c r="P5" s="42">
        <v>2011</v>
      </c>
      <c r="Q5" s="42">
        <v>2011</v>
      </c>
      <c r="R5" s="42">
        <v>2011</v>
      </c>
      <c r="S5" s="42">
        <v>2012</v>
      </c>
      <c r="T5" s="42">
        <v>2012</v>
      </c>
      <c r="U5" s="42">
        <v>2012</v>
      </c>
      <c r="V5" s="42">
        <v>2012</v>
      </c>
      <c r="W5" s="42">
        <v>2013</v>
      </c>
      <c r="X5" s="42">
        <v>2013</v>
      </c>
      <c r="Y5" s="42">
        <v>2013</v>
      </c>
      <c r="Z5" s="42">
        <v>2013</v>
      </c>
      <c r="AA5" s="42">
        <v>2014</v>
      </c>
      <c r="AB5" s="42">
        <v>2014</v>
      </c>
      <c r="AC5" s="42">
        <v>2014</v>
      </c>
      <c r="AD5" s="42">
        <v>2014</v>
      </c>
      <c r="AE5" s="262" t="s">
        <v>32</v>
      </c>
      <c r="AF5" s="150"/>
    </row>
    <row r="6" spans="1:32" ht="13.5" thickBot="1">
      <c r="A6" s="266"/>
      <c r="B6" s="70" t="s">
        <v>77</v>
      </c>
      <c r="C6" s="77" t="s">
        <v>78</v>
      </c>
      <c r="D6" s="22" t="s">
        <v>64</v>
      </c>
      <c r="E6" s="78" t="s">
        <v>42</v>
      </c>
      <c r="F6" s="162" t="s">
        <v>43</v>
      </c>
      <c r="G6" s="195" t="s">
        <v>135</v>
      </c>
      <c r="H6" s="195" t="s">
        <v>145</v>
      </c>
      <c r="I6" s="265"/>
      <c r="J6" s="154"/>
      <c r="K6" s="37" t="s">
        <v>5</v>
      </c>
      <c r="L6" s="37" t="s">
        <v>2</v>
      </c>
      <c r="M6" s="37" t="s">
        <v>3</v>
      </c>
      <c r="N6" s="37" t="s">
        <v>4</v>
      </c>
      <c r="O6" s="37" t="s">
        <v>5</v>
      </c>
      <c r="P6" s="37" t="s">
        <v>2</v>
      </c>
      <c r="Q6" s="37" t="s">
        <v>3</v>
      </c>
      <c r="R6" s="37" t="s">
        <v>4</v>
      </c>
      <c r="S6" s="37" t="s">
        <v>5</v>
      </c>
      <c r="T6" s="108" t="s">
        <v>2</v>
      </c>
      <c r="U6" s="108" t="s">
        <v>3</v>
      </c>
      <c r="V6" s="108" t="s">
        <v>4</v>
      </c>
      <c r="W6" s="108" t="s">
        <v>5</v>
      </c>
      <c r="X6" s="108" t="s">
        <v>2</v>
      </c>
      <c r="Y6" s="108" t="s">
        <v>3</v>
      </c>
      <c r="Z6" s="108" t="s">
        <v>4</v>
      </c>
      <c r="AA6" s="108" t="s">
        <v>5</v>
      </c>
      <c r="AB6" s="108" t="s">
        <v>2</v>
      </c>
      <c r="AC6" s="108" t="s">
        <v>3</v>
      </c>
      <c r="AD6" s="108" t="s">
        <v>149</v>
      </c>
      <c r="AE6" s="263"/>
      <c r="AF6" s="150"/>
    </row>
    <row r="7" spans="1:32" ht="12.75">
      <c r="A7" s="266"/>
      <c r="B7" s="43" t="s">
        <v>41</v>
      </c>
      <c r="E7" s="128"/>
      <c r="F7" s="129"/>
      <c r="G7" s="129"/>
      <c r="H7" s="129"/>
      <c r="I7" s="44"/>
      <c r="J7" s="44"/>
      <c r="K7" s="44"/>
      <c r="L7" s="45"/>
      <c r="M7" s="45"/>
      <c r="N7" s="45"/>
      <c r="O7" s="46"/>
      <c r="P7" s="46"/>
      <c r="Q7" s="46"/>
      <c r="R7" s="146"/>
      <c r="S7" s="45"/>
      <c r="AD7" s="46" t="s">
        <v>54</v>
      </c>
      <c r="AE7" s="46"/>
      <c r="AF7" s="140"/>
    </row>
    <row r="8" spans="1:34" ht="12.75">
      <c r="A8" s="266"/>
      <c r="B8" s="261" t="s">
        <v>57</v>
      </c>
      <c r="C8" s="166" t="s">
        <v>66</v>
      </c>
      <c r="D8" s="167">
        <v>1</v>
      </c>
      <c r="E8" s="79">
        <f>'Financial Year'!D8</f>
        <v>66584</v>
      </c>
      <c r="F8" s="79">
        <f>'Financial Year'!E8</f>
        <v>74502</v>
      </c>
      <c r="G8" s="79">
        <f>'Financial Year'!F8</f>
        <v>71330</v>
      </c>
      <c r="H8" s="79">
        <f>'Financial Year'!G8</f>
        <v>72494</v>
      </c>
      <c r="I8" s="138">
        <f>H8/G8-1</f>
        <v>0.016318519556988598</v>
      </c>
      <c r="J8" s="138"/>
      <c r="K8" s="61">
        <f>Quarter!D8</f>
        <v>15850</v>
      </c>
      <c r="L8" s="61">
        <f>Quarter!E8</f>
        <v>10280</v>
      </c>
      <c r="M8" s="61">
        <f>Quarter!F8</f>
        <v>16157</v>
      </c>
      <c r="N8" s="61">
        <f>Quarter!G8</f>
        <v>18186</v>
      </c>
      <c r="O8" s="61">
        <f>Quarter!H8</f>
        <v>21961</v>
      </c>
      <c r="P8" s="61">
        <f>Quarter!I8</f>
        <v>15185</v>
      </c>
      <c r="Q8" s="61">
        <f>Quarter!J8</f>
        <v>16600</v>
      </c>
      <c r="R8" s="61">
        <f>Quarter!K8</f>
        <v>22384</v>
      </c>
      <c r="S8" s="61">
        <f>Quarter!L8</f>
        <v>20333</v>
      </c>
      <c r="T8" s="61">
        <f>Quarter!M8</f>
        <v>12596</v>
      </c>
      <c r="U8" s="61">
        <f>Quarter!N8</f>
        <v>18228</v>
      </c>
      <c r="V8" s="61">
        <f>Quarter!O8</f>
        <v>22020</v>
      </c>
      <c r="W8" s="61">
        <f>Quarter!P8</f>
        <v>18486</v>
      </c>
      <c r="X8" s="61">
        <f>Quarter!Q8</f>
        <v>14881</v>
      </c>
      <c r="Y8" s="61">
        <f>Quarter!R8</f>
        <v>12109</v>
      </c>
      <c r="Z8" s="61">
        <f>Quarter!S8</f>
        <v>20809</v>
      </c>
      <c r="AA8" s="61">
        <f>Quarter!T8</f>
        <v>24695</v>
      </c>
      <c r="AB8" s="61">
        <f>Quarter!U8</f>
        <v>14572</v>
      </c>
      <c r="AC8" s="61">
        <f>Quarter!V8</f>
        <v>11126</v>
      </c>
      <c r="AD8" s="61">
        <f>Quarter!W8</f>
        <v>19573</v>
      </c>
      <c r="AE8" s="136">
        <f>IF(Z8&gt;0,AD8/Z8-1,"")</f>
        <v>-0.05939737613532603</v>
      </c>
      <c r="AF8" s="136"/>
      <c r="AG8" s="246"/>
      <c r="AH8" s="49"/>
    </row>
    <row r="9" spans="1:32" ht="12.75">
      <c r="A9" s="266"/>
      <c r="B9" s="261"/>
      <c r="C9" s="110"/>
      <c r="D9" s="167">
        <v>2</v>
      </c>
      <c r="E9" s="79">
        <f>'Financial Year'!D9</f>
        <v>0</v>
      </c>
      <c r="F9" s="79">
        <f>'Financial Year'!E9</f>
        <v>0</v>
      </c>
      <c r="G9" s="79">
        <f>'Financial Year'!F9</f>
        <v>0</v>
      </c>
      <c r="H9" s="79">
        <f>'Financial Year'!G9</f>
        <v>0</v>
      </c>
      <c r="I9" s="138"/>
      <c r="J9" s="138"/>
      <c r="K9" s="61">
        <f>Quarter!D9</f>
        <v>97</v>
      </c>
      <c r="L9" s="61">
        <f>Quarter!E9</f>
        <v>0</v>
      </c>
      <c r="M9" s="61">
        <f>Quarter!F9</f>
        <v>0</v>
      </c>
      <c r="N9" s="61">
        <f>Quarter!G9</f>
        <v>0</v>
      </c>
      <c r="O9" s="61">
        <f>Quarter!H9</f>
        <v>0</v>
      </c>
      <c r="P9" s="61">
        <f>Quarter!I9</f>
        <v>0</v>
      </c>
      <c r="Q9" s="61">
        <f>Quarter!J9</f>
        <v>0</v>
      </c>
      <c r="R9" s="61">
        <f>Quarter!K9</f>
        <v>0</v>
      </c>
      <c r="S9" s="61">
        <f>Quarter!L9</f>
        <v>0</v>
      </c>
      <c r="T9" s="61">
        <f>Quarter!M9</f>
        <v>0</v>
      </c>
      <c r="U9" s="61">
        <f>Quarter!N9</f>
        <v>0</v>
      </c>
      <c r="V9" s="61">
        <f>Quarter!O9</f>
        <v>0</v>
      </c>
      <c r="W9" s="61">
        <f>Quarter!P9</f>
        <v>0</v>
      </c>
      <c r="X9" s="61">
        <f>Quarter!Q9</f>
        <v>0</v>
      </c>
      <c r="Y9" s="61">
        <f>Quarter!R9</f>
        <v>0</v>
      </c>
      <c r="Z9" s="61">
        <f>Quarter!S9</f>
        <v>0</v>
      </c>
      <c r="AA9" s="61">
        <f>Quarter!T9</f>
        <v>0</v>
      </c>
      <c r="AB9" s="61">
        <f>Quarter!U9</f>
        <v>0</v>
      </c>
      <c r="AC9" s="61">
        <f>Quarter!V9</f>
        <v>0</v>
      </c>
      <c r="AD9" s="61">
        <f>Quarter!W9</f>
        <v>0</v>
      </c>
      <c r="AE9" s="136">
        <f aca="true" t="shared" si="0" ref="AE9:AE73">IF(Z9&gt;0,AD9/Z9-1,"")</f>
      </c>
      <c r="AF9" s="136"/>
    </row>
    <row r="10" spans="1:32" ht="12.75">
      <c r="A10" s="266"/>
      <c r="B10" s="261"/>
      <c r="C10" s="110"/>
      <c r="D10" s="167">
        <v>3.000000000003</v>
      </c>
      <c r="E10" s="79">
        <f>'Financial Year'!D10</f>
        <v>0</v>
      </c>
      <c r="F10" s="79">
        <f>'Financial Year'!E10</f>
        <v>3409</v>
      </c>
      <c r="G10" s="79">
        <f>'Financial Year'!F10</f>
        <v>5827</v>
      </c>
      <c r="H10" s="79">
        <f>'Financial Year'!G10</f>
        <v>5627</v>
      </c>
      <c r="I10" s="138">
        <f aca="true" t="shared" si="1" ref="I10:I80">H10/G10-1</f>
        <v>-0.034322979234597595</v>
      </c>
      <c r="J10" s="138"/>
      <c r="K10" s="61">
        <f>Quarter!D10</f>
        <v>0</v>
      </c>
      <c r="L10" s="61">
        <f>Quarter!E10</f>
        <v>0</v>
      </c>
      <c r="M10" s="61">
        <f>Quarter!F10</f>
        <v>0</v>
      </c>
      <c r="N10" s="61">
        <f>Quarter!G10</f>
        <v>0</v>
      </c>
      <c r="O10" s="61">
        <f>Quarter!H10</f>
        <v>0</v>
      </c>
      <c r="P10" s="61">
        <f>Quarter!I10</f>
        <v>82</v>
      </c>
      <c r="Q10" s="61">
        <f>Quarter!J10</f>
        <v>978</v>
      </c>
      <c r="R10" s="61">
        <f>Quarter!K10</f>
        <v>1190</v>
      </c>
      <c r="S10" s="61">
        <f>Quarter!L10</f>
        <v>1159</v>
      </c>
      <c r="T10" s="61">
        <f>Quarter!M10</f>
        <v>1055</v>
      </c>
      <c r="U10" s="61">
        <f>Quarter!N10</f>
        <v>1307</v>
      </c>
      <c r="V10" s="61">
        <f>Quarter!O10</f>
        <v>1660</v>
      </c>
      <c r="W10" s="61">
        <f>Quarter!P10</f>
        <v>1805</v>
      </c>
      <c r="X10" s="61">
        <f>Quarter!Q10</f>
        <v>1398</v>
      </c>
      <c r="Y10" s="61">
        <f>Quarter!R10</f>
        <v>511</v>
      </c>
      <c r="Z10" s="61">
        <f>Quarter!S10</f>
        <v>1664</v>
      </c>
      <c r="AA10" s="61">
        <f>Quarter!T10</f>
        <v>2054</v>
      </c>
      <c r="AB10" s="61">
        <f>Quarter!U10</f>
        <v>1098</v>
      </c>
      <c r="AC10" s="61">
        <f>Quarter!V10</f>
        <v>702</v>
      </c>
      <c r="AD10" s="61">
        <f>Quarter!W10</f>
        <v>1090</v>
      </c>
      <c r="AE10" s="136">
        <f t="shared" si="0"/>
        <v>-0.34495192307692313</v>
      </c>
      <c r="AF10" s="136"/>
    </row>
    <row r="11" spans="1:32" ht="12.75">
      <c r="A11" s="266"/>
      <c r="B11" s="261" t="s">
        <v>112</v>
      </c>
      <c r="C11" s="168" t="s">
        <v>66</v>
      </c>
      <c r="D11" s="167">
        <v>1</v>
      </c>
      <c r="E11" s="79">
        <f>'Financial Year'!D11</f>
        <v>1789327</v>
      </c>
      <c r="F11" s="79">
        <f>'Financial Year'!E11</f>
        <v>2640585</v>
      </c>
      <c r="G11" s="79">
        <f>'Financial Year'!F11</f>
        <v>2024500</v>
      </c>
      <c r="H11" s="79">
        <f>'Financial Year'!G11</f>
        <v>2286968</v>
      </c>
      <c r="I11" s="138">
        <f t="shared" si="1"/>
        <v>0.12964583847863675</v>
      </c>
      <c r="J11" s="138"/>
      <c r="K11" s="61">
        <f>Quarter!D11</f>
        <v>383187</v>
      </c>
      <c r="L11" s="61">
        <f>Quarter!E11</f>
        <v>306233</v>
      </c>
      <c r="M11" s="61">
        <f>Quarter!F11</f>
        <v>390826</v>
      </c>
      <c r="N11" s="61">
        <f>Quarter!G11</f>
        <v>524720</v>
      </c>
      <c r="O11" s="61">
        <f>Quarter!H11</f>
        <v>567548</v>
      </c>
      <c r="P11" s="61">
        <f>Quarter!I11</f>
        <v>490903</v>
      </c>
      <c r="Q11" s="61">
        <f>Quarter!J11</f>
        <v>539521</v>
      </c>
      <c r="R11" s="61">
        <f>Quarter!K11</f>
        <v>837973</v>
      </c>
      <c r="S11" s="61">
        <f>Quarter!L11</f>
        <v>772188</v>
      </c>
      <c r="T11" s="61">
        <f>Quarter!M11</f>
        <v>405063</v>
      </c>
      <c r="U11" s="61">
        <f>Quarter!N11</f>
        <v>434484</v>
      </c>
      <c r="V11" s="61">
        <f>Quarter!O11</f>
        <v>661042</v>
      </c>
      <c r="W11" s="61">
        <f>Quarter!P11</f>
        <v>523911</v>
      </c>
      <c r="X11" s="61">
        <f>Quarter!Q11</f>
        <v>408736</v>
      </c>
      <c r="Y11" s="61">
        <f>Quarter!R11</f>
        <v>319801</v>
      </c>
      <c r="Z11" s="61">
        <f>Quarter!S11</f>
        <v>684056</v>
      </c>
      <c r="AA11" s="61">
        <f>Quarter!T11</f>
        <v>874375</v>
      </c>
      <c r="AB11" s="61">
        <f>Quarter!U11</f>
        <v>470986</v>
      </c>
      <c r="AC11" s="61">
        <f>Quarter!V11</f>
        <v>334465</v>
      </c>
      <c r="AD11" s="61">
        <f>Quarter!W11</f>
        <v>682898</v>
      </c>
      <c r="AE11" s="136">
        <f t="shared" si="0"/>
        <v>-0.001692843860736537</v>
      </c>
      <c r="AF11" s="136"/>
    </row>
    <row r="12" spans="1:32" ht="12.75">
      <c r="A12" s="266"/>
      <c r="B12" s="261"/>
      <c r="C12" s="74"/>
      <c r="D12" s="167">
        <v>3.000000000003</v>
      </c>
      <c r="E12" s="79">
        <f>'Financial Year'!D12</f>
        <v>0</v>
      </c>
      <c r="F12" s="79">
        <f>'Financial Year'!E12</f>
        <v>527</v>
      </c>
      <c r="G12" s="79">
        <f>'Financial Year'!F12</f>
        <v>912</v>
      </c>
      <c r="H12" s="79">
        <f>'Financial Year'!G12</f>
        <v>1213</v>
      </c>
      <c r="I12" s="138">
        <f t="shared" si="1"/>
        <v>0.33004385964912286</v>
      </c>
      <c r="J12" s="138"/>
      <c r="K12" s="61">
        <f>Quarter!D12</f>
        <v>0</v>
      </c>
      <c r="L12" s="61">
        <f>Quarter!E12</f>
        <v>0</v>
      </c>
      <c r="M12" s="61">
        <f>Quarter!F12</f>
        <v>0</v>
      </c>
      <c r="N12" s="61">
        <f>Quarter!G12</f>
        <v>0</v>
      </c>
      <c r="O12" s="61">
        <f>Quarter!H12</f>
        <v>0</v>
      </c>
      <c r="P12" s="61">
        <f>Quarter!I12</f>
        <v>0</v>
      </c>
      <c r="Q12" s="61">
        <f>Quarter!J12</f>
        <v>0</v>
      </c>
      <c r="R12" s="61">
        <f>Quarter!K12</f>
        <v>306</v>
      </c>
      <c r="S12" s="61">
        <f>Quarter!L12</f>
        <v>221</v>
      </c>
      <c r="T12" s="61">
        <f>Quarter!M12</f>
        <v>133</v>
      </c>
      <c r="U12" s="61">
        <f>Quarter!N12</f>
        <v>198</v>
      </c>
      <c r="V12" s="61">
        <f>Quarter!O12</f>
        <v>247</v>
      </c>
      <c r="W12" s="61">
        <f>Quarter!P12</f>
        <v>334</v>
      </c>
      <c r="X12" s="61">
        <f>Quarter!Q12</f>
        <v>190</v>
      </c>
      <c r="Y12" s="61">
        <f>Quarter!R12</f>
        <v>1</v>
      </c>
      <c r="Z12" s="61">
        <f>Quarter!S12</f>
        <v>312</v>
      </c>
      <c r="AA12" s="61">
        <f>Quarter!T12</f>
        <v>710</v>
      </c>
      <c r="AB12" s="61">
        <f>Quarter!U12</f>
        <v>222</v>
      </c>
      <c r="AC12" s="61">
        <f>Quarter!V12</f>
        <v>73</v>
      </c>
      <c r="AD12" s="61">
        <f>Quarter!W12</f>
        <v>642</v>
      </c>
      <c r="AE12" s="136">
        <f t="shared" si="0"/>
        <v>1.0576923076923075</v>
      </c>
      <c r="AF12" s="136"/>
    </row>
    <row r="13" spans="1:32" ht="12.75">
      <c r="A13" s="266"/>
      <c r="B13" s="261"/>
      <c r="C13" s="74"/>
      <c r="D13" s="167">
        <v>0.70000000000021</v>
      </c>
      <c r="E13" s="79">
        <f>'Financial Year'!D13</f>
        <v>0</v>
      </c>
      <c r="F13" s="79">
        <f>'Financial Year'!E13</f>
        <v>0</v>
      </c>
      <c r="G13" s="79">
        <f>'Financial Year'!F13</f>
        <v>0</v>
      </c>
      <c r="H13" s="79">
        <f>'Financial Year'!G13</f>
        <v>77</v>
      </c>
      <c r="I13" s="138"/>
      <c r="J13" s="138"/>
      <c r="K13" s="61"/>
      <c r="L13" s="61"/>
      <c r="M13" s="61"/>
      <c r="N13" s="61"/>
      <c r="O13" s="61"/>
      <c r="P13" s="61">
        <f>Quarter!I13</f>
        <v>0</v>
      </c>
      <c r="Q13" s="61">
        <f>Quarter!J13</f>
        <v>0</v>
      </c>
      <c r="R13" s="61">
        <f>Quarter!K13</f>
        <v>0</v>
      </c>
      <c r="S13" s="61">
        <f>Quarter!L13</f>
        <v>0</v>
      </c>
      <c r="T13" s="61">
        <f>Quarter!M13</f>
        <v>0</v>
      </c>
      <c r="U13" s="61">
        <f>Quarter!N13</f>
        <v>0</v>
      </c>
      <c r="V13" s="61">
        <f>Quarter!O13</f>
        <v>0</v>
      </c>
      <c r="W13" s="61">
        <f>Quarter!P13</f>
        <v>0</v>
      </c>
      <c r="X13" s="61">
        <f>Quarter!Q13</f>
        <v>9</v>
      </c>
      <c r="Y13" s="61">
        <f>Quarter!R13</f>
        <v>20</v>
      </c>
      <c r="Z13" s="61">
        <f>Quarter!S13</f>
        <v>23</v>
      </c>
      <c r="AA13" s="61">
        <f>Quarter!T13</f>
        <v>25</v>
      </c>
      <c r="AB13" s="61">
        <f>Quarter!U13</f>
        <v>15</v>
      </c>
      <c r="AC13" s="61">
        <f>Quarter!V13</f>
        <v>26</v>
      </c>
      <c r="AD13" s="61">
        <f>Quarter!W13</f>
        <v>22</v>
      </c>
      <c r="AE13" s="136">
        <f t="shared" si="0"/>
        <v>-0.04347826086956519</v>
      </c>
      <c r="AF13" s="136"/>
    </row>
    <row r="14" spans="1:32" ht="12.75">
      <c r="A14" s="266"/>
      <c r="B14" s="166" t="s">
        <v>111</v>
      </c>
      <c r="C14" s="168" t="s">
        <v>66</v>
      </c>
      <c r="D14" s="167">
        <v>1</v>
      </c>
      <c r="E14" s="79">
        <f>'Financial Year'!D14</f>
        <v>0</v>
      </c>
      <c r="F14" s="79">
        <f>'Financial Year'!E14</f>
        <v>0</v>
      </c>
      <c r="G14" s="79">
        <f>'Financial Year'!F14</f>
        <v>101340</v>
      </c>
      <c r="H14" s="79">
        <f>'Financial Year'!G14</f>
        <v>196405</v>
      </c>
      <c r="I14" s="138">
        <f t="shared" si="1"/>
        <v>0.9380797315966054</v>
      </c>
      <c r="J14" s="138"/>
      <c r="K14" s="61">
        <f>Quarter!D14</f>
        <v>0</v>
      </c>
      <c r="L14" s="61">
        <f>Quarter!E14</f>
        <v>0</v>
      </c>
      <c r="M14" s="61">
        <f>Quarter!F14</f>
        <v>0</v>
      </c>
      <c r="N14" s="61">
        <f>Quarter!G14</f>
        <v>0</v>
      </c>
      <c r="O14" s="61">
        <f>Quarter!H14</f>
        <v>0</v>
      </c>
      <c r="P14" s="61">
        <f>Quarter!I14</f>
        <v>0</v>
      </c>
      <c r="Q14" s="61">
        <f>Quarter!J14</f>
        <v>0</v>
      </c>
      <c r="R14" s="61">
        <f>Quarter!K14</f>
        <v>0</v>
      </c>
      <c r="S14" s="61">
        <f>Quarter!L14</f>
        <v>0</v>
      </c>
      <c r="T14" s="61">
        <f>Quarter!M14</f>
        <v>0</v>
      </c>
      <c r="U14" s="61">
        <f>Quarter!N14</f>
        <v>15446</v>
      </c>
      <c r="V14" s="61">
        <f>Quarter!O14</f>
        <v>52291</v>
      </c>
      <c r="W14" s="61">
        <f>Quarter!P14</f>
        <v>33603</v>
      </c>
      <c r="X14" s="61">
        <f>Quarter!Q14</f>
        <v>43134</v>
      </c>
      <c r="Y14" s="61">
        <f>Quarter!R14</f>
        <v>12071</v>
      </c>
      <c r="Z14" s="61">
        <f>Quarter!S14</f>
        <v>67796</v>
      </c>
      <c r="AA14" s="61">
        <f>Quarter!T14</f>
        <v>73404</v>
      </c>
      <c r="AB14" s="61">
        <f>Quarter!U14</f>
        <v>32259</v>
      </c>
      <c r="AC14" s="61">
        <f>Quarter!V14</f>
        <v>25052</v>
      </c>
      <c r="AD14" s="61">
        <f>Quarter!W14</f>
        <v>22929</v>
      </c>
      <c r="AE14" s="136">
        <f t="shared" si="0"/>
        <v>-0.6617942061478553</v>
      </c>
      <c r="AF14" s="136"/>
    </row>
    <row r="15" spans="1:32" ht="12.75">
      <c r="A15" s="266"/>
      <c r="B15" s="261" t="s">
        <v>113</v>
      </c>
      <c r="C15" s="168" t="s">
        <v>66</v>
      </c>
      <c r="D15" s="167">
        <v>1</v>
      </c>
      <c r="E15" s="79">
        <f>'Financial Year'!D15</f>
        <v>1260</v>
      </c>
      <c r="F15" s="79">
        <f>'Financial Year'!E15</f>
        <v>2164</v>
      </c>
      <c r="G15" s="79">
        <f>'Financial Year'!F15</f>
        <v>2908</v>
      </c>
      <c r="H15" s="79">
        <f>'Financial Year'!G15</f>
        <v>2930</v>
      </c>
      <c r="I15" s="138">
        <f t="shared" si="1"/>
        <v>0.007565337001375516</v>
      </c>
      <c r="J15" s="138"/>
      <c r="K15" s="61">
        <f>Quarter!D15</f>
        <v>0</v>
      </c>
      <c r="L15" s="61">
        <f>Quarter!E15</f>
        <v>0</v>
      </c>
      <c r="M15" s="61">
        <f>Quarter!F15</f>
        <v>0</v>
      </c>
      <c r="N15" s="61">
        <f>Quarter!G15</f>
        <v>0</v>
      </c>
      <c r="O15" s="61">
        <f>Quarter!H15</f>
        <v>0</v>
      </c>
      <c r="P15" s="61">
        <f>Quarter!I15</f>
        <v>0</v>
      </c>
      <c r="Q15" s="61">
        <f>Quarter!J15</f>
        <v>0</v>
      </c>
      <c r="R15" s="61">
        <f>Quarter!K15</f>
        <v>0</v>
      </c>
      <c r="S15" s="61">
        <f>Quarter!L15</f>
        <v>0</v>
      </c>
      <c r="T15" s="61">
        <f>Quarter!M15</f>
        <v>0</v>
      </c>
      <c r="U15" s="61">
        <f>Quarter!N15</f>
        <v>0</v>
      </c>
      <c r="V15" s="61">
        <f>Quarter!O15</f>
        <v>0</v>
      </c>
      <c r="W15" s="61">
        <f>Quarter!P15</f>
        <v>0</v>
      </c>
      <c r="X15" s="61">
        <f>Quarter!Q15</f>
        <v>0</v>
      </c>
      <c r="Y15" s="61">
        <f>Quarter!R15</f>
        <v>0</v>
      </c>
      <c r="Z15" s="61">
        <f>Quarter!S15</f>
        <v>0</v>
      </c>
      <c r="AA15" s="61">
        <f>Quarter!T15</f>
        <v>0</v>
      </c>
      <c r="AB15" s="61">
        <f>Quarter!U15</f>
        <v>0</v>
      </c>
      <c r="AC15" s="61">
        <f>Quarter!V15</f>
        <v>0</v>
      </c>
      <c r="AD15" s="61">
        <f>Quarter!W15</f>
        <v>0</v>
      </c>
      <c r="AE15" s="136">
        <f t="shared" si="0"/>
      </c>
      <c r="AF15" s="136"/>
    </row>
    <row r="16" spans="1:32" ht="12.75">
      <c r="A16" s="266"/>
      <c r="B16" s="261"/>
      <c r="C16" s="110"/>
      <c r="D16" s="167">
        <v>2</v>
      </c>
      <c r="E16" s="79">
        <f>'Financial Year'!D16</f>
        <v>360</v>
      </c>
      <c r="F16" s="79">
        <f>'Financial Year'!E16</f>
        <v>442</v>
      </c>
      <c r="G16" s="79">
        <f>'Financial Year'!F16</f>
        <v>467</v>
      </c>
      <c r="H16" s="79">
        <f>'Financial Year'!G16</f>
        <v>412</v>
      </c>
      <c r="I16" s="138">
        <f t="shared" si="1"/>
        <v>-0.11777301927194861</v>
      </c>
      <c r="J16" s="138"/>
      <c r="K16" s="61">
        <f>Quarter!D16</f>
        <v>1316</v>
      </c>
      <c r="L16" s="61">
        <f>Quarter!E16</f>
        <v>69</v>
      </c>
      <c r="M16" s="61">
        <f>Quarter!F16</f>
        <v>64</v>
      </c>
      <c r="N16" s="61">
        <f>Quarter!G16</f>
        <v>86</v>
      </c>
      <c r="O16" s="61">
        <f>Quarter!H16</f>
        <v>95</v>
      </c>
      <c r="P16" s="61">
        <f>Quarter!I16</f>
        <v>82</v>
      </c>
      <c r="Q16" s="61">
        <f>Quarter!J16</f>
        <v>65</v>
      </c>
      <c r="R16" s="61">
        <f>Quarter!K16</f>
        <v>118</v>
      </c>
      <c r="S16" s="61">
        <f>Quarter!L16</f>
        <v>118</v>
      </c>
      <c r="T16" s="61">
        <f>Quarter!M16</f>
        <v>76</v>
      </c>
      <c r="U16" s="61">
        <f>Quarter!N16</f>
        <v>87</v>
      </c>
      <c r="V16" s="61">
        <f>Quarter!O16</f>
        <v>102</v>
      </c>
      <c r="W16" s="61">
        <f>Quarter!P16</f>
        <v>124</v>
      </c>
      <c r="X16" s="61">
        <f>Quarter!Q16</f>
        <v>93</v>
      </c>
      <c r="Y16" s="61">
        <f>Quarter!R16</f>
        <v>47</v>
      </c>
      <c r="Z16" s="61">
        <f>Quarter!S16</f>
        <v>90</v>
      </c>
      <c r="AA16" s="61">
        <f>Quarter!T16</f>
        <v>111</v>
      </c>
      <c r="AB16" s="61">
        <f>Quarter!U16</f>
        <v>86</v>
      </c>
      <c r="AC16" s="61">
        <f>Quarter!V16</f>
        <v>55</v>
      </c>
      <c r="AD16" s="61">
        <f>Quarter!W16</f>
        <v>99</v>
      </c>
      <c r="AE16" s="136">
        <f t="shared" si="0"/>
        <v>0.10000000000000009</v>
      </c>
      <c r="AF16" s="136"/>
    </row>
    <row r="17" spans="1:32" ht="12.75">
      <c r="A17" s="266"/>
      <c r="B17" s="261"/>
      <c r="C17" s="110"/>
      <c r="D17" s="167">
        <v>3</v>
      </c>
      <c r="E17" s="79">
        <f>'Financial Year'!D17</f>
        <v>0</v>
      </c>
      <c r="F17" s="79">
        <f>'Financial Year'!E17</f>
        <v>0</v>
      </c>
      <c r="G17" s="79">
        <f>'Financial Year'!F17</f>
        <v>0</v>
      </c>
      <c r="H17" s="79">
        <f>'Financial Year'!G17</f>
        <v>0</v>
      </c>
      <c r="I17" s="138" t="e">
        <f t="shared" si="1"/>
        <v>#DIV/0!</v>
      </c>
      <c r="J17" s="138"/>
      <c r="K17" s="61">
        <f>Quarter!D17</f>
        <v>0</v>
      </c>
      <c r="L17" s="61">
        <f>Quarter!E17</f>
        <v>0</v>
      </c>
      <c r="M17" s="61">
        <f>Quarter!F17</f>
        <v>0</v>
      </c>
      <c r="N17" s="61">
        <f>Quarter!G17</f>
        <v>0</v>
      </c>
      <c r="O17" s="61">
        <f>Quarter!H17</f>
        <v>0</v>
      </c>
      <c r="P17" s="61">
        <f>Quarter!I17</f>
        <v>0</v>
      </c>
      <c r="Q17" s="61">
        <f>Quarter!J17</f>
        <v>0</v>
      </c>
      <c r="R17" s="61">
        <f>Quarter!K17</f>
        <v>0</v>
      </c>
      <c r="S17" s="61">
        <f>Quarter!L17</f>
        <v>0</v>
      </c>
      <c r="T17" s="61">
        <f>Quarter!M17</f>
        <v>0</v>
      </c>
      <c r="U17" s="61">
        <f>Quarter!N17</f>
        <v>0</v>
      </c>
      <c r="V17" s="61">
        <f>Quarter!O17</f>
        <v>0</v>
      </c>
      <c r="W17" s="61">
        <f>Quarter!P17</f>
        <v>0</v>
      </c>
      <c r="X17" s="61">
        <f>Quarter!Q17</f>
        <v>0</v>
      </c>
      <c r="Y17" s="61">
        <f>Quarter!R17</f>
        <v>0</v>
      </c>
      <c r="Z17" s="61">
        <f>Quarter!S17</f>
        <v>0</v>
      </c>
      <c r="AA17" s="61">
        <f>Quarter!T17</f>
        <v>0</v>
      </c>
      <c r="AB17" s="61">
        <f>Quarter!U17</f>
        <v>0</v>
      </c>
      <c r="AC17" s="61">
        <f>Quarter!V17</f>
        <v>0</v>
      </c>
      <c r="AD17" s="61">
        <f>Quarter!W17</f>
        <v>110</v>
      </c>
      <c r="AE17" s="136">
        <f>IF(Z17&gt;0,AD17/Z17-1,"")</f>
      </c>
      <c r="AF17" s="136"/>
    </row>
    <row r="18" spans="1:32" ht="12.75">
      <c r="A18" s="266"/>
      <c r="B18" s="261"/>
      <c r="C18" s="110"/>
      <c r="D18" s="167">
        <v>4</v>
      </c>
      <c r="E18" s="79">
        <f>'Financial Year'!D18</f>
        <v>0</v>
      </c>
      <c r="F18" s="79">
        <f>'Financial Year'!E18</f>
        <v>0</v>
      </c>
      <c r="G18" s="79">
        <f>'Financial Year'!F18</f>
        <v>174</v>
      </c>
      <c r="H18" s="79">
        <f>'Financial Year'!G18</f>
        <v>1019</v>
      </c>
      <c r="I18" s="138">
        <f t="shared" si="1"/>
        <v>4.85632183908046</v>
      </c>
      <c r="J18" s="138"/>
      <c r="K18" s="61">
        <f>Quarter!D18</f>
        <v>0</v>
      </c>
      <c r="L18" s="61">
        <f>Quarter!E18</f>
        <v>0</v>
      </c>
      <c r="M18" s="61">
        <f>Quarter!F18</f>
        <v>0</v>
      </c>
      <c r="N18" s="61">
        <f>Quarter!G18</f>
        <v>0</v>
      </c>
      <c r="O18" s="61">
        <f>Quarter!H18</f>
        <v>0</v>
      </c>
      <c r="P18" s="61">
        <f>Quarter!I18</f>
        <v>0</v>
      </c>
      <c r="Q18" s="61">
        <f>Quarter!J18</f>
        <v>0</v>
      </c>
      <c r="R18" s="61">
        <f>Quarter!K18</f>
        <v>0</v>
      </c>
      <c r="S18" s="61">
        <f>Quarter!L18</f>
        <v>0</v>
      </c>
      <c r="T18" s="61">
        <f>Quarter!M18</f>
        <v>0</v>
      </c>
      <c r="U18" s="61">
        <f>Quarter!N18</f>
        <v>0</v>
      </c>
      <c r="V18" s="61">
        <f>Quarter!O18</f>
        <v>0</v>
      </c>
      <c r="W18" s="61">
        <f>Quarter!P18</f>
        <v>0</v>
      </c>
      <c r="X18" s="61">
        <f>Quarter!Q18</f>
        <v>0</v>
      </c>
      <c r="Y18" s="61">
        <f>Quarter!R18</f>
        <v>0</v>
      </c>
      <c r="Z18" s="61">
        <f>Quarter!S18</f>
        <v>0</v>
      </c>
      <c r="AA18" s="61">
        <f>Quarter!T18</f>
        <v>0</v>
      </c>
      <c r="AB18" s="61">
        <f>Quarter!U18</f>
        <v>0</v>
      </c>
      <c r="AC18" s="61">
        <f>Quarter!V18</f>
        <v>0</v>
      </c>
      <c r="AD18" s="61">
        <f>Quarter!W18</f>
        <v>0</v>
      </c>
      <c r="AE18" s="136">
        <f t="shared" si="0"/>
      </c>
      <c r="AF18" s="136"/>
    </row>
    <row r="19" spans="1:32" ht="12.75">
      <c r="A19" s="266"/>
      <c r="B19" s="261" t="s">
        <v>58</v>
      </c>
      <c r="C19" s="166" t="s">
        <v>66</v>
      </c>
      <c r="D19" s="167">
        <v>1</v>
      </c>
      <c r="E19" s="79">
        <f>'Financial Year'!D19</f>
        <v>789171</v>
      </c>
      <c r="F19" s="79">
        <f>'Financial Year'!E19</f>
        <v>959199</v>
      </c>
      <c r="G19" s="79">
        <f>'Financial Year'!F19</f>
        <v>935121</v>
      </c>
      <c r="H19" s="79">
        <f>'Financial Year'!G19</f>
        <v>1007685</v>
      </c>
      <c r="I19" s="138">
        <f t="shared" si="1"/>
        <v>0.07759851398909867</v>
      </c>
      <c r="J19" s="138"/>
      <c r="K19" s="61">
        <f>Quarter!D19</f>
        <v>209170</v>
      </c>
      <c r="L19" s="61">
        <f>Quarter!E19</f>
        <v>128694</v>
      </c>
      <c r="M19" s="61">
        <f>Quarter!F19</f>
        <v>201479</v>
      </c>
      <c r="N19" s="61">
        <f>Quarter!G19</f>
        <v>242427</v>
      </c>
      <c r="O19" s="61">
        <f>Quarter!H19</f>
        <v>216571</v>
      </c>
      <c r="P19" s="61">
        <f>Quarter!I19</f>
        <v>220844</v>
      </c>
      <c r="Q19" s="61">
        <f>Quarter!J19</f>
        <v>177490</v>
      </c>
      <c r="R19" s="61">
        <f>Quarter!K19</f>
        <v>326525</v>
      </c>
      <c r="S19" s="61">
        <f>Quarter!L19</f>
        <v>234340</v>
      </c>
      <c r="T19" s="61">
        <f>Quarter!M19</f>
        <v>218036</v>
      </c>
      <c r="U19" s="61">
        <f>Quarter!N19</f>
        <v>193661</v>
      </c>
      <c r="V19" s="61">
        <f>Quarter!O19</f>
        <v>271752</v>
      </c>
      <c r="W19" s="61">
        <f>Quarter!P19</f>
        <v>251672</v>
      </c>
      <c r="X19" s="61">
        <f>Quarter!Q19</f>
        <v>227954</v>
      </c>
      <c r="Y19" s="61">
        <f>Quarter!R19</f>
        <v>156975</v>
      </c>
      <c r="Z19" s="61">
        <f>Quarter!S19</f>
        <v>309431</v>
      </c>
      <c r="AA19" s="61">
        <f>Quarter!T19</f>
        <v>313325</v>
      </c>
      <c r="AB19" s="61">
        <f>Quarter!U19</f>
        <v>145803</v>
      </c>
      <c r="AC19" s="61">
        <f>Quarter!V19</f>
        <v>155520</v>
      </c>
      <c r="AD19" s="61">
        <f>Quarter!W19</f>
        <v>288544</v>
      </c>
      <c r="AE19" s="136">
        <f t="shared" si="0"/>
        <v>-0.06750131693333894</v>
      </c>
      <c r="AF19" s="136"/>
    </row>
    <row r="20" spans="1:32" ht="12.75">
      <c r="A20" s="266"/>
      <c r="B20" s="261"/>
      <c r="C20" s="74"/>
      <c r="D20" s="167">
        <v>1.5000000000015</v>
      </c>
      <c r="E20" s="79">
        <f>'Financial Year'!D20</f>
        <v>2625344</v>
      </c>
      <c r="F20" s="79">
        <f>'Financial Year'!E20</f>
        <v>3093524</v>
      </c>
      <c r="G20" s="79">
        <f>'Financial Year'!F20</f>
        <v>3017014</v>
      </c>
      <c r="H20" s="79">
        <f>'Financial Year'!G20</f>
        <v>3251969</v>
      </c>
      <c r="I20" s="138">
        <f t="shared" si="1"/>
        <v>0.07787666878575972</v>
      </c>
      <c r="J20" s="138"/>
      <c r="K20" s="61">
        <f>Quarter!D20</f>
        <v>641745</v>
      </c>
      <c r="L20" s="61">
        <f>Quarter!E20</f>
        <v>433570</v>
      </c>
      <c r="M20" s="61">
        <f>Quarter!F20</f>
        <v>665118</v>
      </c>
      <c r="N20" s="61">
        <f>Quarter!G20</f>
        <v>790277</v>
      </c>
      <c r="O20" s="61">
        <f>Quarter!H20</f>
        <v>736379</v>
      </c>
      <c r="P20" s="61">
        <f>Quarter!I20</f>
        <v>727593</v>
      </c>
      <c r="Q20" s="61">
        <f>Quarter!J20</f>
        <v>637228</v>
      </c>
      <c r="R20" s="61">
        <f>Quarter!K20</f>
        <v>1048218</v>
      </c>
      <c r="S20" s="61">
        <f>Quarter!L20</f>
        <v>680485</v>
      </c>
      <c r="T20" s="61">
        <f>Quarter!M20</f>
        <v>654540</v>
      </c>
      <c r="U20" s="61">
        <f>Quarter!N20</f>
        <v>636655</v>
      </c>
      <c r="V20" s="61">
        <f>Quarter!O20</f>
        <v>903098</v>
      </c>
      <c r="W20" s="61">
        <f>Quarter!P20</f>
        <v>822721</v>
      </c>
      <c r="X20" s="61">
        <f>Quarter!Q20</f>
        <v>690445</v>
      </c>
      <c r="Y20" s="61">
        <f>Quarter!R20</f>
        <v>482481</v>
      </c>
      <c r="Z20" s="61">
        <f>Quarter!S20</f>
        <v>1014605</v>
      </c>
      <c r="AA20" s="61">
        <f>Quarter!T20</f>
        <v>1064438</v>
      </c>
      <c r="AB20" s="61">
        <f>Quarter!U20</f>
        <v>419364</v>
      </c>
      <c r="AC20" s="61">
        <f>Quarter!V20</f>
        <v>466077</v>
      </c>
      <c r="AD20" s="61">
        <f>Quarter!W20</f>
        <v>930753</v>
      </c>
      <c r="AE20" s="136">
        <f t="shared" si="0"/>
        <v>-0.08264497021008177</v>
      </c>
      <c r="AF20" s="136"/>
    </row>
    <row r="21" spans="1:32" ht="12.75">
      <c r="A21" s="266"/>
      <c r="B21" s="261"/>
      <c r="C21" s="74"/>
      <c r="D21" s="167">
        <v>2</v>
      </c>
      <c r="E21" s="79">
        <f>'Financial Year'!D21</f>
        <v>1611231</v>
      </c>
      <c r="F21" s="79">
        <f>'Financial Year'!E21</f>
        <v>4732365</v>
      </c>
      <c r="G21" s="79">
        <f>'Financial Year'!F21</f>
        <v>11737463</v>
      </c>
      <c r="H21" s="79">
        <f>'Financial Year'!G21</f>
        <v>19676589</v>
      </c>
      <c r="I21" s="138">
        <f t="shared" si="1"/>
        <v>0.6763919937383402</v>
      </c>
      <c r="J21" s="138"/>
      <c r="K21" s="61">
        <f>Quarter!D21</f>
        <v>0</v>
      </c>
      <c r="L21" s="61">
        <f>Quarter!E21</f>
        <v>53467</v>
      </c>
      <c r="M21" s="61">
        <f>Quarter!F21</f>
        <v>356635</v>
      </c>
      <c r="N21" s="61">
        <f>Quarter!G21</f>
        <v>655418</v>
      </c>
      <c r="O21" s="61">
        <f>Quarter!H21</f>
        <v>545711</v>
      </c>
      <c r="P21" s="61">
        <f>Quarter!I21</f>
        <v>757483</v>
      </c>
      <c r="Q21" s="61">
        <f>Quarter!J21</f>
        <v>768092</v>
      </c>
      <c r="R21" s="61">
        <f>Quarter!K21</f>
        <v>1662529</v>
      </c>
      <c r="S21" s="61">
        <f>Quarter!L21</f>
        <v>1544261</v>
      </c>
      <c r="T21" s="61">
        <f>Quarter!M21</f>
        <v>1863243</v>
      </c>
      <c r="U21" s="61">
        <f>Quarter!N21</f>
        <v>2139321</v>
      </c>
      <c r="V21" s="61">
        <f>Quarter!O21</f>
        <v>3712219</v>
      </c>
      <c r="W21" s="61">
        <f>Quarter!P21</f>
        <v>4022680</v>
      </c>
      <c r="X21" s="61">
        <f>Quarter!Q21</f>
        <v>3852456</v>
      </c>
      <c r="Y21" s="61">
        <f>Quarter!R21</f>
        <v>2967196</v>
      </c>
      <c r="Z21" s="61">
        <f>Quarter!S21</f>
        <v>6208354</v>
      </c>
      <c r="AA21" s="61">
        <f>Quarter!T21</f>
        <v>6648583</v>
      </c>
      <c r="AB21" s="61">
        <f>Quarter!U21</f>
        <v>3231990</v>
      </c>
      <c r="AC21" s="61">
        <f>Quarter!V21</f>
        <v>3485858</v>
      </c>
      <c r="AD21" s="61">
        <f>Quarter!W21</f>
        <v>7554701</v>
      </c>
      <c r="AE21" s="136">
        <f t="shared" si="0"/>
        <v>0.21686053984679354</v>
      </c>
      <c r="AF21" s="136"/>
    </row>
    <row r="22" spans="1:32" ht="12.75">
      <c r="A22" s="266"/>
      <c r="B22" s="261" t="s">
        <v>59</v>
      </c>
      <c r="C22" s="168" t="s">
        <v>66</v>
      </c>
      <c r="D22" s="167">
        <v>1</v>
      </c>
      <c r="E22" s="79">
        <f>'Financial Year'!D22</f>
        <v>7698134</v>
      </c>
      <c r="F22" s="79">
        <f>'Financial Year'!E22</f>
        <v>11768298</v>
      </c>
      <c r="G22" s="79">
        <f>'Financial Year'!F22</f>
        <v>12154358</v>
      </c>
      <c r="H22" s="79">
        <f>'Financial Year'!G22</f>
        <v>18320511</v>
      </c>
      <c r="I22" s="138">
        <f t="shared" si="1"/>
        <v>0.5073203372814921</v>
      </c>
      <c r="J22" s="138"/>
      <c r="K22" s="61">
        <f>Quarter!D22</f>
        <v>1734159</v>
      </c>
      <c r="L22" s="61">
        <f>Quarter!E22</f>
        <v>1166818</v>
      </c>
      <c r="M22" s="61">
        <f>Quarter!F22</f>
        <v>1912581</v>
      </c>
      <c r="N22" s="61">
        <f>Quarter!G22</f>
        <v>2307489</v>
      </c>
      <c r="O22" s="61">
        <f>Quarter!H22</f>
        <v>2311246</v>
      </c>
      <c r="P22" s="61">
        <f>Quarter!I22</f>
        <v>2391563</v>
      </c>
      <c r="Q22" s="61">
        <f>Quarter!J22</f>
        <v>1897973</v>
      </c>
      <c r="R22" s="61">
        <f>Quarter!K22</f>
        <v>4011549</v>
      </c>
      <c r="S22" s="61">
        <f>Quarter!L22</f>
        <v>3467213</v>
      </c>
      <c r="T22" s="61">
        <f>Quarter!M22</f>
        <v>2152563</v>
      </c>
      <c r="U22" s="61">
        <f>Quarter!N22</f>
        <v>2630859</v>
      </c>
      <c r="V22" s="61">
        <f>Quarter!O22</f>
        <v>3498570</v>
      </c>
      <c r="W22" s="61">
        <f>Quarter!P22</f>
        <v>3872366</v>
      </c>
      <c r="X22" s="61">
        <f>Quarter!Q22</f>
        <v>3659606</v>
      </c>
      <c r="Y22" s="61">
        <f>Quarter!R22</f>
        <v>2558468</v>
      </c>
      <c r="Z22" s="61">
        <f>Quarter!S22</f>
        <v>5953627</v>
      </c>
      <c r="AA22" s="61">
        <f>Quarter!T22</f>
        <v>6148810</v>
      </c>
      <c r="AB22" s="61">
        <f>Quarter!U22</f>
        <v>2655714</v>
      </c>
      <c r="AC22" s="61">
        <f>Quarter!V22</f>
        <v>2464054</v>
      </c>
      <c r="AD22" s="61">
        <f>Quarter!W22</f>
        <v>5089511</v>
      </c>
      <c r="AE22" s="136">
        <f t="shared" si="0"/>
        <v>-0.14514110474169784</v>
      </c>
      <c r="AF22" s="136"/>
    </row>
    <row r="23" spans="1:32" ht="12.75">
      <c r="A23" s="266"/>
      <c r="B23" s="261"/>
      <c r="C23" s="110"/>
      <c r="D23" s="167">
        <v>4</v>
      </c>
      <c r="E23" s="79">
        <f>'Financial Year'!D23</f>
        <v>5455</v>
      </c>
      <c r="F23" s="79">
        <f>'Financial Year'!E23</f>
        <v>22793</v>
      </c>
      <c r="G23" s="79">
        <f>'Financial Year'!F23</f>
        <v>52033</v>
      </c>
      <c r="H23" s="79">
        <f>'Financial Year'!G23</f>
        <v>143834</v>
      </c>
      <c r="I23" s="138">
        <f t="shared" si="1"/>
        <v>1.764284204254992</v>
      </c>
      <c r="J23" s="138"/>
      <c r="K23" s="61">
        <f>Quarter!D23</f>
        <v>0</v>
      </c>
      <c r="L23" s="61">
        <f>Quarter!E23</f>
        <v>445</v>
      </c>
      <c r="M23" s="61">
        <f>Quarter!F23</f>
        <v>1124</v>
      </c>
      <c r="N23" s="61">
        <f>Quarter!G23</f>
        <v>1473</v>
      </c>
      <c r="O23" s="61">
        <f>Quarter!H23</f>
        <v>2413</v>
      </c>
      <c r="P23" s="61">
        <f>Quarter!I23</f>
        <v>3184</v>
      </c>
      <c r="Q23" s="61">
        <f>Quarter!J23</f>
        <v>3833</v>
      </c>
      <c r="R23" s="61">
        <f>Quarter!K23</f>
        <v>8435</v>
      </c>
      <c r="S23" s="61">
        <f>Quarter!L23</f>
        <v>7341</v>
      </c>
      <c r="T23" s="61">
        <f>Quarter!M23</f>
        <v>5570</v>
      </c>
      <c r="U23" s="61">
        <f>Quarter!N23</f>
        <v>8163</v>
      </c>
      <c r="V23" s="61">
        <f>Quarter!O23</f>
        <v>14535</v>
      </c>
      <c r="W23" s="61">
        <f>Quarter!P23</f>
        <v>23765</v>
      </c>
      <c r="X23" s="61">
        <f>Quarter!Q23</f>
        <v>24233</v>
      </c>
      <c r="Y23" s="61">
        <f>Quarter!R23</f>
        <v>16735</v>
      </c>
      <c r="Z23" s="61">
        <f>Quarter!S23</f>
        <v>44923</v>
      </c>
      <c r="AA23" s="61">
        <f>Quarter!T23</f>
        <v>57943</v>
      </c>
      <c r="AB23" s="61">
        <f>Quarter!U23</f>
        <v>29084</v>
      </c>
      <c r="AC23" s="61">
        <f>Quarter!V23</f>
        <v>28129</v>
      </c>
      <c r="AD23" s="61">
        <f>Quarter!W23</f>
        <v>69660</v>
      </c>
      <c r="AE23" s="136">
        <f t="shared" si="0"/>
        <v>0.550653340159829</v>
      </c>
      <c r="AF23" s="136"/>
    </row>
    <row r="24" spans="1:32" ht="12.75">
      <c r="A24" s="266"/>
      <c r="B24" s="261"/>
      <c r="C24" s="110"/>
      <c r="D24" s="167">
        <v>0.9000000000000901</v>
      </c>
      <c r="E24" s="79">
        <f>'Financial Year'!D24</f>
        <v>0</v>
      </c>
      <c r="F24" s="79">
        <f>'Financial Year'!E24</f>
        <v>0</v>
      </c>
      <c r="G24" s="79">
        <f>'Financial Year'!F24</f>
        <v>0</v>
      </c>
      <c r="H24" s="79">
        <f>'Financial Year'!G24</f>
        <v>225075</v>
      </c>
      <c r="I24" s="138"/>
      <c r="J24" s="138"/>
      <c r="K24" s="61">
        <f>Quarter!D24</f>
        <v>0</v>
      </c>
      <c r="L24" s="61">
        <f>Quarter!E24</f>
        <v>0</v>
      </c>
      <c r="M24" s="61">
        <f>Quarter!F24</f>
        <v>0</v>
      </c>
      <c r="N24" s="61">
        <f>Quarter!G24</f>
        <v>0</v>
      </c>
      <c r="O24" s="61">
        <f>Quarter!H24</f>
        <v>0</v>
      </c>
      <c r="P24" s="61">
        <f>Quarter!I24</f>
        <v>0</v>
      </c>
      <c r="Q24" s="61">
        <f>Quarter!J24</f>
        <v>0</v>
      </c>
      <c r="R24" s="61">
        <f>Quarter!K24</f>
        <v>0</v>
      </c>
      <c r="S24" s="61">
        <f>Quarter!L24</f>
        <v>0</v>
      </c>
      <c r="T24" s="61">
        <f>Quarter!M24</f>
        <v>0</v>
      </c>
      <c r="U24" s="61">
        <f>Quarter!N24</f>
        <v>0</v>
      </c>
      <c r="V24" s="61">
        <f>Quarter!O24</f>
        <v>0</v>
      </c>
      <c r="W24" s="61">
        <f>Quarter!P24</f>
        <v>0</v>
      </c>
      <c r="X24" s="61">
        <f>Quarter!Q24</f>
        <v>337</v>
      </c>
      <c r="Y24" s="61">
        <f>Quarter!R24</f>
        <v>6169</v>
      </c>
      <c r="Z24" s="61">
        <f>Quarter!S24</f>
        <v>66867</v>
      </c>
      <c r="AA24" s="61">
        <f>Quarter!T24</f>
        <v>151702</v>
      </c>
      <c r="AB24" s="61">
        <f>Quarter!U24</f>
        <v>123568</v>
      </c>
      <c r="AC24" s="61">
        <f>Quarter!V24</f>
        <v>181366</v>
      </c>
      <c r="AD24" s="61">
        <f>Quarter!W24</f>
        <v>406068</v>
      </c>
      <c r="AE24" s="136">
        <f t="shared" si="0"/>
        <v>5.072771322176859</v>
      </c>
      <c r="AF24" s="136"/>
    </row>
    <row r="25" spans="1:32" ht="12.75">
      <c r="A25" s="266"/>
      <c r="B25" s="261" t="s">
        <v>117</v>
      </c>
      <c r="C25" s="168" t="s">
        <v>66</v>
      </c>
      <c r="D25" s="167">
        <v>1</v>
      </c>
      <c r="E25" s="79">
        <f>'Financial Year'!D25</f>
        <v>4152</v>
      </c>
      <c r="F25" s="79">
        <f>'Financial Year'!E25</f>
        <v>7924</v>
      </c>
      <c r="G25" s="79">
        <f>'Financial Year'!F25</f>
        <v>7425</v>
      </c>
      <c r="H25" s="79">
        <f>'Financial Year'!G25</f>
        <v>8439</v>
      </c>
      <c r="I25" s="138">
        <f t="shared" si="1"/>
        <v>0.13656565656565656</v>
      </c>
      <c r="J25" s="138"/>
      <c r="K25" s="61">
        <f>Quarter!D25</f>
        <v>0</v>
      </c>
      <c r="L25" s="61">
        <f>Quarter!E25</f>
        <v>0</v>
      </c>
      <c r="M25" s="61">
        <f>Quarter!F25</f>
        <v>0</v>
      </c>
      <c r="N25" s="61">
        <f>Quarter!G25</f>
        <v>0</v>
      </c>
      <c r="O25" s="61">
        <f>Quarter!H25</f>
        <v>0</v>
      </c>
      <c r="P25" s="61">
        <f>Quarter!I25</f>
        <v>0</v>
      </c>
      <c r="Q25" s="61">
        <f>Quarter!J25</f>
        <v>0</v>
      </c>
      <c r="R25" s="61">
        <f>Quarter!K25</f>
        <v>0</v>
      </c>
      <c r="S25" s="61">
        <f>Quarter!L25</f>
        <v>0</v>
      </c>
      <c r="T25" s="61">
        <f>Quarter!M25</f>
        <v>0</v>
      </c>
      <c r="U25" s="61">
        <f>Quarter!N25</f>
        <v>0</v>
      </c>
      <c r="V25" s="61">
        <f>Quarter!O25</f>
        <v>0</v>
      </c>
      <c r="W25" s="61">
        <f>Quarter!P25</f>
        <v>0</v>
      </c>
      <c r="X25" s="61">
        <f>Quarter!Q25</f>
        <v>0</v>
      </c>
      <c r="Y25" s="61">
        <f>Quarter!R25</f>
        <v>0</v>
      </c>
      <c r="Z25" s="61">
        <f>Quarter!S25</f>
        <v>0</v>
      </c>
      <c r="AA25" s="61">
        <f>Quarter!T25</f>
        <v>0</v>
      </c>
      <c r="AB25" s="61">
        <f>Quarter!U25</f>
        <v>0</v>
      </c>
      <c r="AC25" s="61">
        <f>Quarter!V25</f>
        <v>0</v>
      </c>
      <c r="AD25" s="61">
        <f>Quarter!W25</f>
        <v>0</v>
      </c>
      <c r="AE25" s="136">
        <f t="shared" si="0"/>
      </c>
      <c r="AF25" s="136"/>
    </row>
    <row r="26" spans="1:32" ht="12.75">
      <c r="A26" s="266"/>
      <c r="B26" s="261"/>
      <c r="C26" s="110"/>
      <c r="D26" s="167">
        <v>2</v>
      </c>
      <c r="E26" s="79">
        <f>'Financial Year'!D26</f>
        <v>115</v>
      </c>
      <c r="F26" s="79">
        <f>'Financial Year'!E26</f>
        <v>209</v>
      </c>
      <c r="G26" s="79">
        <f>'Financial Year'!F26</f>
        <v>164</v>
      </c>
      <c r="H26" s="79">
        <f>'Financial Year'!G26</f>
        <v>142</v>
      </c>
      <c r="I26" s="138">
        <f t="shared" si="1"/>
        <v>-0.13414634146341464</v>
      </c>
      <c r="J26" s="138"/>
      <c r="K26" s="61">
        <f>Quarter!D26</f>
        <v>124</v>
      </c>
      <c r="L26" s="61">
        <f>Quarter!E26</f>
        <v>7</v>
      </c>
      <c r="M26" s="61">
        <f>Quarter!F26</f>
        <v>8</v>
      </c>
      <c r="N26" s="61">
        <f>Quarter!G26</f>
        <v>8</v>
      </c>
      <c r="O26" s="61">
        <f>Quarter!H26</f>
        <v>7</v>
      </c>
      <c r="P26" s="61">
        <f>Quarter!I26</f>
        <v>8</v>
      </c>
      <c r="Q26" s="61">
        <f>Quarter!J26</f>
        <v>6</v>
      </c>
      <c r="R26" s="61">
        <f>Quarter!K26</f>
        <v>10</v>
      </c>
      <c r="S26" s="61">
        <f>Quarter!L26</f>
        <v>8</v>
      </c>
      <c r="T26" s="61">
        <f>Quarter!M26</f>
        <v>9</v>
      </c>
      <c r="U26" s="61">
        <f>Quarter!N26</f>
        <v>7</v>
      </c>
      <c r="V26" s="61">
        <f>Quarter!O26</f>
        <v>9</v>
      </c>
      <c r="W26" s="61">
        <f>Quarter!P26</f>
        <v>9</v>
      </c>
      <c r="X26" s="61">
        <f>Quarter!Q26</f>
        <v>6</v>
      </c>
      <c r="Y26" s="61">
        <f>Quarter!R26</f>
        <v>9</v>
      </c>
      <c r="Z26" s="61">
        <f>Quarter!S26</f>
        <v>8</v>
      </c>
      <c r="AA26" s="61">
        <f>Quarter!T26</f>
        <v>11</v>
      </c>
      <c r="AB26" s="61">
        <f>Quarter!U26</f>
        <v>9</v>
      </c>
      <c r="AC26" s="61">
        <f>Quarter!V26</f>
        <v>7</v>
      </c>
      <c r="AD26" s="61">
        <f>Quarter!W26</f>
        <v>7</v>
      </c>
      <c r="AE26" s="136">
        <f t="shared" si="0"/>
        <v>-0.125</v>
      </c>
      <c r="AF26" s="136"/>
    </row>
    <row r="27" spans="1:32" ht="12.75">
      <c r="A27" s="266"/>
      <c r="B27" s="261"/>
      <c r="C27" s="110"/>
      <c r="D27" s="167">
        <v>4</v>
      </c>
      <c r="E27" s="79">
        <f>'Financial Year'!D27</f>
        <v>516</v>
      </c>
      <c r="F27" s="79">
        <f>'Financial Year'!E27</f>
        <v>197</v>
      </c>
      <c r="G27" s="79">
        <f>'Financial Year'!F27</f>
        <v>141</v>
      </c>
      <c r="H27" s="79">
        <f>'Financial Year'!G27</f>
        <v>2818</v>
      </c>
      <c r="I27" s="138">
        <f t="shared" si="1"/>
        <v>18.98581560283688</v>
      </c>
      <c r="J27" s="138"/>
      <c r="K27" s="61">
        <f>Quarter!D27</f>
        <v>0</v>
      </c>
      <c r="L27" s="61">
        <f>Quarter!E27</f>
        <v>0</v>
      </c>
      <c r="M27" s="61">
        <f>Quarter!F27</f>
        <v>0</v>
      </c>
      <c r="N27" s="61">
        <f>Quarter!G27</f>
        <v>0</v>
      </c>
      <c r="O27" s="61">
        <f>Quarter!H27</f>
        <v>0</v>
      </c>
      <c r="P27" s="61">
        <f>Quarter!I27</f>
        <v>0</v>
      </c>
      <c r="Q27" s="61">
        <f>Quarter!J27</f>
        <v>0</v>
      </c>
      <c r="R27" s="61">
        <f>Quarter!K27</f>
        <v>0</v>
      </c>
      <c r="S27" s="61">
        <f>Quarter!L27</f>
        <v>0</v>
      </c>
      <c r="T27" s="61">
        <f>Quarter!M27</f>
        <v>0</v>
      </c>
      <c r="U27" s="61">
        <f>Quarter!N27</f>
        <v>0</v>
      </c>
      <c r="V27" s="61">
        <f>Quarter!O27</f>
        <v>0</v>
      </c>
      <c r="W27" s="61">
        <f>Quarter!P27</f>
        <v>0</v>
      </c>
      <c r="X27" s="61">
        <f>Quarter!Q27</f>
        <v>0</v>
      </c>
      <c r="Y27" s="61">
        <f>Quarter!R27</f>
        <v>0</v>
      </c>
      <c r="Z27" s="61">
        <f>Quarter!S27</f>
        <v>0</v>
      </c>
      <c r="AA27" s="61">
        <f>Quarter!T27</f>
        <v>0</v>
      </c>
      <c r="AB27" s="61">
        <f>Quarter!U27</f>
        <v>9</v>
      </c>
      <c r="AC27" s="61">
        <f>Quarter!V27</f>
        <v>23</v>
      </c>
      <c r="AD27" s="61">
        <f>Quarter!W27</f>
        <v>44</v>
      </c>
      <c r="AE27" s="136">
        <f t="shared" si="0"/>
      </c>
      <c r="AF27" s="136"/>
    </row>
    <row r="28" spans="1:32" ht="12.75">
      <c r="A28" s="266"/>
      <c r="B28" s="261" t="s">
        <v>60</v>
      </c>
      <c r="C28" s="168" t="s">
        <v>66</v>
      </c>
      <c r="D28" s="167">
        <v>1</v>
      </c>
      <c r="E28" s="79">
        <f>'Financial Year'!D28</f>
        <v>178</v>
      </c>
      <c r="F28" s="79">
        <f>'Financial Year'!E28</f>
        <v>167</v>
      </c>
      <c r="G28" s="79">
        <f>'Financial Year'!F28</f>
        <v>108</v>
      </c>
      <c r="H28" s="79">
        <f>'Financial Year'!G28</f>
        <v>92</v>
      </c>
      <c r="I28" s="138">
        <f t="shared" si="1"/>
        <v>-0.14814814814814814</v>
      </c>
      <c r="J28" s="138"/>
      <c r="K28" s="61">
        <f>Quarter!D28</f>
        <v>24</v>
      </c>
      <c r="L28" s="61">
        <f>Quarter!E28</f>
        <v>76</v>
      </c>
      <c r="M28" s="61">
        <f>Quarter!F28</f>
        <v>64</v>
      </c>
      <c r="N28" s="61">
        <f>Quarter!G28</f>
        <v>19</v>
      </c>
      <c r="O28" s="61">
        <f>Quarter!H28</f>
        <v>19</v>
      </c>
      <c r="P28" s="61">
        <f>Quarter!I28</f>
        <v>72</v>
      </c>
      <c r="Q28" s="61">
        <f>Quarter!J28</f>
        <v>54</v>
      </c>
      <c r="R28" s="61">
        <f>Quarter!K28</f>
        <v>18</v>
      </c>
      <c r="S28" s="61">
        <f>Quarter!L28</f>
        <v>23</v>
      </c>
      <c r="T28" s="61">
        <f>Quarter!M28</f>
        <v>47</v>
      </c>
      <c r="U28" s="61">
        <f>Quarter!N28</f>
        <v>33</v>
      </c>
      <c r="V28" s="61">
        <f>Quarter!O28</f>
        <v>12</v>
      </c>
      <c r="W28" s="61">
        <f>Quarter!P28</f>
        <v>16</v>
      </c>
      <c r="X28" s="61">
        <f>Quarter!Q28</f>
        <v>39</v>
      </c>
      <c r="Y28" s="61">
        <f>Quarter!R28</f>
        <v>38</v>
      </c>
      <c r="Z28" s="61">
        <f>Quarter!S28</f>
        <v>5</v>
      </c>
      <c r="AA28" s="61">
        <f>Quarter!T28</f>
        <v>10</v>
      </c>
      <c r="AB28" s="61">
        <f>Quarter!U28</f>
        <v>31</v>
      </c>
      <c r="AC28" s="61">
        <f>Quarter!V28</f>
        <v>25</v>
      </c>
      <c r="AD28" s="61">
        <f>Quarter!W28</f>
        <v>13</v>
      </c>
      <c r="AE28" s="136">
        <f t="shared" si="0"/>
        <v>1.6</v>
      </c>
      <c r="AF28" s="136"/>
    </row>
    <row r="29" spans="1:32" ht="12.75">
      <c r="A29" s="266"/>
      <c r="B29" s="261"/>
      <c r="C29" s="74"/>
      <c r="D29" s="167">
        <v>2</v>
      </c>
      <c r="E29" s="79">
        <f>'Financial Year'!D29</f>
        <v>495</v>
      </c>
      <c r="F29" s="79">
        <f>'Financial Year'!E29</f>
        <v>2451</v>
      </c>
      <c r="G29" s="79">
        <f>'Financial Year'!F29</f>
        <v>18214</v>
      </c>
      <c r="H29" s="79">
        <f>'Financial Year'!G29</f>
        <v>693368</v>
      </c>
      <c r="I29" s="138">
        <f t="shared" si="1"/>
        <v>37.067859887998246</v>
      </c>
      <c r="J29" s="138"/>
      <c r="K29" s="61">
        <f>Quarter!D29</f>
        <v>76</v>
      </c>
      <c r="L29" s="61">
        <f>Quarter!E29</f>
        <v>180</v>
      </c>
      <c r="M29" s="61">
        <f>Quarter!F29</f>
        <v>191</v>
      </c>
      <c r="N29" s="61">
        <f>Quarter!G29</f>
        <v>55</v>
      </c>
      <c r="O29" s="61">
        <f>Quarter!H29</f>
        <v>69</v>
      </c>
      <c r="P29" s="61">
        <f>Quarter!I29</f>
        <v>270</v>
      </c>
      <c r="Q29" s="61">
        <f>Quarter!J29</f>
        <v>209</v>
      </c>
      <c r="R29" s="61">
        <f>Quarter!K29</f>
        <v>101</v>
      </c>
      <c r="S29" s="61">
        <f>Quarter!L29</f>
        <v>1871</v>
      </c>
      <c r="T29" s="61">
        <f>Quarter!M29</f>
        <v>4133</v>
      </c>
      <c r="U29" s="61">
        <f>Quarter!N29</f>
        <v>4470</v>
      </c>
      <c r="V29" s="61">
        <f>Quarter!O29</f>
        <v>1396</v>
      </c>
      <c r="W29" s="61">
        <f>Quarter!P29</f>
        <v>8215</v>
      </c>
      <c r="X29" s="61">
        <f>Quarter!Q29</f>
        <v>208771</v>
      </c>
      <c r="Y29" s="61">
        <f>Quarter!R29</f>
        <v>265091</v>
      </c>
      <c r="Z29" s="61">
        <f>Quarter!S29</f>
        <v>85354</v>
      </c>
      <c r="AA29" s="61">
        <f>Quarter!T29</f>
        <v>134152</v>
      </c>
      <c r="AB29" s="61">
        <f>Quarter!U29</f>
        <v>288161</v>
      </c>
      <c r="AC29" s="61">
        <f>Quarter!V29</f>
        <v>277437</v>
      </c>
      <c r="AD29" s="61">
        <f>Quarter!W29</f>
        <v>85951</v>
      </c>
      <c r="AE29" s="136">
        <f t="shared" si="0"/>
        <v>0.00699439979380001</v>
      </c>
      <c r="AF29" s="136"/>
    </row>
    <row r="30" spans="1:32" ht="12.75">
      <c r="A30" s="266"/>
      <c r="B30" s="261"/>
      <c r="C30" s="74"/>
      <c r="D30" s="167">
        <v>1.6</v>
      </c>
      <c r="E30" s="79">
        <f>'Financial Year'!D30</f>
        <v>0</v>
      </c>
      <c r="F30" s="79">
        <f>'Financial Year'!E30</f>
        <v>0</v>
      </c>
      <c r="G30" s="79">
        <f>'Financial Year'!F30</f>
        <v>0</v>
      </c>
      <c r="H30" s="79">
        <f>'Financial Year'!G30</f>
        <v>151410</v>
      </c>
      <c r="I30" s="138"/>
      <c r="J30" s="138"/>
      <c r="K30" s="61">
        <f>Quarter!D30</f>
        <v>0</v>
      </c>
      <c r="L30" s="61">
        <f>Quarter!E30</f>
        <v>0</v>
      </c>
      <c r="M30" s="61">
        <f>Quarter!F30</f>
        <v>0</v>
      </c>
      <c r="N30" s="61">
        <f>Quarter!G30</f>
        <v>0</v>
      </c>
      <c r="O30" s="61">
        <f>Quarter!H30</f>
        <v>0</v>
      </c>
      <c r="P30" s="61">
        <f>Quarter!I30</f>
        <v>0</v>
      </c>
      <c r="Q30" s="61">
        <f>Quarter!J30</f>
        <v>0</v>
      </c>
      <c r="R30" s="61">
        <f>Quarter!K30</f>
        <v>0</v>
      </c>
      <c r="S30" s="61">
        <f>Quarter!L30</f>
        <v>0</v>
      </c>
      <c r="T30" s="61">
        <f>Quarter!M30</f>
        <v>0</v>
      </c>
      <c r="U30" s="61">
        <f>Quarter!N30</f>
        <v>0</v>
      </c>
      <c r="V30" s="61">
        <f>Quarter!O30</f>
        <v>0</v>
      </c>
      <c r="W30" s="61">
        <f>Quarter!P30</f>
        <v>0</v>
      </c>
      <c r="X30" s="61">
        <f>Quarter!Q30</f>
        <v>14667</v>
      </c>
      <c r="Y30" s="61">
        <f>Quarter!R30</f>
        <v>37375</v>
      </c>
      <c r="Z30" s="61">
        <f>Quarter!S30</f>
        <v>18015</v>
      </c>
      <c r="AA30" s="61">
        <f>Quarter!T30</f>
        <v>81353</v>
      </c>
      <c r="AB30" s="61">
        <f>Quarter!U30</f>
        <v>647030</v>
      </c>
      <c r="AC30" s="61">
        <f>Quarter!V30</f>
        <v>686084</v>
      </c>
      <c r="AD30" s="61">
        <f>Quarter!W30</f>
        <v>208824</v>
      </c>
      <c r="AE30" s="136">
        <f t="shared" si="0"/>
        <v>10.591673605328893</v>
      </c>
      <c r="AF30" s="136"/>
    </row>
    <row r="31" spans="1:32" ht="12.75">
      <c r="A31" s="266"/>
      <c r="B31" s="203"/>
      <c r="C31" s="74"/>
      <c r="D31" s="167">
        <v>1.7000000000018698</v>
      </c>
      <c r="E31" s="79">
        <f>'Financial Year'!D31</f>
        <v>0</v>
      </c>
      <c r="F31" s="79">
        <f>'Financial Year'!E31</f>
        <v>0</v>
      </c>
      <c r="G31" s="79">
        <f>'Financial Year'!F31</f>
        <v>0</v>
      </c>
      <c r="H31" s="79">
        <f>'Financial Year'!G31</f>
        <v>38</v>
      </c>
      <c r="I31" s="138"/>
      <c r="J31" s="138"/>
      <c r="K31" s="61"/>
      <c r="L31" s="61"/>
      <c r="M31" s="61"/>
      <c r="N31" s="61"/>
      <c r="O31" s="61"/>
      <c r="P31" s="61"/>
      <c r="Q31" s="61"/>
      <c r="R31" s="61"/>
      <c r="S31" s="61"/>
      <c r="T31" s="61">
        <f>Quarter!M31</f>
        <v>0</v>
      </c>
      <c r="U31" s="61">
        <f>Quarter!N31</f>
        <v>0</v>
      </c>
      <c r="V31" s="61">
        <f>Quarter!O31</f>
        <v>0</v>
      </c>
      <c r="W31" s="61">
        <f>Quarter!P31</f>
        <v>0</v>
      </c>
      <c r="X31" s="61">
        <f>Quarter!Q31</f>
        <v>0</v>
      </c>
      <c r="Y31" s="61">
        <f>Quarter!R31</f>
        <v>0</v>
      </c>
      <c r="Z31" s="61">
        <f>Quarter!S31</f>
        <v>4</v>
      </c>
      <c r="AA31" s="61">
        <f>Quarter!T31</f>
        <v>34</v>
      </c>
      <c r="AB31" s="61">
        <f>Quarter!U31</f>
        <v>674</v>
      </c>
      <c r="AC31" s="61">
        <f>Quarter!V31</f>
        <v>433</v>
      </c>
      <c r="AD31" s="61">
        <f>Quarter!W31</f>
        <v>201</v>
      </c>
      <c r="AE31" s="136">
        <f t="shared" si="0"/>
        <v>49.25</v>
      </c>
      <c r="AF31" s="136"/>
    </row>
    <row r="32" spans="1:32" ht="12.75">
      <c r="A32" s="266"/>
      <c r="B32" s="203"/>
      <c r="C32" s="74"/>
      <c r="D32" s="167">
        <v>1.4000000000014001</v>
      </c>
      <c r="E32" s="79">
        <f>'Financial Year'!D32</f>
        <v>0</v>
      </c>
      <c r="F32" s="79">
        <f>'Financial Year'!E32</f>
        <v>0</v>
      </c>
      <c r="G32" s="79">
        <f>'Financial Year'!F32</f>
        <v>0</v>
      </c>
      <c r="H32" s="79">
        <f>'Financial Year'!G32</f>
        <v>0</v>
      </c>
      <c r="I32" s="138"/>
      <c r="J32" s="138"/>
      <c r="K32" s="61"/>
      <c r="L32" s="61"/>
      <c r="M32" s="61"/>
      <c r="N32" s="61"/>
      <c r="O32" s="61"/>
      <c r="P32" s="61"/>
      <c r="Q32" s="61"/>
      <c r="R32" s="61"/>
      <c r="S32" s="61"/>
      <c r="T32" s="61">
        <f>Quarter!M32</f>
        <v>0</v>
      </c>
      <c r="U32" s="61">
        <f>Quarter!N32</f>
        <v>0</v>
      </c>
      <c r="V32" s="61">
        <f>Quarter!O32</f>
        <v>0</v>
      </c>
      <c r="W32" s="61">
        <f>Quarter!P32</f>
        <v>0</v>
      </c>
      <c r="X32" s="61">
        <f>Quarter!Q32</f>
        <v>0</v>
      </c>
      <c r="Y32" s="61">
        <f>Quarter!R32</f>
        <v>0</v>
      </c>
      <c r="Z32" s="61">
        <f>Quarter!S32</f>
        <v>0</v>
      </c>
      <c r="AA32" s="61">
        <f>Quarter!T32</f>
        <v>0</v>
      </c>
      <c r="AB32" s="61">
        <f>Quarter!U32</f>
        <v>7869</v>
      </c>
      <c r="AC32" s="61">
        <f>Quarter!V32</f>
        <v>63818</v>
      </c>
      <c r="AD32" s="61">
        <f>Quarter!W32</f>
        <v>45220</v>
      </c>
      <c r="AE32" s="136">
        <f t="shared" si="0"/>
      </c>
      <c r="AF32" s="136"/>
    </row>
    <row r="33" spans="1:32" ht="12.75">
      <c r="A33" s="266"/>
      <c r="B33" s="261" t="s">
        <v>116</v>
      </c>
      <c r="C33" s="168" t="s">
        <v>66</v>
      </c>
      <c r="D33" s="167">
        <v>1</v>
      </c>
      <c r="E33" s="79">
        <f>'Financial Year'!D33</f>
        <v>1796</v>
      </c>
      <c r="F33" s="79">
        <f>'Financial Year'!E33</f>
        <v>2347</v>
      </c>
      <c r="G33" s="79">
        <f>'Financial Year'!F33</f>
        <v>6431</v>
      </c>
      <c r="H33" s="79">
        <f>'Financial Year'!G33</f>
        <v>28302</v>
      </c>
      <c r="I33" s="138">
        <f t="shared" si="1"/>
        <v>3.4008707821489663</v>
      </c>
      <c r="J33" s="138"/>
      <c r="K33" s="61">
        <f>Quarter!D33</f>
        <v>0</v>
      </c>
      <c r="L33" s="61">
        <f>Quarter!E33</f>
        <v>0</v>
      </c>
      <c r="M33" s="61">
        <f>Quarter!F33</f>
        <v>0</v>
      </c>
      <c r="N33" s="61">
        <f>Quarter!G33</f>
        <v>0</v>
      </c>
      <c r="O33" s="61">
        <f>Quarter!H33</f>
        <v>0</v>
      </c>
      <c r="P33" s="61">
        <f>Quarter!I33</f>
        <v>0</v>
      </c>
      <c r="Q33" s="61">
        <f>Quarter!J33</f>
        <v>0</v>
      </c>
      <c r="R33" s="61">
        <f>Quarter!K33</f>
        <v>0</v>
      </c>
      <c r="S33" s="61">
        <f>Quarter!L33</f>
        <v>0</v>
      </c>
      <c r="T33" s="61">
        <f>Quarter!M33</f>
        <v>0</v>
      </c>
      <c r="U33" s="61">
        <f>Quarter!N33</f>
        <v>0</v>
      </c>
      <c r="V33" s="61">
        <f>Quarter!O33</f>
        <v>0</v>
      </c>
      <c r="W33" s="61">
        <f>Quarter!P33</f>
        <v>0</v>
      </c>
      <c r="X33" s="61">
        <f>Quarter!Q33</f>
        <v>0</v>
      </c>
      <c r="Y33" s="61">
        <f>Quarter!R33</f>
        <v>0</v>
      </c>
      <c r="Z33" s="61">
        <f>Quarter!S33</f>
        <v>0</v>
      </c>
      <c r="AA33" s="61">
        <f>Quarter!T33</f>
        <v>0</v>
      </c>
      <c r="AB33" s="61">
        <f>Quarter!U33</f>
        <v>0</v>
      </c>
      <c r="AC33" s="61">
        <f>Quarter!V33</f>
        <v>0</v>
      </c>
      <c r="AD33" s="61">
        <f>Quarter!W33</f>
        <v>0</v>
      </c>
      <c r="AE33" s="136">
        <f t="shared" si="0"/>
      </c>
      <c r="AF33" s="136"/>
    </row>
    <row r="34" spans="1:32" ht="12.75">
      <c r="A34" s="266"/>
      <c r="B34" s="261"/>
      <c r="C34" s="110"/>
      <c r="D34" s="167">
        <v>2</v>
      </c>
      <c r="E34" s="79">
        <f>'Financial Year'!D34</f>
        <v>11</v>
      </c>
      <c r="F34" s="79">
        <f>'Financial Year'!E34</f>
        <v>10</v>
      </c>
      <c r="G34" s="79">
        <f>'Financial Year'!F34</f>
        <v>0</v>
      </c>
      <c r="H34" s="79">
        <f>'Financial Year'!G34</f>
        <v>0</v>
      </c>
      <c r="I34" s="138"/>
      <c r="J34" s="138"/>
      <c r="K34" s="61">
        <f>Quarter!D34</f>
        <v>28</v>
      </c>
      <c r="L34" s="61">
        <f>Quarter!E34</f>
        <v>0</v>
      </c>
      <c r="M34" s="61">
        <f>Quarter!F34</f>
        <v>0</v>
      </c>
      <c r="N34" s="61">
        <f>Quarter!G34</f>
        <v>0</v>
      </c>
      <c r="O34" s="61">
        <f>Quarter!H34</f>
        <v>0</v>
      </c>
      <c r="P34" s="61">
        <f>Quarter!I34</f>
        <v>0</v>
      </c>
      <c r="Q34" s="61">
        <f>Quarter!J34</f>
        <v>0</v>
      </c>
      <c r="R34" s="61">
        <f>Quarter!K34</f>
        <v>0</v>
      </c>
      <c r="S34" s="61">
        <f>Quarter!L34</f>
        <v>0</v>
      </c>
      <c r="T34" s="61">
        <f>Quarter!M34</f>
        <v>0</v>
      </c>
      <c r="U34" s="61">
        <f>Quarter!N34</f>
        <v>0</v>
      </c>
      <c r="V34" s="61">
        <f>Quarter!O34</f>
        <v>0</v>
      </c>
      <c r="W34" s="61">
        <f>Quarter!P34</f>
        <v>0</v>
      </c>
      <c r="X34" s="61">
        <f>Quarter!Q34</f>
        <v>0</v>
      </c>
      <c r="Y34" s="61">
        <f>Quarter!R34</f>
        <v>0</v>
      </c>
      <c r="Z34" s="61">
        <f>Quarter!S34</f>
        <v>0</v>
      </c>
      <c r="AA34" s="61">
        <f>Quarter!T34</f>
        <v>0</v>
      </c>
      <c r="AB34" s="61">
        <f>Quarter!U34</f>
        <v>0</v>
      </c>
      <c r="AC34" s="61">
        <f>Quarter!V34</f>
        <v>0</v>
      </c>
      <c r="AD34" s="61">
        <f>Quarter!W34</f>
        <v>0</v>
      </c>
      <c r="AE34" s="136">
        <f t="shared" si="0"/>
      </c>
      <c r="AF34" s="136"/>
    </row>
    <row r="35" spans="1:32" ht="12.75">
      <c r="A35" s="266"/>
      <c r="B35" s="261"/>
      <c r="C35" s="110"/>
      <c r="D35" s="167">
        <v>4</v>
      </c>
      <c r="E35" s="79">
        <f>'Financial Year'!D35</f>
        <v>0</v>
      </c>
      <c r="F35" s="79">
        <f>'Financial Year'!E35</f>
        <v>0</v>
      </c>
      <c r="G35" s="79">
        <f>'Financial Year'!F35</f>
        <v>18</v>
      </c>
      <c r="H35" s="79">
        <f>'Financial Year'!G35</f>
        <v>10526</v>
      </c>
      <c r="I35" s="138">
        <f t="shared" si="1"/>
        <v>583.7777777777778</v>
      </c>
      <c r="J35" s="138"/>
      <c r="K35" s="61">
        <f>Quarter!D35</f>
        <v>0</v>
      </c>
      <c r="L35" s="61">
        <f>Quarter!E35</f>
        <v>0</v>
      </c>
      <c r="M35" s="61">
        <f>Quarter!F35</f>
        <v>0</v>
      </c>
      <c r="N35" s="61">
        <f>Quarter!G35</f>
        <v>0</v>
      </c>
      <c r="O35" s="61">
        <f>Quarter!H35</f>
        <v>0</v>
      </c>
      <c r="P35" s="61">
        <f>Quarter!I35</f>
        <v>0</v>
      </c>
      <c r="Q35" s="61">
        <f>Quarter!J35</f>
        <v>0</v>
      </c>
      <c r="R35" s="61">
        <f>Quarter!K35</f>
        <v>0</v>
      </c>
      <c r="S35" s="61">
        <f>Quarter!L35</f>
        <v>0</v>
      </c>
      <c r="T35" s="61">
        <f>Quarter!M35</f>
        <v>0</v>
      </c>
      <c r="U35" s="61">
        <f>Quarter!N35</f>
        <v>0</v>
      </c>
      <c r="V35" s="61">
        <f>Quarter!O35</f>
        <v>0</v>
      </c>
      <c r="W35" s="61">
        <f>Quarter!P35</f>
        <v>0</v>
      </c>
      <c r="X35" s="61">
        <f>Quarter!Q35</f>
        <v>102</v>
      </c>
      <c r="Y35" s="61">
        <f>Quarter!R35</f>
        <v>142</v>
      </c>
      <c r="Z35" s="61">
        <f>Quarter!S35</f>
        <v>39</v>
      </c>
      <c r="AA35" s="61">
        <f>Quarter!T35</f>
        <v>54</v>
      </c>
      <c r="AB35" s="61">
        <f>Quarter!U35</f>
        <v>195</v>
      </c>
      <c r="AC35" s="61">
        <f>Quarter!V35</f>
        <v>229</v>
      </c>
      <c r="AD35" s="61">
        <f>Quarter!W35</f>
        <v>79</v>
      </c>
      <c r="AE35" s="136">
        <f t="shared" si="0"/>
        <v>1.0256410256410255</v>
      </c>
      <c r="AF35" s="136"/>
    </row>
    <row r="36" spans="1:32" ht="12.75">
      <c r="A36" s="266"/>
      <c r="B36" s="185" t="s">
        <v>67</v>
      </c>
      <c r="C36" s="166" t="s">
        <v>115</v>
      </c>
      <c r="D36" s="167">
        <v>2</v>
      </c>
      <c r="E36" s="79">
        <f>'Financial Year'!D36</f>
        <v>227205</v>
      </c>
      <c r="F36" s="79">
        <f>'Financial Year'!E36</f>
        <v>381950</v>
      </c>
      <c r="G36" s="79">
        <f>'Financial Year'!F36</f>
        <v>614500</v>
      </c>
      <c r="H36" s="79">
        <f>'Financial Year'!G36</f>
        <v>667261</v>
      </c>
      <c r="I36" s="138">
        <f t="shared" si="1"/>
        <v>0.08586004882017906</v>
      </c>
      <c r="J36" s="138"/>
      <c r="K36" s="61">
        <f>Quarter!D36</f>
        <v>28157</v>
      </c>
      <c r="L36" s="61">
        <f>Quarter!E36</f>
        <v>40931</v>
      </c>
      <c r="M36" s="61">
        <f>Quarter!F36</f>
        <v>49942</v>
      </c>
      <c r="N36" s="61">
        <f>Quarter!G36</f>
        <v>66435</v>
      </c>
      <c r="O36" s="61">
        <f>Quarter!H36</f>
        <v>69897</v>
      </c>
      <c r="P36" s="61">
        <f>Quarter!I36</f>
        <v>71634</v>
      </c>
      <c r="Q36" s="61">
        <f>Quarter!J36</f>
        <v>85388</v>
      </c>
      <c r="R36" s="61">
        <f>Quarter!K36</f>
        <v>103425</v>
      </c>
      <c r="S36" s="61">
        <f>Quarter!L36</f>
        <v>121503</v>
      </c>
      <c r="T36" s="61">
        <f>Quarter!M36</f>
        <v>146406</v>
      </c>
      <c r="U36" s="61">
        <f>Quarter!N36</f>
        <v>153162</v>
      </c>
      <c r="V36" s="61">
        <f>Quarter!O36</f>
        <v>160754</v>
      </c>
      <c r="W36" s="61">
        <f>Quarter!P36</f>
        <v>154178</v>
      </c>
      <c r="X36" s="61">
        <f>Quarter!Q36</f>
        <v>159091</v>
      </c>
      <c r="Y36" s="61">
        <f>Quarter!R36</f>
        <v>163325</v>
      </c>
      <c r="Z36" s="61">
        <f>Quarter!S36</f>
        <v>171867</v>
      </c>
      <c r="AA36" s="61">
        <f>Quarter!T36</f>
        <v>172978</v>
      </c>
      <c r="AB36" s="61">
        <f>Quarter!U36</f>
        <v>172282</v>
      </c>
      <c r="AC36" s="61">
        <f>Quarter!V36</f>
        <v>152636</v>
      </c>
      <c r="AD36" s="61">
        <f>Quarter!W36</f>
        <v>140960</v>
      </c>
      <c r="AE36" s="136">
        <f t="shared" si="0"/>
        <v>-0.1798309157662611</v>
      </c>
      <c r="AF36" s="136"/>
    </row>
    <row r="37" spans="1:32" ht="12.75">
      <c r="A37" s="266"/>
      <c r="B37" s="185"/>
      <c r="C37" s="110"/>
      <c r="D37" s="167">
        <v>3.000000000003</v>
      </c>
      <c r="E37" s="79">
        <f>'Financial Year'!D37</f>
        <v>0</v>
      </c>
      <c r="F37" s="79">
        <f>'Financial Year'!E37</f>
        <v>0</v>
      </c>
      <c r="G37" s="79">
        <f>'Financial Year'!F37</f>
        <v>8780</v>
      </c>
      <c r="H37" s="79">
        <f>'Financial Year'!G37</f>
        <v>11479</v>
      </c>
      <c r="I37" s="138">
        <f t="shared" si="1"/>
        <v>0.3074031890660591</v>
      </c>
      <c r="J37" s="138"/>
      <c r="K37" s="61">
        <f>Quarter!D37</f>
        <v>0</v>
      </c>
      <c r="L37" s="61">
        <f>Quarter!E37</f>
        <v>0</v>
      </c>
      <c r="M37" s="61">
        <f>Quarter!F37</f>
        <v>0</v>
      </c>
      <c r="N37" s="61">
        <f>Quarter!G37</f>
        <v>0</v>
      </c>
      <c r="O37" s="61">
        <f>Quarter!H37</f>
        <v>0</v>
      </c>
      <c r="P37" s="61">
        <f>Quarter!I37</f>
        <v>0</v>
      </c>
      <c r="Q37" s="61">
        <f>Quarter!J37</f>
        <v>0</v>
      </c>
      <c r="R37" s="61">
        <f>Quarter!K37</f>
        <v>0</v>
      </c>
      <c r="S37" s="61">
        <f>Quarter!L37</f>
        <v>0</v>
      </c>
      <c r="T37" s="61">
        <f>Quarter!M37</f>
        <v>357</v>
      </c>
      <c r="U37" s="61">
        <f>Quarter!N37</f>
        <v>2656</v>
      </c>
      <c r="V37" s="61">
        <f>Quarter!O37</f>
        <v>2949</v>
      </c>
      <c r="W37" s="61">
        <f>Quarter!P37</f>
        <v>2818</v>
      </c>
      <c r="X37" s="61">
        <f>Quarter!Q37</f>
        <v>2840</v>
      </c>
      <c r="Y37" s="61">
        <f>Quarter!R37</f>
        <v>2859</v>
      </c>
      <c r="Z37" s="61">
        <f>Quarter!S37</f>
        <v>3163</v>
      </c>
      <c r="AA37" s="61">
        <f>Quarter!T37</f>
        <v>2617</v>
      </c>
      <c r="AB37" s="61">
        <f>Quarter!U37</f>
        <v>32</v>
      </c>
      <c r="AC37" s="61">
        <f>Quarter!V37</f>
        <v>3251</v>
      </c>
      <c r="AD37" s="61">
        <f>Quarter!W37</f>
        <v>5217</v>
      </c>
      <c r="AE37" s="136">
        <f t="shared" si="0"/>
        <v>0.6493834966803667</v>
      </c>
      <c r="AF37" s="136"/>
    </row>
    <row r="38" spans="1:48" ht="12.75">
      <c r="A38" s="266"/>
      <c r="B38" s="185"/>
      <c r="C38" s="175"/>
      <c r="D38" s="167">
        <v>4</v>
      </c>
      <c r="E38" s="79">
        <f>'Financial Year'!D38</f>
        <v>0</v>
      </c>
      <c r="F38" s="79">
        <f>'Financial Year'!E38</f>
        <v>5131</v>
      </c>
      <c r="G38" s="79">
        <f>'Financial Year'!F38</f>
        <v>35711</v>
      </c>
      <c r="H38" s="79">
        <f>'Financial Year'!G38</f>
        <v>96719</v>
      </c>
      <c r="I38" s="138">
        <f t="shared" si="1"/>
        <v>1.7083811710677383</v>
      </c>
      <c r="J38" s="138"/>
      <c r="K38" s="61">
        <f>Quarter!D38</f>
        <v>0</v>
      </c>
      <c r="L38" s="61">
        <f>Quarter!E38</f>
        <v>0</v>
      </c>
      <c r="M38" s="61">
        <f>Quarter!F38</f>
        <v>0</v>
      </c>
      <c r="N38" s="61">
        <f>Quarter!G38</f>
        <v>0</v>
      </c>
      <c r="O38" s="61">
        <f>Quarter!H38</f>
        <v>0</v>
      </c>
      <c r="P38" s="61">
        <f>Quarter!I38</f>
        <v>0</v>
      </c>
      <c r="Q38" s="61">
        <f>Quarter!J38</f>
        <v>697</v>
      </c>
      <c r="R38" s="61">
        <f>Quarter!K38</f>
        <v>1614</v>
      </c>
      <c r="S38" s="61">
        <f>Quarter!L38</f>
        <v>2820</v>
      </c>
      <c r="T38" s="61">
        <f>Quarter!M38</f>
        <v>5347</v>
      </c>
      <c r="U38" s="61">
        <f>Quarter!N38</f>
        <v>9068</v>
      </c>
      <c r="V38" s="61">
        <f>Quarter!O38</f>
        <v>9562</v>
      </c>
      <c r="W38" s="61">
        <f>Quarter!P38</f>
        <v>11734</v>
      </c>
      <c r="X38" s="61">
        <f>Quarter!Q38</f>
        <v>15200</v>
      </c>
      <c r="Y38" s="61">
        <f>Quarter!R38</f>
        <v>22623</v>
      </c>
      <c r="Z38" s="61">
        <f>Quarter!S38</f>
        <v>27841</v>
      </c>
      <c r="AA38" s="61">
        <f>Quarter!T38</f>
        <v>31055</v>
      </c>
      <c r="AB38" s="61">
        <f>Quarter!U38</f>
        <v>33655</v>
      </c>
      <c r="AC38" s="61">
        <f>Quarter!V38</f>
        <v>39021</v>
      </c>
      <c r="AD38" s="61">
        <f>Quarter!W38</f>
        <v>37022</v>
      </c>
      <c r="AE38" s="136">
        <f t="shared" si="0"/>
        <v>0.32976545382708955</v>
      </c>
      <c r="AF38" s="136"/>
      <c r="AG38" s="41"/>
      <c r="AN38" s="9"/>
      <c r="AO38" s="9"/>
      <c r="AP38" s="9"/>
      <c r="AR38" s="10"/>
      <c r="AS38" s="10"/>
      <c r="AT38" s="10"/>
      <c r="AU38" s="10"/>
      <c r="AV38" s="10"/>
    </row>
    <row r="39" spans="1:48" ht="12.75">
      <c r="A39" s="266"/>
      <c r="B39" s="185"/>
      <c r="C39" s="169" t="s">
        <v>68</v>
      </c>
      <c r="D39" s="167">
        <v>2</v>
      </c>
      <c r="E39" s="79">
        <f>'Financial Year'!D39</f>
        <v>127</v>
      </c>
      <c r="F39" s="79">
        <f>'Financial Year'!E39</f>
        <v>3033</v>
      </c>
      <c r="G39" s="79">
        <f>'Financial Year'!F39</f>
        <v>4551</v>
      </c>
      <c r="H39" s="79">
        <f>'Financial Year'!G39</f>
        <v>15785</v>
      </c>
      <c r="I39" s="138">
        <f t="shared" si="1"/>
        <v>2.4684684684684686</v>
      </c>
      <c r="J39" s="138"/>
      <c r="K39" s="61">
        <f>Quarter!D39</f>
        <v>0</v>
      </c>
      <c r="L39" s="61">
        <f>Quarter!E39</f>
        <v>0</v>
      </c>
      <c r="M39" s="61">
        <f>Quarter!F39</f>
        <v>0</v>
      </c>
      <c r="N39" s="61">
        <f>Quarter!G39</f>
        <v>21</v>
      </c>
      <c r="O39" s="61">
        <f>Quarter!H39</f>
        <v>106</v>
      </c>
      <c r="P39" s="61">
        <f>Quarter!I39</f>
        <v>654</v>
      </c>
      <c r="Q39" s="61">
        <f>Quarter!J39</f>
        <v>1223</v>
      </c>
      <c r="R39" s="61">
        <f>Quarter!K39</f>
        <v>1156</v>
      </c>
      <c r="S39" s="61">
        <f>Quarter!L39</f>
        <v>0</v>
      </c>
      <c r="T39" s="61">
        <f>Quarter!M39</f>
        <v>0</v>
      </c>
      <c r="U39" s="61">
        <f>Quarter!N39</f>
        <v>100</v>
      </c>
      <c r="V39" s="61">
        <f>Quarter!O39</f>
        <v>1987</v>
      </c>
      <c r="W39" s="61">
        <f>Quarter!P39</f>
        <v>2464</v>
      </c>
      <c r="X39" s="61">
        <f>Quarter!Q39</f>
        <v>2284</v>
      </c>
      <c r="Y39" s="61">
        <f>Quarter!R39</f>
        <v>3424</v>
      </c>
      <c r="Z39" s="61">
        <f>Quarter!S39</f>
        <v>5695</v>
      </c>
      <c r="AA39" s="61">
        <f>Quarter!T39</f>
        <v>4382</v>
      </c>
      <c r="AB39" s="61">
        <f>Quarter!U39</f>
        <v>7373</v>
      </c>
      <c r="AC39" s="61">
        <f>Quarter!V39</f>
        <v>9892</v>
      </c>
      <c r="AD39" s="61">
        <f>Quarter!W39</f>
        <v>4446</v>
      </c>
      <c r="AE39" s="136">
        <f t="shared" si="0"/>
        <v>-0.219315188762072</v>
      </c>
      <c r="AF39" s="136"/>
      <c r="AG39" s="41"/>
      <c r="AN39" s="9"/>
      <c r="AO39" s="9"/>
      <c r="AP39" s="9"/>
      <c r="AR39" s="10"/>
      <c r="AS39" s="10"/>
      <c r="AT39" s="10"/>
      <c r="AU39" s="10"/>
      <c r="AV39" s="10"/>
    </row>
    <row r="40" spans="1:48" ht="12.75">
      <c r="A40" s="266"/>
      <c r="B40" s="185"/>
      <c r="C40" s="169" t="s">
        <v>69</v>
      </c>
      <c r="D40" s="167">
        <v>0.5</v>
      </c>
      <c r="E40" s="79">
        <f>'Financial Year'!D40</f>
        <v>1333385</v>
      </c>
      <c r="F40" s="79">
        <f>'Financial Year'!E40</f>
        <v>1452040</v>
      </c>
      <c r="G40" s="79">
        <f>'Financial Year'!F40</f>
        <v>628012</v>
      </c>
      <c r="H40" s="79">
        <f>'Financial Year'!G40</f>
        <v>0</v>
      </c>
      <c r="I40" s="138">
        <f t="shared" si="1"/>
        <v>-1</v>
      </c>
      <c r="J40" s="138"/>
      <c r="K40" s="61">
        <f>Quarter!D40</f>
        <v>280895</v>
      </c>
      <c r="L40" s="61">
        <f>Quarter!E40</f>
        <v>225108</v>
      </c>
      <c r="M40" s="61">
        <f>Quarter!F40</f>
        <v>336640</v>
      </c>
      <c r="N40" s="61">
        <f>Quarter!G40</f>
        <v>356297</v>
      </c>
      <c r="O40" s="61">
        <f>Quarter!H40</f>
        <v>415340</v>
      </c>
      <c r="P40" s="61">
        <f>Quarter!I40</f>
        <v>292344</v>
      </c>
      <c r="Q40" s="61">
        <f>Quarter!J40</f>
        <v>387988</v>
      </c>
      <c r="R40" s="61">
        <f>Quarter!K40</f>
        <v>431119</v>
      </c>
      <c r="S40" s="61">
        <f>Quarter!L40</f>
        <v>340589</v>
      </c>
      <c r="T40" s="61">
        <f>Quarter!M40</f>
        <v>258232</v>
      </c>
      <c r="U40" s="61">
        <f>Quarter!N40</f>
        <v>202477</v>
      </c>
      <c r="V40" s="61">
        <f>Quarter!O40</f>
        <v>73344</v>
      </c>
      <c r="W40" s="61">
        <f>Quarter!P40</f>
        <v>93959</v>
      </c>
      <c r="X40" s="61">
        <f>Quarter!Q40</f>
        <v>0</v>
      </c>
      <c r="Y40" s="61">
        <f>Quarter!R40</f>
        <v>0</v>
      </c>
      <c r="Z40" s="61">
        <f>Quarter!S40</f>
        <v>0</v>
      </c>
      <c r="AA40" s="61">
        <f>Quarter!T40</f>
        <v>0</v>
      </c>
      <c r="AB40" s="61">
        <f>Quarter!U40</f>
        <v>0</v>
      </c>
      <c r="AC40" s="61">
        <f>Quarter!V40</f>
        <v>0</v>
      </c>
      <c r="AD40" s="61">
        <f>Quarter!W40</f>
        <v>0</v>
      </c>
      <c r="AE40" s="136">
        <f t="shared" si="0"/>
      </c>
      <c r="AF40" s="136"/>
      <c r="AG40" s="41"/>
      <c r="AN40" s="9"/>
      <c r="AO40" s="9"/>
      <c r="AP40" s="9"/>
      <c r="AR40" s="10"/>
      <c r="AS40" s="10"/>
      <c r="AT40" s="10"/>
      <c r="AU40" s="10"/>
      <c r="AV40" s="10"/>
    </row>
    <row r="41" spans="1:48" ht="12.75">
      <c r="A41" s="266"/>
      <c r="B41" s="185"/>
      <c r="C41" s="169" t="s">
        <v>70</v>
      </c>
      <c r="D41" s="167">
        <v>1</v>
      </c>
      <c r="E41" s="79">
        <f>'Financial Year'!D41</f>
        <v>30767</v>
      </c>
      <c r="F41" s="79">
        <f>'Financial Year'!E41</f>
        <v>60299</v>
      </c>
      <c r="G41" s="79">
        <f>'Financial Year'!F41</f>
        <v>62836</v>
      </c>
      <c r="H41" s="79">
        <f>'Financial Year'!G41</f>
        <v>0</v>
      </c>
      <c r="I41" s="138">
        <f t="shared" si="1"/>
        <v>-1</v>
      </c>
      <c r="J41" s="138"/>
      <c r="K41" s="61">
        <f>Quarter!D41</f>
        <v>8177</v>
      </c>
      <c r="L41" s="61">
        <f>Quarter!E41</f>
        <v>8790</v>
      </c>
      <c r="M41" s="61">
        <f>Quarter!F41</f>
        <v>11519</v>
      </c>
      <c r="N41" s="61">
        <f>Quarter!G41</f>
        <v>6103</v>
      </c>
      <c r="O41" s="61">
        <f>Quarter!H41</f>
        <v>4355</v>
      </c>
      <c r="P41" s="61">
        <f>Quarter!I41</f>
        <v>12540</v>
      </c>
      <c r="Q41" s="61">
        <f>Quarter!J41</f>
        <v>15150</v>
      </c>
      <c r="R41" s="61">
        <f>Quarter!K41</f>
        <v>8416</v>
      </c>
      <c r="S41" s="61">
        <f>Quarter!L41</f>
        <v>24193</v>
      </c>
      <c r="T41" s="61">
        <f>Quarter!M41</f>
        <v>26438</v>
      </c>
      <c r="U41" s="61">
        <f>Quarter!N41</f>
        <v>20000</v>
      </c>
      <c r="V41" s="61">
        <f>Quarter!O41</f>
        <v>8056</v>
      </c>
      <c r="W41" s="61">
        <f>Quarter!P41</f>
        <v>8342</v>
      </c>
      <c r="X41" s="61">
        <f>Quarter!Q41</f>
        <v>0</v>
      </c>
      <c r="Y41" s="61">
        <f>Quarter!R41</f>
        <v>0</v>
      </c>
      <c r="Z41" s="61">
        <f>Quarter!S41</f>
        <v>0</v>
      </c>
      <c r="AA41" s="61">
        <f>Quarter!T41</f>
        <v>0</v>
      </c>
      <c r="AB41" s="61">
        <f>Quarter!U41</f>
        <v>0</v>
      </c>
      <c r="AC41" s="61">
        <f>Quarter!V41</f>
        <v>0</v>
      </c>
      <c r="AD41" s="61">
        <f>Quarter!W41</f>
        <v>0</v>
      </c>
      <c r="AE41" s="136">
        <f t="shared" si="0"/>
      </c>
      <c r="AF41" s="136"/>
      <c r="AG41" s="41"/>
      <c r="AH41" s="9"/>
      <c r="AI41" s="9"/>
      <c r="AJ41" s="9"/>
      <c r="AN41" s="9"/>
      <c r="AO41" s="9"/>
      <c r="AP41" s="9"/>
      <c r="AR41" s="10"/>
      <c r="AS41" s="10"/>
      <c r="AT41" s="10"/>
      <c r="AU41" s="10"/>
      <c r="AV41" s="10"/>
    </row>
    <row r="42" spans="1:48" ht="12.75">
      <c r="A42" s="266"/>
      <c r="B42" s="185"/>
      <c r="C42" s="169" t="s">
        <v>65</v>
      </c>
      <c r="D42" s="167">
        <v>1</v>
      </c>
      <c r="E42" s="79">
        <f>'Financial Year'!D42</f>
        <v>125051</v>
      </c>
      <c r="F42" s="79">
        <f>'Financial Year'!E42</f>
        <v>117117</v>
      </c>
      <c r="G42" s="79">
        <f>'Financial Year'!F42</f>
        <v>94058</v>
      </c>
      <c r="H42" s="79">
        <f>'Financial Year'!G42</f>
        <v>119806</v>
      </c>
      <c r="I42" s="138">
        <f t="shared" si="1"/>
        <v>0.27374598651895643</v>
      </c>
      <c r="J42" s="138"/>
      <c r="K42" s="61">
        <f>Quarter!D42</f>
        <v>39390</v>
      </c>
      <c r="L42" s="61">
        <f>Quarter!E42</f>
        <v>29905</v>
      </c>
      <c r="M42" s="61">
        <f>Quarter!F42</f>
        <v>30430</v>
      </c>
      <c r="N42" s="61">
        <f>Quarter!G42</f>
        <v>34595</v>
      </c>
      <c r="O42" s="61">
        <f>Quarter!H42</f>
        <v>30121</v>
      </c>
      <c r="P42" s="61">
        <f>Quarter!I42</f>
        <v>29464</v>
      </c>
      <c r="Q42" s="61">
        <f>Quarter!J42</f>
        <v>26703</v>
      </c>
      <c r="R42" s="61">
        <f>Quarter!K42</f>
        <v>31036</v>
      </c>
      <c r="S42" s="61">
        <f>Quarter!L42</f>
        <v>29914</v>
      </c>
      <c r="T42" s="61">
        <f>Quarter!M42</f>
        <v>12546</v>
      </c>
      <c r="U42" s="61">
        <f>Quarter!N42</f>
        <v>20131</v>
      </c>
      <c r="V42" s="61">
        <f>Quarter!O42</f>
        <v>31759</v>
      </c>
      <c r="W42" s="61">
        <f>Quarter!P42</f>
        <v>29622</v>
      </c>
      <c r="X42" s="61">
        <f>Quarter!Q42</f>
        <v>28432</v>
      </c>
      <c r="Y42" s="61">
        <f>Quarter!R42</f>
        <v>28411</v>
      </c>
      <c r="Z42" s="61">
        <f>Quarter!S42</f>
        <v>31795</v>
      </c>
      <c r="AA42" s="61">
        <f>Quarter!T42</f>
        <v>31168</v>
      </c>
      <c r="AB42" s="61">
        <f>Quarter!U42</f>
        <v>29977</v>
      </c>
      <c r="AC42" s="61">
        <f>Quarter!V42</f>
        <v>20186</v>
      </c>
      <c r="AD42" s="61">
        <f>Quarter!W42</f>
        <v>29672</v>
      </c>
      <c r="AE42" s="136">
        <f t="shared" si="0"/>
        <v>-0.06677150495360906</v>
      </c>
      <c r="AF42" s="136"/>
      <c r="AG42" s="41"/>
      <c r="AH42" s="9"/>
      <c r="AI42" s="9"/>
      <c r="AJ42" s="9"/>
      <c r="AN42" s="9"/>
      <c r="AO42" s="9"/>
      <c r="AP42" s="9"/>
      <c r="AR42" s="10"/>
      <c r="AS42" s="10"/>
      <c r="AT42" s="10"/>
      <c r="AU42" s="10"/>
      <c r="AV42" s="10"/>
    </row>
    <row r="43" spans="1:48" ht="12.75">
      <c r="A43" s="266"/>
      <c r="B43" s="185"/>
      <c r="C43" s="175"/>
      <c r="D43" s="167">
        <v>1.5000000000015</v>
      </c>
      <c r="E43" s="79">
        <f>'Financial Year'!D43</f>
        <v>1847453</v>
      </c>
      <c r="F43" s="79">
        <f>'Financial Year'!E43</f>
        <v>2581048</v>
      </c>
      <c r="G43" s="79">
        <f>'Financial Year'!F43</f>
        <v>5619025</v>
      </c>
      <c r="H43" s="79">
        <f>'Financial Year'!G43</f>
        <v>1531012</v>
      </c>
      <c r="I43" s="138">
        <f t="shared" si="1"/>
        <v>-0.7275306659073415</v>
      </c>
      <c r="J43" s="138"/>
      <c r="K43" s="61">
        <f>Quarter!D43</f>
        <v>405576</v>
      </c>
      <c r="L43" s="61">
        <f>Quarter!E43</f>
        <v>483833</v>
      </c>
      <c r="M43" s="61">
        <f>Quarter!F43</f>
        <v>433859</v>
      </c>
      <c r="N43" s="61">
        <f>Quarter!G43</f>
        <v>475809</v>
      </c>
      <c r="O43" s="61">
        <f>Quarter!H43</f>
        <v>453952</v>
      </c>
      <c r="P43" s="61">
        <f>Quarter!I43</f>
        <v>458493</v>
      </c>
      <c r="Q43" s="61">
        <f>Quarter!J43</f>
        <v>409589</v>
      </c>
      <c r="R43" s="61">
        <f>Quarter!K43</f>
        <v>457819</v>
      </c>
      <c r="S43" s="61">
        <f>Quarter!L43</f>
        <v>1255147</v>
      </c>
      <c r="T43" s="61">
        <f>Quarter!M43</f>
        <v>382364</v>
      </c>
      <c r="U43" s="61">
        <f>Quarter!N43</f>
        <v>989617</v>
      </c>
      <c r="V43" s="61">
        <f>Quarter!O43</f>
        <v>1985079</v>
      </c>
      <c r="W43" s="61">
        <f>Quarter!P43</f>
        <v>2261965</v>
      </c>
      <c r="X43" s="61">
        <f>Quarter!Q43</f>
        <v>404914</v>
      </c>
      <c r="Y43" s="61">
        <f>Quarter!R43</f>
        <v>321180</v>
      </c>
      <c r="Z43" s="61">
        <f>Quarter!S43</f>
        <v>389105</v>
      </c>
      <c r="AA43" s="61">
        <f>Quarter!T43</f>
        <v>415813</v>
      </c>
      <c r="AB43" s="61">
        <f>Quarter!U43</f>
        <v>414274</v>
      </c>
      <c r="AC43" s="61">
        <f>Quarter!V43</f>
        <v>396237</v>
      </c>
      <c r="AD43" s="61">
        <f>Quarter!W43</f>
        <v>506419</v>
      </c>
      <c r="AE43" s="136">
        <f t="shared" si="0"/>
        <v>0.3014970252245537</v>
      </c>
      <c r="AF43" s="136"/>
      <c r="AG43" s="41"/>
      <c r="AH43" s="9"/>
      <c r="AI43" s="9"/>
      <c r="AJ43" s="9"/>
      <c r="AK43" s="9"/>
      <c r="AL43" s="9"/>
      <c r="AM43" s="9"/>
      <c r="AN43" s="9"/>
      <c r="AO43" s="9"/>
      <c r="AP43" s="9"/>
      <c r="AR43" s="10"/>
      <c r="AS43" s="10"/>
      <c r="AT43" s="10"/>
      <c r="AU43" s="10"/>
      <c r="AV43" s="10"/>
    </row>
    <row r="44" spans="1:48" ht="12.75">
      <c r="A44" s="266"/>
      <c r="B44" s="185"/>
      <c r="C44" s="169" t="s">
        <v>71</v>
      </c>
      <c r="D44" s="167">
        <v>2</v>
      </c>
      <c r="E44" s="79">
        <f>'Financial Year'!D44</f>
        <v>1117711</v>
      </c>
      <c r="F44" s="79">
        <f>'Financial Year'!E44</f>
        <v>1327276</v>
      </c>
      <c r="G44" s="79">
        <f>'Financial Year'!F44</f>
        <v>1582028</v>
      </c>
      <c r="H44" s="79">
        <f>'Financial Year'!G44</f>
        <v>2262628</v>
      </c>
      <c r="I44" s="138">
        <f t="shared" si="1"/>
        <v>0.4302073035369791</v>
      </c>
      <c r="J44" s="138"/>
      <c r="K44" s="61">
        <f>Quarter!D44</f>
        <v>252837</v>
      </c>
      <c r="L44" s="61">
        <f>Quarter!E44</f>
        <v>249223</v>
      </c>
      <c r="M44" s="61">
        <f>Quarter!F44</f>
        <v>299260</v>
      </c>
      <c r="N44" s="61">
        <f>Quarter!G44</f>
        <v>293875</v>
      </c>
      <c r="O44" s="61">
        <f>Quarter!H44</f>
        <v>275353</v>
      </c>
      <c r="P44" s="61">
        <f>Quarter!I44</f>
        <v>314999</v>
      </c>
      <c r="Q44" s="61">
        <f>Quarter!J44</f>
        <v>338398</v>
      </c>
      <c r="R44" s="61">
        <f>Quarter!K44</f>
        <v>282604</v>
      </c>
      <c r="S44" s="61">
        <f>Quarter!L44</f>
        <v>391275</v>
      </c>
      <c r="T44" s="61">
        <f>Quarter!M44</f>
        <v>406208</v>
      </c>
      <c r="U44" s="61">
        <f>Quarter!N44</f>
        <v>409905</v>
      </c>
      <c r="V44" s="61">
        <f>Quarter!O44</f>
        <v>431976</v>
      </c>
      <c r="W44" s="61">
        <f>Quarter!P44</f>
        <v>333939</v>
      </c>
      <c r="X44" s="61">
        <f>Quarter!Q44</f>
        <v>492350</v>
      </c>
      <c r="Y44" s="61">
        <f>Quarter!R44</f>
        <v>607366</v>
      </c>
      <c r="Z44" s="61">
        <f>Quarter!S44</f>
        <v>575682</v>
      </c>
      <c r="AA44" s="61">
        <f>Quarter!T44</f>
        <v>587230</v>
      </c>
      <c r="AB44" s="61">
        <f>Quarter!U44</f>
        <v>637908</v>
      </c>
      <c r="AC44" s="61">
        <f>Quarter!V44</f>
        <v>602266</v>
      </c>
      <c r="AD44" s="61">
        <f>Quarter!W44</f>
        <v>628703</v>
      </c>
      <c r="AE44" s="136">
        <f t="shared" si="0"/>
        <v>0.09210119475682754</v>
      </c>
      <c r="AF44" s="136"/>
      <c r="AG44" s="41"/>
      <c r="AH44" s="9"/>
      <c r="AI44" s="9"/>
      <c r="AJ44" s="9"/>
      <c r="AK44" s="9"/>
      <c r="AL44" s="9"/>
      <c r="AM44" s="9"/>
      <c r="AN44" s="9"/>
      <c r="AO44" s="9"/>
      <c r="AP44" s="9"/>
      <c r="AR44" s="10"/>
      <c r="AS44" s="10"/>
      <c r="AT44" s="10"/>
      <c r="AU44" s="10"/>
      <c r="AV44" s="10"/>
    </row>
    <row r="45" spans="1:48" ht="12.75">
      <c r="A45" s="266"/>
      <c r="B45" s="185"/>
      <c r="C45" s="169" t="s">
        <v>72</v>
      </c>
      <c r="D45" s="167">
        <v>1</v>
      </c>
      <c r="E45" s="79">
        <f>'Financial Year'!D45</f>
        <v>0</v>
      </c>
      <c r="F45" s="79">
        <f>'Financial Year'!E45</f>
        <v>249</v>
      </c>
      <c r="G45" s="79">
        <f>'Financial Year'!F45</f>
        <v>0</v>
      </c>
      <c r="H45" s="79">
        <f>'Financial Year'!G45</f>
        <v>0</v>
      </c>
      <c r="I45" s="138"/>
      <c r="J45" s="138"/>
      <c r="K45" s="61">
        <f>Quarter!D45</f>
        <v>0</v>
      </c>
      <c r="L45" s="61">
        <f>Quarter!E45</f>
        <v>0</v>
      </c>
      <c r="M45" s="61">
        <f>Quarter!F45</f>
        <v>0</v>
      </c>
      <c r="N45" s="61">
        <f>Quarter!G45</f>
        <v>0</v>
      </c>
      <c r="O45" s="61">
        <f>Quarter!H45</f>
        <v>0</v>
      </c>
      <c r="P45" s="61">
        <f>Quarter!I45</f>
        <v>0</v>
      </c>
      <c r="Q45" s="61">
        <f>Quarter!J45</f>
        <v>0</v>
      </c>
      <c r="R45" s="61">
        <f>Quarter!K45</f>
        <v>249</v>
      </c>
      <c r="S45" s="61">
        <f>Quarter!L45</f>
        <v>0</v>
      </c>
      <c r="T45" s="61">
        <f>Quarter!M45</f>
        <v>0</v>
      </c>
      <c r="U45" s="61">
        <f>Quarter!N45</f>
        <v>0</v>
      </c>
      <c r="V45" s="61">
        <f>Quarter!O45</f>
        <v>0</v>
      </c>
      <c r="W45" s="61">
        <f>Quarter!P45</f>
        <v>0</v>
      </c>
      <c r="X45" s="61">
        <f>Quarter!Q45</f>
        <v>0</v>
      </c>
      <c r="Y45" s="61">
        <f>Quarter!R45</f>
        <v>0</v>
      </c>
      <c r="Z45" s="61">
        <f>Quarter!S45</f>
        <v>0</v>
      </c>
      <c r="AA45" s="61">
        <f>Quarter!T45</f>
        <v>0</v>
      </c>
      <c r="AB45" s="61">
        <f>Quarter!U45</f>
        <v>0</v>
      </c>
      <c r="AC45" s="61">
        <f>Quarter!V45</f>
        <v>0</v>
      </c>
      <c r="AD45" s="61">
        <f>Quarter!W45</f>
        <v>0</v>
      </c>
      <c r="AE45" s="136">
        <f t="shared" si="0"/>
      </c>
      <c r="AF45" s="136"/>
      <c r="AG45" s="41"/>
      <c r="AH45" s="9"/>
      <c r="AI45" s="9"/>
      <c r="AJ45" s="9"/>
      <c r="AK45" s="9"/>
      <c r="AL45" s="9"/>
      <c r="AM45" s="9"/>
      <c r="AN45" s="9"/>
      <c r="AO45" s="9"/>
      <c r="AP45" s="9"/>
      <c r="AR45" s="10"/>
      <c r="AS45" s="10"/>
      <c r="AT45" s="10"/>
      <c r="AU45" s="10"/>
      <c r="AV45" s="10"/>
    </row>
    <row r="46" spans="1:48" ht="12.75">
      <c r="A46" s="266"/>
      <c r="B46" s="185"/>
      <c r="C46" s="175"/>
      <c r="D46" s="167">
        <v>2</v>
      </c>
      <c r="E46" s="79">
        <f>'Financial Year'!D46</f>
        <v>60988</v>
      </c>
      <c r="F46" s="79">
        <f>'Financial Year'!E46</f>
        <v>32883</v>
      </c>
      <c r="G46" s="79">
        <f>'Financial Year'!F46</f>
        <v>29973</v>
      </c>
      <c r="H46" s="79">
        <f>'Financial Year'!G46</f>
        <v>20471</v>
      </c>
      <c r="I46" s="138">
        <f t="shared" si="1"/>
        <v>-0.3170186501184399</v>
      </c>
      <c r="J46" s="138"/>
      <c r="K46" s="61">
        <f>Quarter!D46</f>
        <v>0</v>
      </c>
      <c r="L46" s="61">
        <f>Quarter!E46</f>
        <v>45143</v>
      </c>
      <c r="M46" s="61">
        <f>Quarter!F46</f>
        <v>15235</v>
      </c>
      <c r="N46" s="61">
        <f>Quarter!G46</f>
        <v>610</v>
      </c>
      <c r="O46" s="61">
        <f>Quarter!H46</f>
        <v>0</v>
      </c>
      <c r="P46" s="61">
        <f>Quarter!I46</f>
        <v>7029</v>
      </c>
      <c r="Q46" s="61">
        <f>Quarter!J46</f>
        <v>10471</v>
      </c>
      <c r="R46" s="61">
        <f>Quarter!K46</f>
        <v>7950</v>
      </c>
      <c r="S46" s="61">
        <f>Quarter!L46</f>
        <v>7433</v>
      </c>
      <c r="T46" s="61">
        <f>Quarter!M46</f>
        <v>11888</v>
      </c>
      <c r="U46" s="61">
        <f>Quarter!N46</f>
        <v>13429</v>
      </c>
      <c r="V46" s="61">
        <f>Quarter!O46</f>
        <v>3282</v>
      </c>
      <c r="W46" s="61">
        <f>Quarter!P46</f>
        <v>1374</v>
      </c>
      <c r="X46" s="61">
        <f>Quarter!Q46</f>
        <v>8301</v>
      </c>
      <c r="Y46" s="61">
        <f>Quarter!R46</f>
        <v>7356</v>
      </c>
      <c r="Z46" s="61">
        <f>Quarter!S46</f>
        <v>1662</v>
      </c>
      <c r="AA46" s="61">
        <f>Quarter!T46</f>
        <v>3152</v>
      </c>
      <c r="AB46" s="61">
        <f>Quarter!U46</f>
        <v>1189</v>
      </c>
      <c r="AC46" s="61">
        <f>Quarter!V46</f>
        <v>1248</v>
      </c>
      <c r="AD46" s="61">
        <f>Quarter!W46</f>
        <v>704</v>
      </c>
      <c r="AE46" s="136">
        <f t="shared" si="0"/>
        <v>-0.5764139590854392</v>
      </c>
      <c r="AF46" s="136"/>
      <c r="AG46" s="41"/>
      <c r="AH46" s="9"/>
      <c r="AI46" s="9"/>
      <c r="AJ46" s="9"/>
      <c r="AK46" s="9"/>
      <c r="AL46" s="9"/>
      <c r="AM46" s="9"/>
      <c r="AN46" s="9"/>
      <c r="AO46" s="9"/>
      <c r="AP46" s="9"/>
      <c r="AR46" s="10"/>
      <c r="AS46" s="10"/>
      <c r="AT46" s="10"/>
      <c r="AU46" s="10"/>
      <c r="AV46" s="10"/>
    </row>
    <row r="47" spans="1:48" ht="12.75">
      <c r="A47" s="266"/>
      <c r="B47" s="185"/>
      <c r="C47" s="171" t="s">
        <v>73</v>
      </c>
      <c r="D47" s="167">
        <v>2</v>
      </c>
      <c r="E47" s="79">
        <f>'Financial Year'!D47</f>
        <v>0</v>
      </c>
      <c r="F47" s="79">
        <f>'Financial Year'!E47</f>
        <v>8175</v>
      </c>
      <c r="G47" s="79">
        <f>'Financial Year'!F47</f>
        <v>2511</v>
      </c>
      <c r="H47" s="79">
        <f>'Financial Year'!G47</f>
        <v>0</v>
      </c>
      <c r="I47" s="138">
        <f t="shared" si="1"/>
        <v>-1</v>
      </c>
      <c r="J47" s="138"/>
      <c r="K47" s="61">
        <f>Quarter!D47</f>
        <v>4970</v>
      </c>
      <c r="L47" s="61">
        <f>Quarter!E47</f>
        <v>0</v>
      </c>
      <c r="M47" s="61">
        <f>Quarter!F47</f>
        <v>0</v>
      </c>
      <c r="N47" s="61">
        <f>Quarter!G47</f>
        <v>0</v>
      </c>
      <c r="O47" s="61">
        <f>Quarter!H47</f>
        <v>0</v>
      </c>
      <c r="P47" s="61">
        <f>Quarter!I47</f>
        <v>1275</v>
      </c>
      <c r="Q47" s="61">
        <f>Quarter!J47</f>
        <v>5874</v>
      </c>
      <c r="R47" s="61">
        <f>Quarter!K47</f>
        <v>396</v>
      </c>
      <c r="S47" s="61">
        <f>Quarter!L47</f>
        <v>630</v>
      </c>
      <c r="T47" s="61">
        <f>Quarter!M47</f>
        <v>1912</v>
      </c>
      <c r="U47" s="61">
        <f>Quarter!N47</f>
        <v>599</v>
      </c>
      <c r="V47" s="61">
        <f>Quarter!O47</f>
        <v>0</v>
      </c>
      <c r="W47" s="61">
        <f>Quarter!P47</f>
        <v>0</v>
      </c>
      <c r="X47" s="61">
        <f>Quarter!Q47</f>
        <v>0</v>
      </c>
      <c r="Y47" s="61">
        <f>Quarter!R47</f>
        <v>0</v>
      </c>
      <c r="Z47" s="61">
        <f>Quarter!S47</f>
        <v>0</v>
      </c>
      <c r="AA47" s="61">
        <f>Quarter!T47</f>
        <v>0</v>
      </c>
      <c r="AB47" s="61">
        <f>Quarter!U47</f>
        <v>0</v>
      </c>
      <c r="AC47" s="61">
        <f>Quarter!V47</f>
        <v>0</v>
      </c>
      <c r="AD47" s="61">
        <f>Quarter!W47</f>
        <v>0</v>
      </c>
      <c r="AE47" s="136">
        <f t="shared" si="0"/>
      </c>
      <c r="AF47" s="136"/>
      <c r="AG47" s="41"/>
      <c r="AH47" s="9"/>
      <c r="AI47" s="9"/>
      <c r="AJ47" s="9"/>
      <c r="AK47" s="9"/>
      <c r="AL47" s="9"/>
      <c r="AM47" s="9"/>
      <c r="AN47" s="9"/>
      <c r="AO47" s="9"/>
      <c r="AP47" s="9"/>
      <c r="AR47" s="10"/>
      <c r="AS47" s="10"/>
      <c r="AT47" s="10"/>
      <c r="AU47" s="10"/>
      <c r="AV47" s="10"/>
    </row>
    <row r="48" spans="1:48" ht="12.75">
      <c r="A48" s="266"/>
      <c r="B48" s="185"/>
      <c r="C48" s="171" t="s">
        <v>74</v>
      </c>
      <c r="D48" s="167">
        <v>0.5</v>
      </c>
      <c r="E48" s="79">
        <f>'Financial Year'!D48</f>
        <v>0</v>
      </c>
      <c r="F48" s="79">
        <f>'Financial Year'!E48</f>
        <v>0</v>
      </c>
      <c r="G48" s="79">
        <f>'Financial Year'!F48</f>
        <v>0</v>
      </c>
      <c r="H48" s="79">
        <f>'Financial Year'!G48</f>
        <v>0</v>
      </c>
      <c r="I48" s="138" t="e">
        <f t="shared" si="1"/>
        <v>#DIV/0!</v>
      </c>
      <c r="J48" s="138"/>
      <c r="K48" s="61">
        <f>Quarter!D48</f>
        <v>0</v>
      </c>
      <c r="L48" s="61">
        <f>Quarter!E48</f>
        <v>0</v>
      </c>
      <c r="M48" s="61">
        <f>Quarter!F48</f>
        <v>0</v>
      </c>
      <c r="N48" s="61">
        <f>Quarter!G48</f>
        <v>0</v>
      </c>
      <c r="O48" s="61">
        <f>Quarter!H48</f>
        <v>0</v>
      </c>
      <c r="P48" s="61">
        <f>Quarter!I48</f>
        <v>0</v>
      </c>
      <c r="Q48" s="61">
        <f>Quarter!J48</f>
        <v>0</v>
      </c>
      <c r="R48" s="61">
        <f>Quarter!K48</f>
        <v>0</v>
      </c>
      <c r="S48" s="61">
        <f>Quarter!L48</f>
        <v>0</v>
      </c>
      <c r="T48" s="61">
        <f>Quarter!M48</f>
        <v>0</v>
      </c>
      <c r="U48" s="61">
        <f>Quarter!N48</f>
        <v>0</v>
      </c>
      <c r="V48" s="61">
        <f>Quarter!O48</f>
        <v>0</v>
      </c>
      <c r="W48" s="61">
        <f>Quarter!P48</f>
        <v>0</v>
      </c>
      <c r="X48" s="61">
        <f>Quarter!Q48</f>
        <v>0</v>
      </c>
      <c r="Y48" s="61">
        <f>Quarter!R48</f>
        <v>0</v>
      </c>
      <c r="Z48" s="61">
        <f>Quarter!S48</f>
        <v>0</v>
      </c>
      <c r="AA48" s="61">
        <f>Quarter!T48</f>
        <v>0</v>
      </c>
      <c r="AB48" s="61">
        <f>Quarter!U48</f>
        <v>0</v>
      </c>
      <c r="AC48" s="61">
        <f>Quarter!V48</f>
        <v>0</v>
      </c>
      <c r="AD48" s="61">
        <f>Quarter!W48</f>
        <v>0</v>
      </c>
      <c r="AE48" s="136">
        <f t="shared" si="0"/>
      </c>
      <c r="AF48" s="136"/>
      <c r="AG48" s="41"/>
      <c r="AH48" s="9"/>
      <c r="AI48" s="9"/>
      <c r="AJ48" s="9"/>
      <c r="AK48" s="9"/>
      <c r="AL48" s="9"/>
      <c r="AM48" s="9"/>
      <c r="AN48" s="9"/>
      <c r="AO48" s="9"/>
      <c r="AP48" s="9"/>
      <c r="AR48" s="10"/>
      <c r="AS48" s="10"/>
      <c r="AT48" s="10"/>
      <c r="AU48" s="10"/>
      <c r="AV48" s="10"/>
    </row>
    <row r="49" spans="1:48" ht="12.75">
      <c r="A49" s="266"/>
      <c r="B49" s="185"/>
      <c r="C49" s="171"/>
      <c r="D49" s="167">
        <v>1</v>
      </c>
      <c r="E49" s="79">
        <f>'Financial Year'!D49</f>
        <v>106870</v>
      </c>
      <c r="F49" s="79">
        <f>'Financial Year'!E49</f>
        <v>103492</v>
      </c>
      <c r="G49" s="79">
        <f>'Financial Year'!F49</f>
        <v>90138</v>
      </c>
      <c r="H49" s="79">
        <f>'Financial Year'!G49</f>
        <v>92697</v>
      </c>
      <c r="I49" s="138">
        <f t="shared" si="1"/>
        <v>0.02838980230313526</v>
      </c>
      <c r="J49" s="138"/>
      <c r="K49" s="61">
        <f>Quarter!D49</f>
        <v>28985</v>
      </c>
      <c r="L49" s="61">
        <f>Quarter!E49</f>
        <v>27999</v>
      </c>
      <c r="M49" s="61">
        <f>Quarter!F49</f>
        <v>26632</v>
      </c>
      <c r="N49" s="61">
        <f>Quarter!G49</f>
        <v>25702</v>
      </c>
      <c r="O49" s="61">
        <f>Quarter!H49</f>
        <v>26537</v>
      </c>
      <c r="P49" s="61">
        <f>Quarter!I49</f>
        <v>27441</v>
      </c>
      <c r="Q49" s="61">
        <f>Quarter!J49</f>
        <v>23921</v>
      </c>
      <c r="R49" s="61">
        <f>Quarter!K49</f>
        <v>26324</v>
      </c>
      <c r="S49" s="61">
        <f>Quarter!L49</f>
        <v>25806</v>
      </c>
      <c r="T49" s="61">
        <f>Quarter!M49</f>
        <v>25416</v>
      </c>
      <c r="U49" s="61">
        <f>Quarter!N49</f>
        <v>21905</v>
      </c>
      <c r="V49" s="61">
        <f>Quarter!O49</f>
        <v>22041</v>
      </c>
      <c r="W49" s="61">
        <f>Quarter!P49</f>
        <v>20776</v>
      </c>
      <c r="X49" s="61">
        <f>Quarter!Q49</f>
        <v>23831</v>
      </c>
      <c r="Y49" s="61">
        <f>Quarter!R49</f>
        <v>21133</v>
      </c>
      <c r="Z49" s="61">
        <f>Quarter!S49</f>
        <v>24042</v>
      </c>
      <c r="AA49" s="61">
        <f>Quarter!T49</f>
        <v>23691</v>
      </c>
      <c r="AB49" s="61">
        <f>Quarter!U49</f>
        <v>22465</v>
      </c>
      <c r="AC49" s="61">
        <f>Quarter!V49</f>
        <v>18669</v>
      </c>
      <c r="AD49" s="61">
        <f>Quarter!W49</f>
        <v>20400</v>
      </c>
      <c r="AE49" s="136">
        <f t="shared" si="0"/>
        <v>-0.1514849014225106</v>
      </c>
      <c r="AF49" s="136"/>
      <c r="AG49" s="41"/>
      <c r="AH49" s="9"/>
      <c r="AI49" s="9"/>
      <c r="AJ49" s="9"/>
      <c r="AK49" s="9"/>
      <c r="AL49" s="9"/>
      <c r="AM49" s="9"/>
      <c r="AN49" s="9"/>
      <c r="AO49" s="9"/>
      <c r="AP49" s="9"/>
      <c r="AR49" s="10"/>
      <c r="AS49" s="10"/>
      <c r="AT49" s="10"/>
      <c r="AU49" s="10"/>
      <c r="AV49" s="10"/>
    </row>
    <row r="50" spans="1:48" ht="12.75">
      <c r="A50" s="266"/>
      <c r="B50" s="185"/>
      <c r="C50" s="171" t="s">
        <v>75</v>
      </c>
      <c r="D50" s="167">
        <v>1</v>
      </c>
      <c r="E50" s="79">
        <f>'Financial Year'!D50</f>
        <v>775</v>
      </c>
      <c r="F50" s="79">
        <f>'Financial Year'!E50</f>
        <v>396</v>
      </c>
      <c r="G50" s="79">
        <f>'Financial Year'!F50</f>
        <v>483</v>
      </c>
      <c r="H50" s="79">
        <f>'Financial Year'!G50</f>
        <v>191</v>
      </c>
      <c r="I50" s="138">
        <f t="shared" si="1"/>
        <v>-0.6045548654244306</v>
      </c>
      <c r="J50" s="138"/>
      <c r="K50" s="61">
        <f>Quarter!D50</f>
        <v>0</v>
      </c>
      <c r="L50" s="61">
        <f>Quarter!E50</f>
        <v>0</v>
      </c>
      <c r="M50" s="61">
        <f>Quarter!F50</f>
        <v>0</v>
      </c>
      <c r="N50" s="61">
        <f>Quarter!G50</f>
        <v>349</v>
      </c>
      <c r="O50" s="61">
        <f>Quarter!H50</f>
        <v>426</v>
      </c>
      <c r="P50" s="61">
        <f>Quarter!I50</f>
        <v>0</v>
      </c>
      <c r="Q50" s="61">
        <f>Quarter!J50</f>
        <v>0</v>
      </c>
      <c r="R50" s="61">
        <f>Quarter!K50</f>
        <v>0</v>
      </c>
      <c r="S50" s="61">
        <f>Quarter!L50</f>
        <v>396</v>
      </c>
      <c r="T50" s="61">
        <f>Quarter!M50</f>
        <v>251</v>
      </c>
      <c r="U50" s="61">
        <f>Quarter!N50</f>
        <v>232</v>
      </c>
      <c r="V50" s="61">
        <f>Quarter!O50</f>
        <v>0</v>
      </c>
      <c r="W50" s="61">
        <f>Quarter!P50</f>
        <v>0</v>
      </c>
      <c r="X50" s="61">
        <f>Quarter!Q50</f>
        <v>0</v>
      </c>
      <c r="Y50" s="61">
        <f>Quarter!R50</f>
        <v>0</v>
      </c>
      <c r="Z50" s="61">
        <f>Quarter!S50</f>
        <v>0</v>
      </c>
      <c r="AA50" s="61">
        <f>Quarter!T50</f>
        <v>191</v>
      </c>
      <c r="AB50" s="61">
        <f>Quarter!U50</f>
        <v>296</v>
      </c>
      <c r="AC50" s="61">
        <f>Quarter!V50</f>
        <v>337</v>
      </c>
      <c r="AD50" s="61">
        <f>Quarter!W50</f>
        <v>333</v>
      </c>
      <c r="AE50" s="136">
        <f t="shared" si="0"/>
      </c>
      <c r="AF50" s="136"/>
      <c r="AG50" s="41"/>
      <c r="AH50" s="9"/>
      <c r="AI50" s="9"/>
      <c r="AJ50" s="9"/>
      <c r="AK50" s="9"/>
      <c r="AL50" s="9"/>
      <c r="AM50" s="9"/>
      <c r="AN50" s="9"/>
      <c r="AO50" s="9"/>
      <c r="AP50" s="9"/>
      <c r="AR50" s="10"/>
      <c r="AS50" s="10"/>
      <c r="AT50" s="10"/>
      <c r="AU50" s="10"/>
      <c r="AV50" s="10"/>
    </row>
    <row r="51" spans="1:48" ht="12.75">
      <c r="A51" s="266"/>
      <c r="B51" s="185"/>
      <c r="C51" s="172"/>
      <c r="D51" s="167">
        <v>2</v>
      </c>
      <c r="E51" s="79">
        <f>'Financial Year'!D51</f>
        <v>0</v>
      </c>
      <c r="F51" s="79">
        <f>'Financial Year'!E51</f>
        <v>0</v>
      </c>
      <c r="G51" s="79">
        <f>'Financial Year'!F51</f>
        <v>0</v>
      </c>
      <c r="H51" s="79">
        <f>'Financial Year'!G51</f>
        <v>3191</v>
      </c>
      <c r="I51" s="138"/>
      <c r="J51" s="138"/>
      <c r="K51" s="61">
        <f>Quarter!D51</f>
        <v>0</v>
      </c>
      <c r="L51" s="61">
        <f>Quarter!E51</f>
        <v>0</v>
      </c>
      <c r="M51" s="61">
        <f>Quarter!F51</f>
        <v>0</v>
      </c>
      <c r="N51" s="61">
        <f>Quarter!G51</f>
        <v>0</v>
      </c>
      <c r="O51" s="61">
        <f>Quarter!H51</f>
        <v>0</v>
      </c>
      <c r="P51" s="61">
        <f>Quarter!I51</f>
        <v>0</v>
      </c>
      <c r="Q51" s="61">
        <f>Quarter!J51</f>
        <v>0</v>
      </c>
      <c r="R51" s="61">
        <f>Quarter!K51</f>
        <v>0</v>
      </c>
      <c r="S51" s="61">
        <f>Quarter!L51</f>
        <v>0</v>
      </c>
      <c r="T51" s="61">
        <f>Quarter!M51</f>
        <v>0</v>
      </c>
      <c r="U51" s="61">
        <f>Quarter!N51</f>
        <v>0</v>
      </c>
      <c r="V51" s="61">
        <f>Quarter!O51</f>
        <v>0</v>
      </c>
      <c r="W51" s="61">
        <f>Quarter!P51</f>
        <v>0</v>
      </c>
      <c r="X51" s="61">
        <f>Quarter!Q51</f>
        <v>0</v>
      </c>
      <c r="Y51" s="61">
        <f>Quarter!R51</f>
        <v>0</v>
      </c>
      <c r="Z51" s="61">
        <f>Quarter!S51</f>
        <v>0</v>
      </c>
      <c r="AA51" s="61">
        <f>Quarter!T51</f>
        <v>3191</v>
      </c>
      <c r="AB51" s="61">
        <f>Quarter!U51</f>
        <v>0</v>
      </c>
      <c r="AC51" s="61">
        <f>Quarter!V51</f>
        <v>0</v>
      </c>
      <c r="AD51" s="61">
        <f>Quarter!W51</f>
        <v>6054</v>
      </c>
      <c r="AE51" s="136">
        <f t="shared" si="0"/>
      </c>
      <c r="AF51" s="136"/>
      <c r="AG51" s="41"/>
      <c r="AH51" s="9"/>
      <c r="AI51" s="9"/>
      <c r="AJ51" s="9"/>
      <c r="AK51" s="9"/>
      <c r="AL51" s="9"/>
      <c r="AM51" s="9"/>
      <c r="AN51" s="9"/>
      <c r="AO51" s="9"/>
      <c r="AP51" s="9"/>
      <c r="AR51" s="10"/>
      <c r="AS51" s="10"/>
      <c r="AT51" s="10"/>
      <c r="AU51" s="10"/>
      <c r="AV51" s="10"/>
    </row>
    <row r="52" spans="1:39" ht="12.75">
      <c r="A52" s="266"/>
      <c r="B52" s="185"/>
      <c r="C52" s="169" t="s">
        <v>101</v>
      </c>
      <c r="D52" s="167">
        <v>1</v>
      </c>
      <c r="E52" s="79">
        <f>'Financial Year'!D52</f>
        <v>0</v>
      </c>
      <c r="F52" s="79">
        <f>'Financial Year'!E52</f>
        <v>42</v>
      </c>
      <c r="G52" s="79">
        <f>'Financial Year'!F52</f>
        <v>407</v>
      </c>
      <c r="H52" s="79">
        <f>'Financial Year'!G52</f>
        <v>0</v>
      </c>
      <c r="I52" s="138">
        <f t="shared" si="1"/>
        <v>-1</v>
      </c>
      <c r="J52" s="138"/>
      <c r="K52" s="61">
        <f>Quarter!D52</f>
        <v>0</v>
      </c>
      <c r="L52" s="61">
        <f>Quarter!E52</f>
        <v>0</v>
      </c>
      <c r="M52" s="61">
        <f>Quarter!F52</f>
        <v>0</v>
      </c>
      <c r="N52" s="61">
        <f>Quarter!G52</f>
        <v>0</v>
      </c>
      <c r="O52" s="61">
        <f>Quarter!H52</f>
        <v>0</v>
      </c>
      <c r="P52" s="61">
        <f>Quarter!I52</f>
        <v>0</v>
      </c>
      <c r="Q52" s="61">
        <f>Quarter!J52</f>
        <v>0</v>
      </c>
      <c r="R52" s="61">
        <f>Quarter!K52</f>
        <v>23</v>
      </c>
      <c r="S52" s="61">
        <f>Quarter!L52</f>
        <v>19</v>
      </c>
      <c r="T52" s="61">
        <f>Quarter!M52</f>
        <v>15</v>
      </c>
      <c r="U52" s="61">
        <f>Quarter!N52</f>
        <v>108</v>
      </c>
      <c r="V52" s="61">
        <f>Quarter!O52</f>
        <v>117</v>
      </c>
      <c r="W52" s="61">
        <f>Quarter!P52</f>
        <v>167</v>
      </c>
      <c r="X52" s="61">
        <f>Quarter!Q52</f>
        <v>0</v>
      </c>
      <c r="Y52" s="61">
        <f>Quarter!R52</f>
        <v>0</v>
      </c>
      <c r="Z52" s="61">
        <f>Quarter!S52</f>
        <v>0</v>
      </c>
      <c r="AA52" s="61">
        <f>Quarter!T52</f>
        <v>0</v>
      </c>
      <c r="AB52" s="61">
        <f>Quarter!U52</f>
        <v>0</v>
      </c>
      <c r="AC52" s="61">
        <f>Quarter!V52</f>
        <v>0</v>
      </c>
      <c r="AD52" s="61">
        <f>Quarter!W52</f>
        <v>0</v>
      </c>
      <c r="AE52" s="136">
        <f t="shared" si="0"/>
      </c>
      <c r="AF52" s="136"/>
      <c r="AI52" s="9"/>
      <c r="AJ52" s="9"/>
      <c r="AK52" s="9"/>
      <c r="AL52" s="9"/>
      <c r="AM52" s="9"/>
    </row>
    <row r="53" spans="1:39" ht="12.75">
      <c r="A53" s="266"/>
      <c r="B53" s="185"/>
      <c r="C53" s="172" t="s">
        <v>136</v>
      </c>
      <c r="D53" s="167">
        <v>1.5000000000015</v>
      </c>
      <c r="E53" s="79">
        <f>'Financial Year'!D53</f>
        <v>0</v>
      </c>
      <c r="F53" s="79">
        <f>'Financial Year'!E53</f>
        <v>0</v>
      </c>
      <c r="G53" s="79">
        <f>'Financial Year'!F53</f>
        <v>0</v>
      </c>
      <c r="H53" s="79">
        <f>'Financial Year'!G53</f>
        <v>24699</v>
      </c>
      <c r="I53" s="138"/>
      <c r="J53" s="138"/>
      <c r="K53" s="61">
        <f>Quarter!D53</f>
        <v>0</v>
      </c>
      <c r="L53" s="61">
        <f>Quarter!E53</f>
        <v>0</v>
      </c>
      <c r="M53" s="61">
        <f>Quarter!F53</f>
        <v>0</v>
      </c>
      <c r="N53" s="61">
        <f>Quarter!G53</f>
        <v>0</v>
      </c>
      <c r="O53" s="61">
        <f>Quarter!H53</f>
        <v>0</v>
      </c>
      <c r="P53" s="61">
        <f>Quarter!I53</f>
        <v>0</v>
      </c>
      <c r="Q53" s="61">
        <f>Quarter!J53</f>
        <v>0</v>
      </c>
      <c r="R53" s="61">
        <f>Quarter!K53</f>
        <v>0</v>
      </c>
      <c r="S53" s="61">
        <f>Quarter!L53</f>
        <v>0</v>
      </c>
      <c r="T53" s="61">
        <f>Quarter!M53</f>
        <v>0</v>
      </c>
      <c r="U53" s="61">
        <f>Quarter!N53</f>
        <v>0</v>
      </c>
      <c r="V53" s="61">
        <f>Quarter!O53</f>
        <v>0</v>
      </c>
      <c r="W53" s="61">
        <f>Quarter!P53</f>
        <v>0</v>
      </c>
      <c r="X53" s="61">
        <f>Quarter!Q53</f>
        <v>6851</v>
      </c>
      <c r="Y53" s="61">
        <f>Quarter!R53</f>
        <v>6001</v>
      </c>
      <c r="Z53" s="61">
        <f>Quarter!S53</f>
        <v>6181</v>
      </c>
      <c r="AA53" s="61">
        <f>Quarter!T53</f>
        <v>5666</v>
      </c>
      <c r="AB53" s="61">
        <f>Quarter!U53</f>
        <v>6135</v>
      </c>
      <c r="AC53" s="61">
        <f>Quarter!V53</f>
        <v>6917</v>
      </c>
      <c r="AD53" s="61">
        <f>Quarter!W53</f>
        <v>5738</v>
      </c>
      <c r="AE53" s="136">
        <f t="shared" si="0"/>
        <v>-0.07167125060669799</v>
      </c>
      <c r="AF53" s="136"/>
      <c r="AI53" s="9"/>
      <c r="AJ53" s="9"/>
      <c r="AK53" s="9"/>
      <c r="AL53" s="9"/>
      <c r="AM53" s="9"/>
    </row>
    <row r="54" spans="1:39" ht="12.75">
      <c r="A54" s="266"/>
      <c r="B54" s="185"/>
      <c r="C54" s="172" t="s">
        <v>133</v>
      </c>
      <c r="D54" s="167">
        <v>2</v>
      </c>
      <c r="E54" s="79">
        <f>'Financial Year'!D54</f>
        <v>0</v>
      </c>
      <c r="F54" s="79">
        <f>'Financial Year'!E54</f>
        <v>0</v>
      </c>
      <c r="G54" s="79">
        <f>'Financial Year'!F54</f>
        <v>0</v>
      </c>
      <c r="H54" s="79">
        <f>'Financial Year'!G54</f>
        <v>34783</v>
      </c>
      <c r="I54" s="138"/>
      <c r="J54" s="138"/>
      <c r="K54" s="61">
        <f>Quarter!D54</f>
        <v>0</v>
      </c>
      <c r="L54" s="61">
        <f>Quarter!E54</f>
        <v>0</v>
      </c>
      <c r="M54" s="61">
        <f>Quarter!F54</f>
        <v>0</v>
      </c>
      <c r="N54" s="61">
        <f>Quarter!G54</f>
        <v>0</v>
      </c>
      <c r="O54" s="61">
        <f>Quarter!H54</f>
        <v>0</v>
      </c>
      <c r="P54" s="61">
        <f>Quarter!I54</f>
        <v>0</v>
      </c>
      <c r="Q54" s="61">
        <f>Quarter!J54</f>
        <v>0</v>
      </c>
      <c r="R54" s="61">
        <f>Quarter!K54</f>
        <v>0</v>
      </c>
      <c r="S54" s="61">
        <f>Quarter!L54</f>
        <v>0</v>
      </c>
      <c r="T54" s="61">
        <f>Quarter!M54</f>
        <v>0</v>
      </c>
      <c r="U54" s="61">
        <f>Quarter!N54</f>
        <v>0</v>
      </c>
      <c r="V54" s="61">
        <f>Quarter!O54</f>
        <v>0</v>
      </c>
      <c r="W54" s="61">
        <f>Quarter!P54</f>
        <v>0</v>
      </c>
      <c r="X54" s="61">
        <f>Quarter!Q54</f>
        <v>8225</v>
      </c>
      <c r="Y54" s="61">
        <f>Quarter!R54</f>
        <v>7229</v>
      </c>
      <c r="Z54" s="61">
        <f>Quarter!S54</f>
        <v>10513</v>
      </c>
      <c r="AA54" s="61">
        <f>Quarter!T54</f>
        <v>8816</v>
      </c>
      <c r="AB54" s="61">
        <f>Quarter!U54</f>
        <v>5353</v>
      </c>
      <c r="AC54" s="61">
        <f>Quarter!V54</f>
        <v>4114</v>
      </c>
      <c r="AD54" s="61">
        <f>Quarter!W54</f>
        <v>6184</v>
      </c>
      <c r="AE54" s="136">
        <f t="shared" si="0"/>
        <v>-0.41177589650908397</v>
      </c>
      <c r="AF54" s="136"/>
      <c r="AI54" s="9"/>
      <c r="AJ54" s="9"/>
      <c r="AK54" s="9"/>
      <c r="AL54" s="9"/>
      <c r="AM54" s="9"/>
    </row>
    <row r="55" spans="1:39" ht="12.75">
      <c r="A55" s="266"/>
      <c r="B55" s="185"/>
      <c r="C55" s="168" t="s">
        <v>134</v>
      </c>
      <c r="D55" s="167">
        <v>1</v>
      </c>
      <c r="E55" s="79">
        <f>'Financial Year'!D55</f>
        <v>0</v>
      </c>
      <c r="F55" s="79">
        <f>'Financial Year'!E55</f>
        <v>0</v>
      </c>
      <c r="G55" s="79">
        <f>'Financial Year'!F55</f>
        <v>0</v>
      </c>
      <c r="H55" s="79">
        <f>'Financial Year'!G55</f>
        <v>2051539</v>
      </c>
      <c r="I55" s="138"/>
      <c r="J55" s="138"/>
      <c r="K55" s="61">
        <f>Quarter!D55</f>
        <v>0</v>
      </c>
      <c r="L55" s="61">
        <f>Quarter!E55</f>
        <v>0</v>
      </c>
      <c r="M55" s="61">
        <f>Quarter!F55</f>
        <v>0</v>
      </c>
      <c r="N55" s="61">
        <f>Quarter!G55</f>
        <v>0</v>
      </c>
      <c r="O55" s="61">
        <f>Quarter!H55</f>
        <v>0</v>
      </c>
      <c r="P55" s="61">
        <f>Quarter!I55</f>
        <v>0</v>
      </c>
      <c r="Q55" s="61">
        <f>Quarter!J55</f>
        <v>0</v>
      </c>
      <c r="R55" s="61">
        <f>Quarter!K55</f>
        <v>0</v>
      </c>
      <c r="S55" s="61">
        <f>Quarter!L55</f>
        <v>0</v>
      </c>
      <c r="T55" s="61">
        <f>Quarter!M55</f>
        <v>0</v>
      </c>
      <c r="U55" s="61">
        <f>Quarter!N55</f>
        <v>0</v>
      </c>
      <c r="V55" s="61">
        <f>Quarter!O55</f>
        <v>0</v>
      </c>
      <c r="W55" s="61">
        <f>Quarter!P55</f>
        <v>0</v>
      </c>
      <c r="X55" s="61">
        <f>Quarter!Q55</f>
        <v>1185544</v>
      </c>
      <c r="Y55" s="61">
        <f>Quarter!R55</f>
        <v>379519</v>
      </c>
      <c r="Z55" s="61">
        <f>Quarter!S55</f>
        <v>243708</v>
      </c>
      <c r="AA55" s="61">
        <f>Quarter!T55</f>
        <v>242768</v>
      </c>
      <c r="AB55" s="61">
        <f>Quarter!U55</f>
        <v>389474</v>
      </c>
      <c r="AC55" s="61">
        <f>Quarter!V55</f>
        <v>347724</v>
      </c>
      <c r="AD55" s="61">
        <f>Quarter!W55</f>
        <v>451403</v>
      </c>
      <c r="AE55" s="136">
        <f t="shared" si="0"/>
        <v>0.8522288968765901</v>
      </c>
      <c r="AF55" s="136"/>
      <c r="AI55" s="9"/>
      <c r="AJ55" s="9"/>
      <c r="AK55" s="9"/>
      <c r="AL55" s="9"/>
      <c r="AM55" s="9"/>
    </row>
    <row r="56" spans="1:39" ht="12.75">
      <c r="A56" s="266"/>
      <c r="B56" s="185"/>
      <c r="C56" s="166" t="s">
        <v>141</v>
      </c>
      <c r="D56" s="167">
        <v>1</v>
      </c>
      <c r="E56" s="79">
        <f>'Financial Year'!D56</f>
        <v>0</v>
      </c>
      <c r="F56" s="79">
        <f>'Financial Year'!E56</f>
        <v>0</v>
      </c>
      <c r="G56" s="79">
        <f>'Financial Year'!F56</f>
        <v>0</v>
      </c>
      <c r="H56" s="79">
        <f>'Financial Year'!G56</f>
        <v>4239369</v>
      </c>
      <c r="I56" s="138"/>
      <c r="J56" s="138"/>
      <c r="K56" s="61">
        <f>Quarter!D56</f>
        <v>0</v>
      </c>
      <c r="L56" s="61">
        <f>Quarter!E56</f>
        <v>0</v>
      </c>
      <c r="M56" s="61">
        <f>Quarter!F56</f>
        <v>0</v>
      </c>
      <c r="N56" s="61">
        <f>Quarter!G56</f>
        <v>0</v>
      </c>
      <c r="O56" s="61">
        <f>Quarter!H56</f>
        <v>0</v>
      </c>
      <c r="P56" s="61">
        <f>Quarter!I56</f>
        <v>0</v>
      </c>
      <c r="Q56" s="61">
        <f>Quarter!J56</f>
        <v>0</v>
      </c>
      <c r="R56" s="61">
        <f>Quarter!K56</f>
        <v>0</v>
      </c>
      <c r="S56" s="61">
        <f>Quarter!L56</f>
        <v>0</v>
      </c>
      <c r="T56" s="61">
        <f>Quarter!M56</f>
        <v>0</v>
      </c>
      <c r="U56" s="61">
        <f>Quarter!N56</f>
        <v>0</v>
      </c>
      <c r="V56" s="61">
        <f>Quarter!O56</f>
        <v>0</v>
      </c>
      <c r="W56" s="61">
        <f>Quarter!P56</f>
        <v>0</v>
      </c>
      <c r="X56" s="61">
        <f>Quarter!Q56</f>
        <v>790198</v>
      </c>
      <c r="Y56" s="61">
        <f>Quarter!R56</f>
        <v>1048754</v>
      </c>
      <c r="Z56" s="61">
        <f>Quarter!S56</f>
        <v>1180689</v>
      </c>
      <c r="AA56" s="61">
        <f>Quarter!T56</f>
        <v>1219728</v>
      </c>
      <c r="AB56" s="61">
        <f>Quarter!U56</f>
        <v>1282602</v>
      </c>
      <c r="AC56" s="61">
        <f>Quarter!V56</f>
        <v>1237941</v>
      </c>
      <c r="AD56" s="61">
        <f>Quarter!W56</f>
        <v>2634289</v>
      </c>
      <c r="AE56" s="136">
        <f t="shared" si="0"/>
        <v>1.2311455429838003</v>
      </c>
      <c r="AF56" s="136"/>
      <c r="AI56" s="9"/>
      <c r="AJ56" s="9"/>
      <c r="AK56" s="9"/>
      <c r="AL56" s="9"/>
      <c r="AM56" s="9"/>
    </row>
    <row r="57" spans="1:39" ht="12.75">
      <c r="A57" s="266"/>
      <c r="B57" s="185"/>
      <c r="C57" s="166" t="s">
        <v>138</v>
      </c>
      <c r="D57" s="167">
        <v>0.30000000000003</v>
      </c>
      <c r="E57" s="79">
        <f>'Financial Year'!D57</f>
        <v>0</v>
      </c>
      <c r="F57" s="79">
        <f>'Financial Year'!E57</f>
        <v>0</v>
      </c>
      <c r="G57" s="79">
        <f>'Financial Year'!F57</f>
        <v>0</v>
      </c>
      <c r="H57" s="79">
        <f>'Financial Year'!G57</f>
        <v>51803</v>
      </c>
      <c r="I57" s="138"/>
      <c r="J57" s="138"/>
      <c r="K57" s="61">
        <f>Quarter!D57</f>
        <v>0</v>
      </c>
      <c r="L57" s="61">
        <f>Quarter!E57</f>
        <v>0</v>
      </c>
      <c r="M57" s="61">
        <f>Quarter!F57</f>
        <v>0</v>
      </c>
      <c r="N57" s="61">
        <f>Quarter!G57</f>
        <v>0</v>
      </c>
      <c r="O57" s="61">
        <f>Quarter!H57</f>
        <v>0</v>
      </c>
      <c r="P57" s="61">
        <f>Quarter!I57</f>
        <v>0</v>
      </c>
      <c r="Q57" s="61">
        <f>Quarter!J57</f>
        <v>0</v>
      </c>
      <c r="R57" s="61">
        <f>Quarter!K57</f>
        <v>0</v>
      </c>
      <c r="S57" s="61">
        <f>Quarter!L57</f>
        <v>0</v>
      </c>
      <c r="T57" s="61">
        <f>Quarter!M57</f>
        <v>0</v>
      </c>
      <c r="U57" s="61">
        <f>Quarter!N57</f>
        <v>0</v>
      </c>
      <c r="V57" s="61">
        <f>Quarter!O57</f>
        <v>0</v>
      </c>
      <c r="W57" s="61">
        <f>Quarter!P57</f>
        <v>0</v>
      </c>
      <c r="X57" s="61">
        <f>Quarter!Q57</f>
        <v>14789</v>
      </c>
      <c r="Y57" s="61">
        <f>Quarter!R57</f>
        <v>14863</v>
      </c>
      <c r="Z57" s="61">
        <f>Quarter!S57</f>
        <v>13947</v>
      </c>
      <c r="AA57" s="61">
        <f>Quarter!T57</f>
        <v>8204</v>
      </c>
      <c r="AB57" s="61">
        <f>Quarter!U57</f>
        <v>10047</v>
      </c>
      <c r="AC57" s="61">
        <f>Quarter!V57</f>
        <v>8106</v>
      </c>
      <c r="AD57" s="61">
        <f>Quarter!W57</f>
        <v>6674</v>
      </c>
      <c r="AE57" s="136">
        <f t="shared" si="0"/>
        <v>-0.5214741521474152</v>
      </c>
      <c r="AF57" s="136"/>
      <c r="AI57" s="9"/>
      <c r="AJ57" s="9"/>
      <c r="AK57" s="9"/>
      <c r="AL57" s="9"/>
      <c r="AM57" s="9"/>
    </row>
    <row r="58" spans="1:39" ht="12.75">
      <c r="A58" s="266"/>
      <c r="B58" s="185"/>
      <c r="C58" s="166" t="s">
        <v>139</v>
      </c>
      <c r="D58" s="167">
        <v>0.60000000000024</v>
      </c>
      <c r="E58" s="79">
        <f>'Financial Year'!D58</f>
        <v>0</v>
      </c>
      <c r="F58" s="79">
        <f>'Financial Year'!E58</f>
        <v>0</v>
      </c>
      <c r="G58" s="79">
        <f>'Financial Year'!F58</f>
        <v>0</v>
      </c>
      <c r="H58" s="79">
        <f>'Financial Year'!G58</f>
        <v>54648</v>
      </c>
      <c r="I58" s="138"/>
      <c r="J58" s="138"/>
      <c r="K58" s="61">
        <f>Quarter!D58</f>
        <v>0</v>
      </c>
      <c r="L58" s="61">
        <f>Quarter!E58</f>
        <v>0</v>
      </c>
      <c r="M58" s="61">
        <f>Quarter!F58</f>
        <v>0</v>
      </c>
      <c r="N58" s="61">
        <f>Quarter!G58</f>
        <v>0</v>
      </c>
      <c r="O58" s="61">
        <f>Quarter!H58</f>
        <v>0</v>
      </c>
      <c r="P58" s="61">
        <f>Quarter!I58</f>
        <v>0</v>
      </c>
      <c r="Q58" s="61">
        <f>Quarter!J58</f>
        <v>0</v>
      </c>
      <c r="R58" s="61">
        <f>Quarter!K58</f>
        <v>0</v>
      </c>
      <c r="S58" s="61">
        <f>Quarter!L58</f>
        <v>0</v>
      </c>
      <c r="T58" s="61">
        <f>Quarter!M58</f>
        <v>0</v>
      </c>
      <c r="U58" s="61">
        <f>Quarter!N58</f>
        <v>0</v>
      </c>
      <c r="V58" s="61">
        <f>Quarter!O58</f>
        <v>0</v>
      </c>
      <c r="W58" s="61">
        <f>Quarter!P58</f>
        <v>0</v>
      </c>
      <c r="X58" s="61">
        <f>Quarter!Q58</f>
        <v>27388</v>
      </c>
      <c r="Y58" s="61">
        <f>Quarter!R58</f>
        <v>26998</v>
      </c>
      <c r="Z58" s="61">
        <f>Quarter!S58</f>
        <v>262</v>
      </c>
      <c r="AA58" s="61">
        <f>Quarter!T58</f>
        <v>0</v>
      </c>
      <c r="AB58" s="61">
        <f>Quarter!U58</f>
        <v>0</v>
      </c>
      <c r="AC58" s="61">
        <f>Quarter!V58</f>
        <v>0</v>
      </c>
      <c r="AD58" s="61">
        <f>Quarter!W58</f>
        <v>406</v>
      </c>
      <c r="AE58" s="136">
        <f t="shared" si="0"/>
        <v>0.549618320610687</v>
      </c>
      <c r="AF58" s="136"/>
      <c r="AI58" s="9"/>
      <c r="AJ58" s="9"/>
      <c r="AK58" s="9"/>
      <c r="AL58" s="9"/>
      <c r="AM58" s="9"/>
    </row>
    <row r="59" spans="1:39" ht="12.75">
      <c r="A59" s="266"/>
      <c r="B59" s="185"/>
      <c r="C59" s="166" t="s">
        <v>140</v>
      </c>
      <c r="D59" s="167">
        <v>0.8</v>
      </c>
      <c r="E59" s="79">
        <f>'Financial Year'!D59</f>
        <v>0</v>
      </c>
      <c r="F59" s="79">
        <f>'Financial Year'!E59</f>
        <v>0</v>
      </c>
      <c r="G59" s="79">
        <f>'Financial Year'!F59</f>
        <v>0</v>
      </c>
      <c r="H59" s="79">
        <f>'Financial Year'!G59</f>
        <v>17276</v>
      </c>
      <c r="I59" s="138"/>
      <c r="J59" s="138"/>
      <c r="K59" s="61">
        <f>Quarter!D59</f>
        <v>0</v>
      </c>
      <c r="L59" s="61">
        <f>Quarter!E59</f>
        <v>0</v>
      </c>
      <c r="M59" s="61">
        <f>Quarter!F59</f>
        <v>0</v>
      </c>
      <c r="N59" s="61">
        <f>Quarter!G59</f>
        <v>0</v>
      </c>
      <c r="O59" s="61">
        <f>Quarter!H59</f>
        <v>0</v>
      </c>
      <c r="P59" s="61">
        <f>Quarter!I59</f>
        <v>0</v>
      </c>
      <c r="Q59" s="61">
        <f>Quarter!J59</f>
        <v>0</v>
      </c>
      <c r="R59" s="61">
        <f>Quarter!K59</f>
        <v>0</v>
      </c>
      <c r="S59" s="61">
        <f>Quarter!L59</f>
        <v>0</v>
      </c>
      <c r="T59" s="61">
        <f>Quarter!M59</f>
        <v>0</v>
      </c>
      <c r="U59" s="61">
        <f>Quarter!N59</f>
        <v>0</v>
      </c>
      <c r="V59" s="61">
        <f>Quarter!O59</f>
        <v>0</v>
      </c>
      <c r="W59" s="61">
        <f>Quarter!P59</f>
        <v>0</v>
      </c>
      <c r="X59" s="61">
        <f>Quarter!Q59</f>
        <v>898</v>
      </c>
      <c r="Y59" s="61">
        <f>Quarter!R59</f>
        <v>6687</v>
      </c>
      <c r="Z59" s="61">
        <f>Quarter!S59</f>
        <v>6714</v>
      </c>
      <c r="AA59" s="61">
        <f>Quarter!T59</f>
        <v>2977</v>
      </c>
      <c r="AB59" s="61">
        <f>Quarter!U59</f>
        <v>228</v>
      </c>
      <c r="AC59" s="61">
        <f>Quarter!V59</f>
        <v>0</v>
      </c>
      <c r="AD59" s="61">
        <f>Quarter!W59</f>
        <v>3256</v>
      </c>
      <c r="AE59" s="136">
        <f t="shared" si="0"/>
        <v>-0.5150431933273756</v>
      </c>
      <c r="AF59" s="136"/>
      <c r="AI59" s="9"/>
      <c r="AJ59" s="9"/>
      <c r="AK59" s="9"/>
      <c r="AL59" s="9"/>
      <c r="AM59" s="9"/>
    </row>
    <row r="60" spans="1:39" ht="12.75">
      <c r="A60" s="266"/>
      <c r="B60" s="185"/>
      <c r="C60" s="166" t="s">
        <v>142</v>
      </c>
      <c r="D60" s="167">
        <v>0.70000000000021</v>
      </c>
      <c r="E60" s="79">
        <f>'Financial Year'!D60</f>
        <v>0</v>
      </c>
      <c r="F60" s="79">
        <f>'Financial Year'!E60</f>
        <v>0</v>
      </c>
      <c r="G60" s="79">
        <f>'Financial Year'!F60</f>
        <v>0</v>
      </c>
      <c r="H60" s="79">
        <f>'Financial Year'!G60</f>
        <v>40235</v>
      </c>
      <c r="I60" s="138"/>
      <c r="J60" s="138"/>
      <c r="K60" s="61">
        <f>Quarter!D60</f>
        <v>0</v>
      </c>
      <c r="L60" s="61">
        <f>Quarter!E60</f>
        <v>0</v>
      </c>
      <c r="M60" s="61">
        <f>Quarter!F60</f>
        <v>0</v>
      </c>
      <c r="N60" s="61">
        <f>Quarter!G60</f>
        <v>0</v>
      </c>
      <c r="O60" s="61">
        <f>Quarter!H60</f>
        <v>0</v>
      </c>
      <c r="P60" s="61">
        <f>Quarter!I60</f>
        <v>0</v>
      </c>
      <c r="Q60" s="61">
        <f>Quarter!J60</f>
        <v>0</v>
      </c>
      <c r="R60" s="61">
        <f>Quarter!K60</f>
        <v>0</v>
      </c>
      <c r="S60" s="61">
        <f>Quarter!L60</f>
        <v>0</v>
      </c>
      <c r="T60" s="61">
        <f>Quarter!M60</f>
        <v>0</v>
      </c>
      <c r="U60" s="61">
        <f>Quarter!N60</f>
        <v>0</v>
      </c>
      <c r="V60" s="61">
        <f>Quarter!O60</f>
        <v>0</v>
      </c>
      <c r="W60" s="61">
        <f>Quarter!P60</f>
        <v>0</v>
      </c>
      <c r="X60" s="61">
        <f>Quarter!Q60</f>
        <v>3458</v>
      </c>
      <c r="Y60" s="61">
        <f>Quarter!R60</f>
        <v>36329</v>
      </c>
      <c r="Z60" s="61">
        <f>Quarter!S60</f>
        <v>0</v>
      </c>
      <c r="AA60" s="61">
        <f>Quarter!T60</f>
        <v>448</v>
      </c>
      <c r="AB60" s="61">
        <f>Quarter!U60</f>
        <v>0</v>
      </c>
      <c r="AC60" s="61">
        <f>Quarter!V60</f>
        <v>0</v>
      </c>
      <c r="AD60" s="61">
        <f>Quarter!W60</f>
        <v>0</v>
      </c>
      <c r="AE60" s="136">
        <f t="shared" si="0"/>
      </c>
      <c r="AF60" s="136"/>
      <c r="AI60" s="9"/>
      <c r="AJ60" s="9"/>
      <c r="AK60" s="9"/>
      <c r="AL60" s="9"/>
      <c r="AM60" s="9"/>
    </row>
    <row r="61" spans="1:39" ht="12.75">
      <c r="A61" s="266"/>
      <c r="B61" s="185"/>
      <c r="C61" s="166"/>
      <c r="D61" s="167">
        <v>0.9</v>
      </c>
      <c r="E61" s="79">
        <f>'Financial Year'!D61</f>
        <v>0</v>
      </c>
      <c r="F61" s="79">
        <f>'Financial Year'!E61</f>
        <v>0</v>
      </c>
      <c r="G61" s="79">
        <f>'Financial Year'!F61</f>
        <v>0</v>
      </c>
      <c r="H61" s="79">
        <f>'Financial Year'!G61</f>
        <v>0</v>
      </c>
      <c r="I61" s="138"/>
      <c r="J61" s="138"/>
      <c r="K61" s="61"/>
      <c r="L61" s="61"/>
      <c r="M61" s="61"/>
      <c r="N61" s="61"/>
      <c r="O61" s="61"/>
      <c r="P61" s="61"/>
      <c r="Q61" s="61"/>
      <c r="R61" s="61"/>
      <c r="S61" s="61"/>
      <c r="T61" s="61">
        <f>Quarter!M61</f>
        <v>0</v>
      </c>
      <c r="U61" s="61">
        <f>Quarter!N61</f>
        <v>0</v>
      </c>
      <c r="V61" s="61">
        <f>Quarter!O61</f>
        <v>0</v>
      </c>
      <c r="W61" s="61">
        <f>Quarter!P61</f>
        <v>0</v>
      </c>
      <c r="X61" s="61">
        <f>Quarter!Q61</f>
        <v>0</v>
      </c>
      <c r="Y61" s="61">
        <f>Quarter!R61</f>
        <v>0</v>
      </c>
      <c r="Z61" s="61">
        <f>Quarter!S61</f>
        <v>0</v>
      </c>
      <c r="AA61" s="61">
        <f>Quarter!T61</f>
        <v>0</v>
      </c>
      <c r="AB61" s="61">
        <f>Quarter!U61</f>
        <v>450881</v>
      </c>
      <c r="AC61" s="61">
        <f>Quarter!V61</f>
        <v>919012</v>
      </c>
      <c r="AD61" s="61">
        <f>Quarter!W61</f>
        <v>0</v>
      </c>
      <c r="AE61" s="136">
        <f t="shared" si="0"/>
      </c>
      <c r="AF61" s="136"/>
      <c r="AI61" s="9"/>
      <c r="AJ61" s="9"/>
      <c r="AK61" s="9"/>
      <c r="AL61" s="9"/>
      <c r="AM61" s="9"/>
    </row>
    <row r="62" spans="1:39" ht="12.75">
      <c r="A62" s="266"/>
      <c r="B62" s="185"/>
      <c r="C62" s="166" t="s">
        <v>137</v>
      </c>
      <c r="D62" s="167">
        <v>1</v>
      </c>
      <c r="E62" s="79">
        <f>'Financial Year'!D62</f>
        <v>0</v>
      </c>
      <c r="F62" s="79">
        <f>'Financial Year'!E62</f>
        <v>0</v>
      </c>
      <c r="G62" s="79">
        <f>'Financial Year'!F62</f>
        <v>0</v>
      </c>
      <c r="H62" s="79">
        <f>'Financial Year'!G62</f>
        <v>120022</v>
      </c>
      <c r="I62" s="138"/>
      <c r="J62" s="138"/>
      <c r="K62" s="61"/>
      <c r="L62" s="61"/>
      <c r="M62" s="61"/>
      <c r="N62" s="61"/>
      <c r="O62" s="61"/>
      <c r="P62" s="61"/>
      <c r="Q62" s="61"/>
      <c r="R62" s="61"/>
      <c r="S62" s="61"/>
      <c r="T62" s="61">
        <f>Quarter!M62</f>
        <v>0</v>
      </c>
      <c r="U62" s="61">
        <f>Quarter!N62</f>
        <v>0</v>
      </c>
      <c r="V62" s="61">
        <f>Quarter!O62</f>
        <v>0</v>
      </c>
      <c r="W62" s="61">
        <f>Quarter!P62</f>
        <v>0</v>
      </c>
      <c r="X62" s="61">
        <f>Quarter!Q62</f>
        <v>93626</v>
      </c>
      <c r="Y62" s="61">
        <f>Quarter!R62</f>
        <v>26396</v>
      </c>
      <c r="Z62" s="61">
        <f>Quarter!S62</f>
        <v>0</v>
      </c>
      <c r="AA62" s="61">
        <f>Quarter!T62</f>
        <v>0</v>
      </c>
      <c r="AB62" s="61">
        <f>Quarter!U62</f>
        <v>0</v>
      </c>
      <c r="AC62" s="61">
        <f>Quarter!V62</f>
        <v>0</v>
      </c>
      <c r="AD62" s="61">
        <f>Quarter!W62</f>
        <v>0</v>
      </c>
      <c r="AE62" s="136">
        <f t="shared" si="0"/>
      </c>
      <c r="AF62" s="136"/>
      <c r="AI62" s="9"/>
      <c r="AJ62" s="9"/>
      <c r="AK62" s="9"/>
      <c r="AL62" s="9"/>
      <c r="AM62" s="9"/>
    </row>
    <row r="63" spans="1:39" ht="12.75">
      <c r="A63" s="266"/>
      <c r="B63" s="185"/>
      <c r="C63" s="166" t="s">
        <v>147</v>
      </c>
      <c r="D63" s="167">
        <v>0.30000000000003</v>
      </c>
      <c r="E63" s="79">
        <f>'Financial Year'!D63</f>
        <v>0</v>
      </c>
      <c r="F63" s="79">
        <f>'Financial Year'!E63</f>
        <v>0</v>
      </c>
      <c r="G63" s="79">
        <f>'Financial Year'!F63</f>
        <v>0</v>
      </c>
      <c r="H63" s="79">
        <f>'Financial Year'!G63</f>
        <v>2354</v>
      </c>
      <c r="I63" s="138"/>
      <c r="J63" s="138"/>
      <c r="K63" s="61"/>
      <c r="L63" s="61"/>
      <c r="M63" s="61"/>
      <c r="N63" s="61"/>
      <c r="O63" s="61"/>
      <c r="P63" s="61"/>
      <c r="Q63" s="61"/>
      <c r="R63" s="61"/>
      <c r="S63" s="61"/>
      <c r="T63" s="61">
        <f>Quarter!M63</f>
        <v>0</v>
      </c>
      <c r="U63" s="61">
        <f>Quarter!N63</f>
        <v>0</v>
      </c>
      <c r="V63" s="61">
        <f>Quarter!O63</f>
        <v>0</v>
      </c>
      <c r="W63" s="61">
        <f>Quarter!P63</f>
        <v>0</v>
      </c>
      <c r="X63" s="61">
        <f>Quarter!Q63</f>
        <v>0</v>
      </c>
      <c r="Y63" s="61">
        <f>Quarter!R63</f>
        <v>0</v>
      </c>
      <c r="Z63" s="61">
        <f>Quarter!S63</f>
        <v>1060</v>
      </c>
      <c r="AA63" s="61">
        <f>Quarter!T63</f>
        <v>1294</v>
      </c>
      <c r="AB63" s="61">
        <f>Quarter!U63</f>
        <v>640</v>
      </c>
      <c r="AC63" s="61">
        <f>Quarter!V63</f>
        <v>0</v>
      </c>
      <c r="AD63" s="61">
        <f>Quarter!W63</f>
        <v>637</v>
      </c>
      <c r="AE63" s="136">
        <f t="shared" si="0"/>
        <v>-0.3990566037735849</v>
      </c>
      <c r="AF63" s="136"/>
      <c r="AI63" s="9"/>
      <c r="AJ63" s="9"/>
      <c r="AK63" s="9"/>
      <c r="AL63" s="9"/>
      <c r="AM63" s="9"/>
    </row>
    <row r="64" spans="1:39" ht="12.75">
      <c r="A64" s="266"/>
      <c r="B64" s="261" t="s">
        <v>114</v>
      </c>
      <c r="C64" s="166" t="s">
        <v>115</v>
      </c>
      <c r="D64" s="167">
        <v>2</v>
      </c>
      <c r="E64" s="79">
        <f>'Financial Year'!D64</f>
        <v>82</v>
      </c>
      <c r="F64" s="79">
        <f>'Financial Year'!E64</f>
        <v>92</v>
      </c>
      <c r="G64" s="79">
        <f>'Financial Year'!F64</f>
        <v>0</v>
      </c>
      <c r="H64" s="79">
        <f>'Financial Year'!G64</f>
        <v>0</v>
      </c>
      <c r="I64" s="138"/>
      <c r="J64" s="138"/>
      <c r="K64" s="61">
        <f>Quarter!D64</f>
        <v>0</v>
      </c>
      <c r="L64" s="61">
        <f>Quarter!E64</f>
        <v>0</v>
      </c>
      <c r="M64" s="61">
        <f>Quarter!F64</f>
        <v>0</v>
      </c>
      <c r="N64" s="61">
        <f>Quarter!G64</f>
        <v>0</v>
      </c>
      <c r="O64" s="61">
        <f>Quarter!H64</f>
        <v>0</v>
      </c>
      <c r="P64" s="61">
        <f>Quarter!I64</f>
        <v>0</v>
      </c>
      <c r="Q64" s="61">
        <f>Quarter!J64</f>
        <v>0</v>
      </c>
      <c r="R64" s="61">
        <f>Quarter!K64</f>
        <v>0</v>
      </c>
      <c r="S64" s="61">
        <f>Quarter!L64</f>
        <v>0</v>
      </c>
      <c r="T64" s="61">
        <f>Quarter!M64</f>
        <v>0</v>
      </c>
      <c r="U64" s="61">
        <f>Quarter!N64</f>
        <v>0</v>
      </c>
      <c r="V64" s="61">
        <f>Quarter!O64</f>
        <v>0</v>
      </c>
      <c r="W64" s="61">
        <f>Quarter!P64</f>
        <v>0</v>
      </c>
      <c r="X64" s="61">
        <f>Quarter!Q64</f>
        <v>0</v>
      </c>
      <c r="Y64" s="61">
        <f>Quarter!R64</f>
        <v>0</v>
      </c>
      <c r="Z64" s="61">
        <f>Quarter!S64</f>
        <v>0</v>
      </c>
      <c r="AA64" s="61">
        <f>Quarter!T64</f>
        <v>0</v>
      </c>
      <c r="AB64" s="61">
        <f>Quarter!U64</f>
        <v>0</v>
      </c>
      <c r="AC64" s="61">
        <f>Quarter!V64</f>
        <v>0</v>
      </c>
      <c r="AD64" s="61">
        <f>Quarter!W64</f>
        <v>0</v>
      </c>
      <c r="AE64" s="136">
        <f t="shared" si="0"/>
      </c>
      <c r="AF64" s="136"/>
      <c r="AI64" s="9"/>
      <c r="AJ64" s="9"/>
      <c r="AK64" s="9"/>
      <c r="AL64" s="9"/>
      <c r="AM64" s="9"/>
    </row>
    <row r="65" spans="1:39" ht="12.75">
      <c r="A65" s="266"/>
      <c r="B65" s="261"/>
      <c r="C65" s="110"/>
      <c r="D65" s="167">
        <v>4</v>
      </c>
      <c r="E65" s="79">
        <f>'Financial Year'!D65</f>
        <v>0</v>
      </c>
      <c r="F65" s="79">
        <f>'Financial Year'!E65</f>
        <v>541</v>
      </c>
      <c r="G65" s="79">
        <f>'Financial Year'!F65</f>
        <v>530</v>
      </c>
      <c r="H65" s="79">
        <f>'Financial Year'!G65</f>
        <v>1</v>
      </c>
      <c r="I65" s="138">
        <f t="shared" si="1"/>
        <v>-0.9981132075471698</v>
      </c>
      <c r="J65" s="138"/>
      <c r="K65" s="61">
        <f>Quarter!D65</f>
        <v>0</v>
      </c>
      <c r="L65" s="61">
        <f>Quarter!E65</f>
        <v>0</v>
      </c>
      <c r="M65" s="61">
        <f>Quarter!F65</f>
        <v>0</v>
      </c>
      <c r="N65" s="61">
        <f>Quarter!G65</f>
        <v>0</v>
      </c>
      <c r="O65" s="61">
        <f>Quarter!H65</f>
        <v>0</v>
      </c>
      <c r="P65" s="61">
        <f>Quarter!I65</f>
        <v>0</v>
      </c>
      <c r="Q65" s="61">
        <f>Quarter!J65</f>
        <v>0</v>
      </c>
      <c r="R65" s="61">
        <f>Quarter!K65</f>
        <v>0</v>
      </c>
      <c r="S65" s="61">
        <f>Quarter!L65</f>
        <v>0</v>
      </c>
      <c r="T65" s="61">
        <f>Quarter!M65</f>
        <v>15</v>
      </c>
      <c r="U65" s="61">
        <f>Quarter!N65</f>
        <v>39</v>
      </c>
      <c r="V65" s="61">
        <f>Quarter!O65</f>
        <v>13</v>
      </c>
      <c r="W65" s="61">
        <f>Quarter!P65</f>
        <v>2</v>
      </c>
      <c r="X65" s="61">
        <f>Quarter!Q65</f>
        <v>0</v>
      </c>
      <c r="Y65" s="61">
        <f>Quarter!R65</f>
        <v>1</v>
      </c>
      <c r="Z65" s="61">
        <f>Quarter!S65</f>
        <v>0</v>
      </c>
      <c r="AA65" s="61">
        <f>Quarter!T65</f>
        <v>0</v>
      </c>
      <c r="AB65" s="61">
        <f>Quarter!U65</f>
        <v>72</v>
      </c>
      <c r="AC65" s="61">
        <f>Quarter!V65</f>
        <v>137</v>
      </c>
      <c r="AD65" s="61">
        <f>Quarter!W65</f>
        <v>267</v>
      </c>
      <c r="AE65" s="136">
        <f t="shared" si="0"/>
      </c>
      <c r="AF65" s="136"/>
      <c r="AI65" s="9"/>
      <c r="AJ65" s="9"/>
      <c r="AK65" s="9"/>
      <c r="AL65" s="9"/>
      <c r="AM65" s="9"/>
    </row>
    <row r="66" spans="1:39" ht="12.75">
      <c r="A66" s="266"/>
      <c r="B66" s="261"/>
      <c r="C66" s="169" t="s">
        <v>68</v>
      </c>
      <c r="D66" s="167">
        <v>2</v>
      </c>
      <c r="E66" s="79">
        <f>'Financial Year'!D66</f>
        <v>0</v>
      </c>
      <c r="F66" s="79">
        <f>'Financial Year'!E66</f>
        <v>0</v>
      </c>
      <c r="G66" s="79">
        <f>'Financial Year'!F66</f>
        <v>0</v>
      </c>
      <c r="H66" s="79">
        <f>'Financial Year'!G66</f>
        <v>0</v>
      </c>
      <c r="I66" s="138"/>
      <c r="J66" s="138"/>
      <c r="K66" s="61"/>
      <c r="L66" s="61"/>
      <c r="M66" s="61"/>
      <c r="N66" s="61"/>
      <c r="O66" s="61"/>
      <c r="P66" s="61"/>
      <c r="Q66" s="61"/>
      <c r="R66" s="61"/>
      <c r="S66" s="61"/>
      <c r="T66" s="61">
        <f>Quarter!M66</f>
        <v>0</v>
      </c>
      <c r="U66" s="61">
        <f>Quarter!N66</f>
        <v>0</v>
      </c>
      <c r="V66" s="61">
        <f>Quarter!O66</f>
        <v>0</v>
      </c>
      <c r="W66" s="61">
        <f>Quarter!P66</f>
        <v>0</v>
      </c>
      <c r="X66" s="61">
        <f>Quarter!Q66</f>
        <v>0</v>
      </c>
      <c r="Y66" s="61">
        <f>Quarter!R66</f>
        <v>0</v>
      </c>
      <c r="Z66" s="61">
        <f>Quarter!S66</f>
        <v>0</v>
      </c>
      <c r="AA66" s="61">
        <f>Quarter!T66</f>
        <v>0</v>
      </c>
      <c r="AB66" s="61">
        <f>Quarter!U66</f>
        <v>0</v>
      </c>
      <c r="AC66" s="61">
        <f>Quarter!V66</f>
        <v>93</v>
      </c>
      <c r="AD66" s="61">
        <f>Quarter!W66</f>
        <v>39</v>
      </c>
      <c r="AE66" s="136">
        <f t="shared" si="0"/>
      </c>
      <c r="AF66" s="136"/>
      <c r="AI66" s="9"/>
      <c r="AJ66" s="9"/>
      <c r="AK66" s="9"/>
      <c r="AL66" s="9"/>
      <c r="AM66" s="9"/>
    </row>
    <row r="67" spans="1:39" ht="12.75">
      <c r="A67" s="266"/>
      <c r="B67" s="261"/>
      <c r="C67" s="166" t="s">
        <v>65</v>
      </c>
      <c r="D67" s="167">
        <v>2</v>
      </c>
      <c r="E67" s="79">
        <f>'Financial Year'!D67</f>
        <v>140</v>
      </c>
      <c r="F67" s="79">
        <f>'Financial Year'!E67</f>
        <v>37</v>
      </c>
      <c r="G67" s="79">
        <f>'Financial Year'!F67</f>
        <v>1</v>
      </c>
      <c r="H67" s="79">
        <f>'Financial Year'!G67</f>
        <v>0</v>
      </c>
      <c r="I67" s="138">
        <f t="shared" si="1"/>
        <v>-1</v>
      </c>
      <c r="J67" s="138"/>
      <c r="K67" s="61">
        <f>Quarter!D67</f>
        <v>45</v>
      </c>
      <c r="L67" s="61">
        <f>Quarter!E67</f>
        <v>42</v>
      </c>
      <c r="M67" s="61">
        <f>Quarter!F67</f>
        <v>47</v>
      </c>
      <c r="N67" s="61">
        <f>Quarter!G67</f>
        <v>24</v>
      </c>
      <c r="O67" s="61">
        <f>Quarter!H67</f>
        <v>18</v>
      </c>
      <c r="P67" s="61">
        <f>Quarter!I67</f>
        <v>4</v>
      </c>
      <c r="Q67" s="61">
        <f>Quarter!J67</f>
        <v>12</v>
      </c>
      <c r="R67" s="61">
        <f>Quarter!K67</f>
        <v>13</v>
      </c>
      <c r="S67" s="61">
        <f>Quarter!L67</f>
        <v>8</v>
      </c>
      <c r="T67" s="61">
        <f>Quarter!M67</f>
        <v>1</v>
      </c>
      <c r="U67" s="61">
        <f>Quarter!N67</f>
        <v>0</v>
      </c>
      <c r="V67" s="61">
        <f>Quarter!O67</f>
        <v>0</v>
      </c>
      <c r="W67" s="61">
        <f>Quarter!P67</f>
        <v>0</v>
      </c>
      <c r="X67" s="61">
        <f>Quarter!Q67</f>
        <v>0</v>
      </c>
      <c r="Y67" s="61">
        <f>Quarter!R67</f>
        <v>0</v>
      </c>
      <c r="Z67" s="61">
        <f>Quarter!S67</f>
        <v>0</v>
      </c>
      <c r="AA67" s="61">
        <f>Quarter!T67</f>
        <v>0</v>
      </c>
      <c r="AB67" s="61">
        <f>Quarter!U67</f>
        <v>0</v>
      </c>
      <c r="AC67" s="61">
        <f>Quarter!V67</f>
        <v>0</v>
      </c>
      <c r="AD67" s="61">
        <f>Quarter!W67</f>
        <v>0</v>
      </c>
      <c r="AE67" s="136">
        <f t="shared" si="0"/>
      </c>
      <c r="AF67" s="136"/>
      <c r="AI67" s="9"/>
      <c r="AJ67" s="9"/>
      <c r="AK67" s="9"/>
      <c r="AL67" s="9"/>
      <c r="AM67" s="9"/>
    </row>
    <row r="68" spans="1:39" ht="12.75">
      <c r="A68" s="266"/>
      <c r="B68" s="261"/>
      <c r="C68" s="166" t="s">
        <v>71</v>
      </c>
      <c r="D68" s="167">
        <v>2</v>
      </c>
      <c r="E68" s="79">
        <f>'Financial Year'!D68</f>
        <v>0</v>
      </c>
      <c r="F68" s="79">
        <f>'Financial Year'!E68</f>
        <v>16</v>
      </c>
      <c r="G68" s="79">
        <f>'Financial Year'!F68</f>
        <v>96</v>
      </c>
      <c r="H68" s="79">
        <f>'Financial Year'!G68</f>
        <v>0</v>
      </c>
      <c r="I68" s="138">
        <f t="shared" si="1"/>
        <v>-1</v>
      </c>
      <c r="J68" s="138"/>
      <c r="K68" s="61">
        <f>Quarter!D68</f>
        <v>0</v>
      </c>
      <c r="L68" s="61">
        <f>Quarter!E68</f>
        <v>0</v>
      </c>
      <c r="M68" s="61">
        <f>Quarter!F68</f>
        <v>0</v>
      </c>
      <c r="N68" s="61">
        <f>Quarter!G68</f>
        <v>0</v>
      </c>
      <c r="O68" s="61">
        <f>Quarter!H68</f>
        <v>0</v>
      </c>
      <c r="P68" s="61">
        <f>Quarter!I68</f>
        <v>0</v>
      </c>
      <c r="Q68" s="61">
        <f>Quarter!J68</f>
        <v>0</v>
      </c>
      <c r="R68" s="61">
        <f>Quarter!K68</f>
        <v>0</v>
      </c>
      <c r="S68" s="61">
        <f>Quarter!L68</f>
        <v>16</v>
      </c>
      <c r="T68" s="61">
        <f>Quarter!M68</f>
        <v>12</v>
      </c>
      <c r="U68" s="61">
        <f>Quarter!N68</f>
        <v>28</v>
      </c>
      <c r="V68" s="61">
        <f>Quarter!O68</f>
        <v>38</v>
      </c>
      <c r="W68" s="61">
        <f>Quarter!P68</f>
        <v>18</v>
      </c>
      <c r="X68" s="61">
        <f>Quarter!Q68</f>
        <v>0</v>
      </c>
      <c r="Y68" s="61">
        <f>Quarter!R68</f>
        <v>0</v>
      </c>
      <c r="Z68" s="61">
        <f>Quarter!S68</f>
        <v>0</v>
      </c>
      <c r="AA68" s="61">
        <f>Quarter!T68</f>
        <v>0</v>
      </c>
      <c r="AB68" s="61">
        <f>Quarter!U68</f>
        <v>0</v>
      </c>
      <c r="AC68" s="61">
        <f>Quarter!V68</f>
        <v>0</v>
      </c>
      <c r="AD68" s="61">
        <f>Quarter!W68</f>
        <v>0</v>
      </c>
      <c r="AE68" s="136">
        <f t="shared" si="0"/>
      </c>
      <c r="AF68" s="136"/>
      <c r="AI68" s="9"/>
      <c r="AJ68" s="9"/>
      <c r="AK68" s="9"/>
      <c r="AL68" s="9"/>
      <c r="AM68" s="9"/>
    </row>
    <row r="69" spans="1:39" ht="12.75">
      <c r="A69" s="266"/>
      <c r="B69" s="261"/>
      <c r="C69" s="166" t="s">
        <v>66</v>
      </c>
      <c r="D69" s="167">
        <v>2</v>
      </c>
      <c r="E69" s="79">
        <f>'Financial Year'!D69</f>
        <v>6</v>
      </c>
      <c r="F69" s="79">
        <f>'Financial Year'!E69</f>
        <v>0</v>
      </c>
      <c r="G69" s="79">
        <f>'Financial Year'!F69</f>
        <v>0</v>
      </c>
      <c r="H69" s="79">
        <f>'Financial Year'!G69</f>
        <v>0</v>
      </c>
      <c r="I69" s="138"/>
      <c r="J69" s="138"/>
      <c r="K69" s="61">
        <f>Quarter!D69</f>
        <v>0</v>
      </c>
      <c r="L69" s="61">
        <f>Quarter!E69</f>
        <v>0</v>
      </c>
      <c r="M69" s="61">
        <f>Quarter!F69</f>
        <v>0</v>
      </c>
      <c r="N69" s="61">
        <f>Quarter!G69</f>
        <v>0</v>
      </c>
      <c r="O69" s="61">
        <f>Quarter!H69</f>
        <v>0</v>
      </c>
      <c r="P69" s="61">
        <f>Quarter!I69</f>
        <v>0</v>
      </c>
      <c r="Q69" s="61">
        <f>Quarter!J69</f>
        <v>0</v>
      </c>
      <c r="R69" s="61">
        <f>Quarter!K69</f>
        <v>0</v>
      </c>
      <c r="S69" s="61">
        <f>Quarter!L69</f>
        <v>0</v>
      </c>
      <c r="T69" s="61">
        <f>Quarter!M69</f>
        <v>0</v>
      </c>
      <c r="U69" s="61">
        <f>Quarter!N69</f>
        <v>0</v>
      </c>
      <c r="V69" s="61">
        <f>Quarter!O69</f>
        <v>0</v>
      </c>
      <c r="W69" s="61">
        <f>Quarter!P69</f>
        <v>0</v>
      </c>
      <c r="X69" s="61">
        <f>Quarter!Q69</f>
        <v>0</v>
      </c>
      <c r="Y69" s="61">
        <f>Quarter!R69</f>
        <v>0</v>
      </c>
      <c r="Z69" s="61">
        <f>Quarter!S69</f>
        <v>0</v>
      </c>
      <c r="AA69" s="61">
        <f>Quarter!T69</f>
        <v>0</v>
      </c>
      <c r="AB69" s="61">
        <f>Quarter!U69</f>
        <v>0</v>
      </c>
      <c r="AC69" s="61">
        <f>Quarter!V69</f>
        <v>0</v>
      </c>
      <c r="AD69" s="61">
        <f>Quarter!W69</f>
        <v>0</v>
      </c>
      <c r="AE69" s="136">
        <f t="shared" si="0"/>
      </c>
      <c r="AF69" s="136"/>
      <c r="AI69" s="9"/>
      <c r="AJ69" s="9"/>
      <c r="AK69" s="9"/>
      <c r="AL69" s="9"/>
      <c r="AM69" s="9"/>
    </row>
    <row r="70" spans="1:39" ht="12.75">
      <c r="A70" s="266"/>
      <c r="B70" s="261"/>
      <c r="C70" s="166" t="s">
        <v>101</v>
      </c>
      <c r="D70" s="167">
        <v>2</v>
      </c>
      <c r="E70" s="79">
        <f>'Financial Year'!D70</f>
        <v>0</v>
      </c>
      <c r="F70" s="79">
        <f>'Financial Year'!E70</f>
        <v>48</v>
      </c>
      <c r="G70" s="79">
        <f>'Financial Year'!F70</f>
        <v>47</v>
      </c>
      <c r="H70" s="79">
        <f>'Financial Year'!G70</f>
        <v>0</v>
      </c>
      <c r="I70" s="138">
        <f t="shared" si="1"/>
        <v>-1</v>
      </c>
      <c r="J70" s="138"/>
      <c r="K70" s="61">
        <f>Quarter!D70</f>
        <v>0</v>
      </c>
      <c r="L70" s="61">
        <f>Quarter!E70</f>
        <v>0</v>
      </c>
      <c r="M70" s="61">
        <f>Quarter!F70</f>
        <v>0</v>
      </c>
      <c r="N70" s="61">
        <f>Quarter!G70</f>
        <v>0</v>
      </c>
      <c r="O70" s="61">
        <f>Quarter!H70</f>
        <v>0</v>
      </c>
      <c r="P70" s="61">
        <f>Quarter!I70</f>
        <v>0</v>
      </c>
      <c r="Q70" s="61">
        <f>Quarter!J70</f>
        <v>0</v>
      </c>
      <c r="R70" s="61">
        <f>Quarter!K70</f>
        <v>18</v>
      </c>
      <c r="S70" s="61">
        <f>Quarter!L70</f>
        <v>30</v>
      </c>
      <c r="T70" s="61">
        <f>Quarter!M70</f>
        <v>41</v>
      </c>
      <c r="U70" s="61">
        <f>Quarter!N70</f>
        <v>0</v>
      </c>
      <c r="V70" s="61">
        <f>Quarter!O70</f>
        <v>6</v>
      </c>
      <c r="W70" s="61">
        <f>Quarter!P70</f>
        <v>0</v>
      </c>
      <c r="X70" s="61">
        <f>Quarter!Q70</f>
        <v>0</v>
      </c>
      <c r="Y70" s="61">
        <f>Quarter!R70</f>
        <v>0</v>
      </c>
      <c r="Z70" s="61">
        <f>Quarter!S70</f>
        <v>0</v>
      </c>
      <c r="AA70" s="61">
        <f>Quarter!T70</f>
        <v>0</v>
      </c>
      <c r="AB70" s="61">
        <f>Quarter!U70</f>
        <v>0</v>
      </c>
      <c r="AC70" s="61">
        <f>Quarter!V70</f>
        <v>0</v>
      </c>
      <c r="AD70" s="61">
        <f>Quarter!W70</f>
        <v>0</v>
      </c>
      <c r="AE70" s="136">
        <f t="shared" si="0"/>
      </c>
      <c r="AF70" s="136"/>
      <c r="AI70" s="9"/>
      <c r="AJ70" s="9"/>
      <c r="AK70" s="9"/>
      <c r="AL70" s="9"/>
      <c r="AM70" s="9"/>
    </row>
    <row r="71" spans="1:39" ht="12.75">
      <c r="A71" s="266"/>
      <c r="B71" s="261"/>
      <c r="C71" s="166" t="s">
        <v>133</v>
      </c>
      <c r="D71" s="167">
        <v>2</v>
      </c>
      <c r="E71" s="79">
        <f>'Financial Year'!D71</f>
        <v>0</v>
      </c>
      <c r="F71" s="79">
        <f>'Financial Year'!E71</f>
        <v>0</v>
      </c>
      <c r="G71" s="79">
        <f>'Financial Year'!F71</f>
        <v>0</v>
      </c>
      <c r="H71" s="79">
        <f>'Financial Year'!G71</f>
        <v>22</v>
      </c>
      <c r="I71" s="138"/>
      <c r="J71" s="138"/>
      <c r="K71" s="61">
        <f>Quarter!D71</f>
        <v>0</v>
      </c>
      <c r="L71" s="61">
        <f>Quarter!E71</f>
        <v>0</v>
      </c>
      <c r="M71" s="61">
        <f>Quarter!F71</f>
        <v>0</v>
      </c>
      <c r="N71" s="61">
        <f>Quarter!G71</f>
        <v>0</v>
      </c>
      <c r="O71" s="61">
        <f>Quarter!H71</f>
        <v>0</v>
      </c>
      <c r="P71" s="61">
        <f>Quarter!I71</f>
        <v>0</v>
      </c>
      <c r="Q71" s="61">
        <f>Quarter!J71</f>
        <v>0</v>
      </c>
      <c r="R71" s="61">
        <f>Quarter!K71</f>
        <v>0</v>
      </c>
      <c r="S71" s="61">
        <f>Quarter!L71</f>
        <v>0</v>
      </c>
      <c r="T71" s="61">
        <f>Quarter!M71</f>
        <v>0</v>
      </c>
      <c r="U71" s="61">
        <f>Quarter!N71</f>
        <v>0</v>
      </c>
      <c r="V71" s="61">
        <f>Quarter!O71</f>
        <v>0</v>
      </c>
      <c r="W71" s="61">
        <f>Quarter!P71</f>
        <v>0</v>
      </c>
      <c r="X71" s="61">
        <f>Quarter!Q71</f>
        <v>15</v>
      </c>
      <c r="Y71" s="61">
        <f>Quarter!R71</f>
        <v>4</v>
      </c>
      <c r="Z71" s="61">
        <f>Quarter!S71</f>
        <v>2</v>
      </c>
      <c r="AA71" s="61">
        <f>Quarter!T71</f>
        <v>1</v>
      </c>
      <c r="AB71" s="61">
        <f>Quarter!U71</f>
        <v>0</v>
      </c>
      <c r="AC71" s="61">
        <f>Quarter!V71</f>
        <v>0</v>
      </c>
      <c r="AD71" s="61">
        <f>Quarter!W71</f>
        <v>0</v>
      </c>
      <c r="AE71" s="136">
        <f t="shared" si="0"/>
        <v>-1</v>
      </c>
      <c r="AF71" s="136"/>
      <c r="AI71" s="9"/>
      <c r="AJ71" s="9"/>
      <c r="AK71" s="9"/>
      <c r="AL71" s="9"/>
      <c r="AM71" s="9"/>
    </row>
    <row r="72" spans="1:39" ht="12.75">
      <c r="A72" s="266"/>
      <c r="B72" s="261" t="s">
        <v>56</v>
      </c>
      <c r="C72" s="166" t="s">
        <v>66</v>
      </c>
      <c r="D72" s="167">
        <v>1</v>
      </c>
      <c r="E72" s="79">
        <f>'Financial Year'!D72</f>
        <v>4996378</v>
      </c>
      <c r="F72" s="79">
        <f>'Financial Year'!E72</f>
        <v>5016173</v>
      </c>
      <c r="G72" s="79">
        <f>'Financial Year'!F72</f>
        <v>4940587</v>
      </c>
      <c r="H72" s="79">
        <f>'Financial Year'!G72</f>
        <v>4802516</v>
      </c>
      <c r="I72" s="138">
        <f t="shared" si="1"/>
        <v>-0.02794627440018771</v>
      </c>
      <c r="J72" s="138"/>
      <c r="K72" s="61">
        <f>Quarter!D72</f>
        <v>1241591</v>
      </c>
      <c r="L72" s="61">
        <f>Quarter!E72</f>
        <v>1233472</v>
      </c>
      <c r="M72" s="61">
        <f>Quarter!F72</f>
        <v>1244385</v>
      </c>
      <c r="N72" s="61">
        <f>Quarter!G72</f>
        <v>1266063</v>
      </c>
      <c r="O72" s="61">
        <f>Quarter!H72</f>
        <v>1252458</v>
      </c>
      <c r="P72" s="61">
        <f>Quarter!I72</f>
        <v>1243767</v>
      </c>
      <c r="Q72" s="61">
        <f>Quarter!J72</f>
        <v>1245843</v>
      </c>
      <c r="R72" s="61">
        <f>Quarter!K72</f>
        <v>1281244</v>
      </c>
      <c r="S72" s="61">
        <f>Quarter!L72</f>
        <v>1245319</v>
      </c>
      <c r="T72" s="61">
        <f>Quarter!M72</f>
        <v>1227506</v>
      </c>
      <c r="U72" s="61">
        <f>Quarter!N72</f>
        <v>1245500</v>
      </c>
      <c r="V72" s="61">
        <f>Quarter!O72</f>
        <v>1246597</v>
      </c>
      <c r="W72" s="61">
        <f>Quarter!P72</f>
        <v>1220984</v>
      </c>
      <c r="X72" s="61">
        <f>Quarter!Q72</f>
        <v>1212948</v>
      </c>
      <c r="Y72" s="61">
        <f>Quarter!R72</f>
        <v>1191025</v>
      </c>
      <c r="Z72" s="61">
        <f>Quarter!S72</f>
        <v>1220447</v>
      </c>
      <c r="AA72" s="61">
        <f>Quarter!T72</f>
        <v>1178096</v>
      </c>
      <c r="AB72" s="61">
        <f>Quarter!U72</f>
        <v>1173374</v>
      </c>
      <c r="AC72" s="61">
        <f>Quarter!V72</f>
        <v>1150884</v>
      </c>
      <c r="AD72" s="61">
        <f>Quarter!W72</f>
        <v>1159244</v>
      </c>
      <c r="AE72" s="136">
        <f t="shared" si="0"/>
        <v>-0.050148019537104016</v>
      </c>
      <c r="AF72" s="136"/>
      <c r="AI72" s="9"/>
      <c r="AJ72" s="9"/>
      <c r="AK72" s="9"/>
      <c r="AL72" s="9"/>
      <c r="AM72" s="9"/>
    </row>
    <row r="73" spans="1:39" ht="12.75">
      <c r="A73" s="266"/>
      <c r="B73" s="261"/>
      <c r="C73" s="110"/>
      <c r="D73" s="167">
        <v>0.25</v>
      </c>
      <c r="E73" s="79">
        <f>'Financial Year'!D73</f>
        <v>0</v>
      </c>
      <c r="F73" s="79">
        <f>'Financial Year'!E73</f>
        <v>947</v>
      </c>
      <c r="G73" s="79">
        <f>'Financial Year'!F73</f>
        <v>4079</v>
      </c>
      <c r="H73" s="79">
        <f>'Financial Year'!G73</f>
        <v>14113</v>
      </c>
      <c r="I73" s="138">
        <f t="shared" si="1"/>
        <v>2.459916646236823</v>
      </c>
      <c r="J73" s="138"/>
      <c r="K73" s="61">
        <f>Quarter!D73</f>
        <v>0</v>
      </c>
      <c r="L73" s="61">
        <f>Quarter!E73</f>
        <v>0</v>
      </c>
      <c r="M73" s="61">
        <f>Quarter!F73</f>
        <v>0</v>
      </c>
      <c r="N73" s="61">
        <f>Quarter!G73</f>
        <v>0</v>
      </c>
      <c r="O73" s="61">
        <f>Quarter!H73</f>
        <v>0</v>
      </c>
      <c r="P73" s="61">
        <f>Quarter!I73</f>
        <v>101</v>
      </c>
      <c r="Q73" s="61">
        <f>Quarter!J73</f>
        <v>292</v>
      </c>
      <c r="R73" s="61">
        <f>Quarter!K73</f>
        <v>276</v>
      </c>
      <c r="S73" s="61">
        <f>Quarter!L73</f>
        <v>278</v>
      </c>
      <c r="T73" s="61">
        <f>Quarter!M73</f>
        <v>309</v>
      </c>
      <c r="U73" s="61">
        <f>Quarter!N73</f>
        <v>819</v>
      </c>
      <c r="V73" s="61">
        <f>Quarter!O73</f>
        <v>1280</v>
      </c>
      <c r="W73" s="61">
        <f>Quarter!P73</f>
        <v>1671</v>
      </c>
      <c r="X73" s="61">
        <f>Quarter!Q73</f>
        <v>2506</v>
      </c>
      <c r="Y73" s="61">
        <f>Quarter!R73</f>
        <v>3452</v>
      </c>
      <c r="Z73" s="61">
        <f>Quarter!S73</f>
        <v>4187</v>
      </c>
      <c r="AA73" s="61">
        <f>Quarter!T73</f>
        <v>3968</v>
      </c>
      <c r="AB73" s="61">
        <f>Quarter!U73</f>
        <v>4070</v>
      </c>
      <c r="AC73" s="61">
        <f>Quarter!V73</f>
        <v>3799</v>
      </c>
      <c r="AD73" s="61">
        <f>Quarter!W73</f>
        <v>4156</v>
      </c>
      <c r="AE73" s="136">
        <f t="shared" si="0"/>
        <v>-0.007403869118700723</v>
      </c>
      <c r="AF73" s="136"/>
      <c r="AI73" s="9"/>
      <c r="AJ73" s="9"/>
      <c r="AK73" s="9"/>
      <c r="AL73" s="9"/>
      <c r="AM73" s="9"/>
    </row>
    <row r="74" spans="1:39" ht="12.75">
      <c r="A74" s="266"/>
      <c r="B74" s="261"/>
      <c r="C74" s="110"/>
      <c r="D74" s="167">
        <v>0.2</v>
      </c>
      <c r="E74" s="79">
        <f>'Financial Year'!D74</f>
        <v>0</v>
      </c>
      <c r="F74" s="79">
        <f>'Financial Year'!E74</f>
        <v>0</v>
      </c>
      <c r="G74" s="79">
        <f>'Financial Year'!F74</f>
        <v>0</v>
      </c>
      <c r="H74" s="79">
        <f>'Financial Year'!G74</f>
        <v>0</v>
      </c>
      <c r="I74" s="138"/>
      <c r="J74" s="138"/>
      <c r="K74" s="61"/>
      <c r="L74" s="61"/>
      <c r="M74" s="61"/>
      <c r="N74" s="61"/>
      <c r="O74" s="61"/>
      <c r="P74" s="61"/>
      <c r="Q74" s="61"/>
      <c r="R74" s="61"/>
      <c r="S74" s="61"/>
      <c r="T74" s="61">
        <f>Quarter!M74</f>
        <v>0</v>
      </c>
      <c r="U74" s="61">
        <f>Quarter!N74</f>
        <v>0</v>
      </c>
      <c r="V74" s="61">
        <f>Quarter!O74</f>
        <v>0</v>
      </c>
      <c r="W74" s="61">
        <f>Quarter!P74</f>
        <v>0</v>
      </c>
      <c r="X74" s="61">
        <f>Quarter!Q74</f>
        <v>0</v>
      </c>
      <c r="Y74" s="61">
        <f>Quarter!R74</f>
        <v>0</v>
      </c>
      <c r="Z74" s="61">
        <f>Quarter!S74</f>
        <v>0</v>
      </c>
      <c r="AA74" s="61">
        <f>Quarter!T74</f>
        <v>0</v>
      </c>
      <c r="AB74" s="61">
        <f>Quarter!U74</f>
        <v>60</v>
      </c>
      <c r="AC74" s="61">
        <f>Quarter!V74</f>
        <v>129</v>
      </c>
      <c r="AD74" s="61">
        <f>Quarter!W74</f>
        <v>137</v>
      </c>
      <c r="AE74" s="136">
        <f aca="true" t="shared" si="2" ref="AE74:AE79">IF(Z74&gt;0,AD74/Z74-1,"")</f>
      </c>
      <c r="AF74" s="136"/>
      <c r="AI74" s="9"/>
      <c r="AJ74" s="9"/>
      <c r="AK74" s="9"/>
      <c r="AL74" s="9"/>
      <c r="AM74" s="9"/>
    </row>
    <row r="75" spans="1:39" ht="12.75">
      <c r="A75" s="266"/>
      <c r="B75" s="260" t="s">
        <v>61</v>
      </c>
      <c r="C75" s="166" t="s">
        <v>66</v>
      </c>
      <c r="D75" s="167">
        <v>0.5</v>
      </c>
      <c r="E75" s="79">
        <f>'Financial Year'!D75</f>
        <v>0</v>
      </c>
      <c r="F75" s="79">
        <f>'Financial Year'!E75</f>
        <v>124</v>
      </c>
      <c r="G75" s="79">
        <f>'Financial Year'!F75</f>
        <v>9775</v>
      </c>
      <c r="H75" s="79">
        <f>'Financial Year'!G75</f>
        <v>28060</v>
      </c>
      <c r="I75" s="138">
        <f t="shared" si="1"/>
        <v>1.8705882352941177</v>
      </c>
      <c r="J75" s="138"/>
      <c r="K75" s="61">
        <f>Quarter!D75</f>
        <v>0</v>
      </c>
      <c r="L75" s="61">
        <f>Quarter!E75</f>
        <v>0</v>
      </c>
      <c r="M75" s="61">
        <f>Quarter!F75</f>
        <v>0</v>
      </c>
      <c r="N75" s="61">
        <f>Quarter!G75</f>
        <v>0</v>
      </c>
      <c r="O75" s="61">
        <f>Quarter!H75</f>
        <v>0</v>
      </c>
      <c r="P75" s="61">
        <f>Quarter!I75</f>
        <v>0</v>
      </c>
      <c r="Q75" s="61">
        <f>Quarter!J75</f>
        <v>0</v>
      </c>
      <c r="R75" s="61">
        <f>Quarter!K75</f>
        <v>44</v>
      </c>
      <c r="S75" s="61">
        <f>Quarter!L75</f>
        <v>80</v>
      </c>
      <c r="T75" s="61">
        <f>Quarter!M75</f>
        <v>103</v>
      </c>
      <c r="U75" s="61">
        <f>Quarter!N75</f>
        <v>1077</v>
      </c>
      <c r="V75" s="61">
        <f>Quarter!O75</f>
        <v>4385</v>
      </c>
      <c r="W75" s="61">
        <f>Quarter!P75</f>
        <v>4210</v>
      </c>
      <c r="X75" s="61">
        <f>Quarter!Q75</f>
        <v>6510</v>
      </c>
      <c r="Y75" s="61">
        <f>Quarter!R75</f>
        <v>6107</v>
      </c>
      <c r="Z75" s="61">
        <f>Quarter!S75</f>
        <v>6951</v>
      </c>
      <c r="AA75" s="61">
        <f>Quarter!T75</f>
        <v>8492</v>
      </c>
      <c r="AB75" s="61">
        <f>Quarter!U75</f>
        <v>14066</v>
      </c>
      <c r="AC75" s="61">
        <f>Quarter!V75</f>
        <v>14382</v>
      </c>
      <c r="AD75" s="61">
        <f>Quarter!W74</f>
        <v>137</v>
      </c>
      <c r="AE75" s="136">
        <f t="shared" si="2"/>
        <v>-0.9802906056682492</v>
      </c>
      <c r="AF75" s="136"/>
      <c r="AI75" s="9"/>
      <c r="AJ75" s="9"/>
      <c r="AK75" s="9"/>
      <c r="AL75" s="9"/>
      <c r="AM75" s="9"/>
    </row>
    <row r="76" spans="1:39" ht="12.75">
      <c r="A76" s="266"/>
      <c r="B76" s="260"/>
      <c r="C76" s="110"/>
      <c r="D76" s="167">
        <v>1</v>
      </c>
      <c r="E76" s="79">
        <f>'Financial Year'!D76</f>
        <v>518453</v>
      </c>
      <c r="F76" s="79">
        <f>'Financial Year'!E76</f>
        <v>567841</v>
      </c>
      <c r="G76" s="79">
        <f>'Financial Year'!F76</f>
        <v>530633</v>
      </c>
      <c r="H76" s="79">
        <f>'Financial Year'!G76</f>
        <v>561161</v>
      </c>
      <c r="I76" s="138">
        <f t="shared" si="1"/>
        <v>0.05753128810307695</v>
      </c>
      <c r="J76" s="138"/>
      <c r="K76" s="61">
        <f>Quarter!D76</f>
        <v>119999</v>
      </c>
      <c r="L76" s="61">
        <f>Quarter!E76</f>
        <v>134105</v>
      </c>
      <c r="M76" s="61">
        <f>Quarter!F76</f>
        <v>125247</v>
      </c>
      <c r="N76" s="61">
        <f>Quarter!G76</f>
        <v>124050</v>
      </c>
      <c r="O76" s="61">
        <f>Quarter!H76</f>
        <v>135051</v>
      </c>
      <c r="P76" s="61">
        <f>Quarter!I76</f>
        <v>143816</v>
      </c>
      <c r="Q76" s="61">
        <f>Quarter!J76</f>
        <v>139215</v>
      </c>
      <c r="R76" s="61">
        <f>Quarter!K76</f>
        <v>143187</v>
      </c>
      <c r="S76" s="61">
        <f>Quarter!L76</f>
        <v>141623</v>
      </c>
      <c r="T76" s="61">
        <f>Quarter!M76</f>
        <v>137861</v>
      </c>
      <c r="U76" s="61">
        <f>Quarter!N76</f>
        <v>128392</v>
      </c>
      <c r="V76" s="61">
        <f>Quarter!O76</f>
        <v>130639</v>
      </c>
      <c r="W76" s="61">
        <f>Quarter!P76</f>
        <v>133741</v>
      </c>
      <c r="X76" s="61">
        <f>Quarter!Q76</f>
        <v>148613</v>
      </c>
      <c r="Y76" s="61">
        <f>Quarter!R76</f>
        <v>133902</v>
      </c>
      <c r="Z76" s="61">
        <f>Quarter!S76</f>
        <v>140972</v>
      </c>
      <c r="AA76" s="61">
        <f>Quarter!T76</f>
        <v>137674</v>
      </c>
      <c r="AB76" s="61">
        <f>Quarter!U76</f>
        <v>155191</v>
      </c>
      <c r="AC76" s="61">
        <f>Quarter!V76</f>
        <v>142731</v>
      </c>
      <c r="AD76" s="61">
        <f>Quarter!W75</f>
        <v>14066</v>
      </c>
      <c r="AE76" s="136">
        <f t="shared" si="2"/>
        <v>-0.900221320545924</v>
      </c>
      <c r="AF76" s="136"/>
      <c r="AI76" s="9"/>
      <c r="AJ76" s="9"/>
      <c r="AK76" s="9"/>
      <c r="AL76" s="9"/>
      <c r="AM76" s="9"/>
    </row>
    <row r="77" spans="1:39" ht="12.75">
      <c r="A77" s="266"/>
      <c r="B77" s="174" t="s">
        <v>76</v>
      </c>
      <c r="C77" s="166" t="s">
        <v>66</v>
      </c>
      <c r="D77" s="167">
        <v>1</v>
      </c>
      <c r="E77" s="79">
        <f>'Financial Year'!D77</f>
        <v>9</v>
      </c>
      <c r="F77" s="79">
        <f>'Financial Year'!E77</f>
        <v>0</v>
      </c>
      <c r="G77" s="79">
        <f>'Financial Year'!F77</f>
        <v>0</v>
      </c>
      <c r="H77" s="79">
        <f>'Financial Year'!G77</f>
        <v>0</v>
      </c>
      <c r="I77" s="138"/>
      <c r="J77" s="138"/>
      <c r="K77" s="61">
        <f>Quarter!D77</f>
        <v>0</v>
      </c>
      <c r="L77" s="61">
        <f>Quarter!E77</f>
        <v>0</v>
      </c>
      <c r="M77" s="61">
        <f>Quarter!F77</f>
        <v>0</v>
      </c>
      <c r="N77" s="61">
        <f>Quarter!G77</f>
        <v>0</v>
      </c>
      <c r="O77" s="61">
        <f>Quarter!H77</f>
        <v>0</v>
      </c>
      <c r="P77" s="61">
        <f>Quarter!I77</f>
        <v>0</v>
      </c>
      <c r="Q77" s="61">
        <f>Quarter!J77</f>
        <v>0</v>
      </c>
      <c r="R77" s="61">
        <f>Quarter!K77</f>
        <v>0</v>
      </c>
      <c r="S77" s="61">
        <f>Quarter!L77</f>
        <v>0</v>
      </c>
      <c r="T77" s="61">
        <f>Quarter!M77</f>
        <v>0</v>
      </c>
      <c r="U77" s="61">
        <f>Quarter!N77</f>
        <v>0</v>
      </c>
      <c r="V77" s="61">
        <f>Quarter!O77</f>
        <v>0</v>
      </c>
      <c r="W77" s="61">
        <f>Quarter!P77</f>
        <v>0</v>
      </c>
      <c r="X77" s="61">
        <f>Quarter!Q77</f>
        <v>0</v>
      </c>
      <c r="Y77" s="61">
        <f>Quarter!R77</f>
        <v>0</v>
      </c>
      <c r="Z77" s="61">
        <f>Quarter!S77</f>
        <v>0</v>
      </c>
      <c r="AA77" s="61">
        <f>Quarter!T77</f>
        <v>0</v>
      </c>
      <c r="AB77" s="61">
        <f>Quarter!U77</f>
        <v>0</v>
      </c>
      <c r="AC77" s="61">
        <f>Quarter!V77</f>
        <v>0</v>
      </c>
      <c r="AD77" s="61">
        <f>Quarter!W76</f>
        <v>130574</v>
      </c>
      <c r="AE77" s="136">
        <f t="shared" si="2"/>
      </c>
      <c r="AF77" s="136"/>
      <c r="AI77" s="9"/>
      <c r="AJ77" s="9"/>
      <c r="AK77" s="9"/>
      <c r="AL77" s="9"/>
      <c r="AM77" s="9"/>
    </row>
    <row r="78" spans="1:39" ht="12.75">
      <c r="A78" s="266"/>
      <c r="B78" s="260" t="s">
        <v>62</v>
      </c>
      <c r="C78" s="166" t="s">
        <v>66</v>
      </c>
      <c r="D78" s="167">
        <v>2</v>
      </c>
      <c r="E78" s="79">
        <f>'Financial Year'!D78</f>
        <v>2801</v>
      </c>
      <c r="F78" s="79">
        <f>'Financial Year'!E78</f>
        <v>2379</v>
      </c>
      <c r="G78" s="79">
        <f>'Financial Year'!F78</f>
        <v>7169</v>
      </c>
      <c r="H78" s="79">
        <f>'Financial Year'!G78</f>
        <v>4347</v>
      </c>
      <c r="I78" s="138">
        <f t="shared" si="1"/>
        <v>-0.39363928023434236</v>
      </c>
      <c r="J78" s="138"/>
      <c r="K78" s="61">
        <f>Quarter!D78</f>
        <v>1074</v>
      </c>
      <c r="L78" s="61">
        <f>Quarter!E78</f>
        <v>1210</v>
      </c>
      <c r="M78" s="61">
        <f>Quarter!F78</f>
        <v>1235</v>
      </c>
      <c r="N78" s="61">
        <f>Quarter!G78</f>
        <v>160</v>
      </c>
      <c r="O78" s="61">
        <f>Quarter!H78</f>
        <v>196</v>
      </c>
      <c r="P78" s="61">
        <f>Quarter!I78</f>
        <v>439</v>
      </c>
      <c r="Q78" s="61">
        <f>Quarter!J78</f>
        <v>190</v>
      </c>
      <c r="R78" s="61">
        <f>Quarter!K78</f>
        <v>303</v>
      </c>
      <c r="S78" s="61">
        <f>Quarter!L78</f>
        <v>1447</v>
      </c>
      <c r="T78" s="61">
        <f>Quarter!M78</f>
        <v>1398</v>
      </c>
      <c r="U78" s="61">
        <f>Quarter!N78</f>
        <v>2141</v>
      </c>
      <c r="V78" s="61">
        <f>Quarter!O78</f>
        <v>1705</v>
      </c>
      <c r="W78" s="61">
        <f>Quarter!P78</f>
        <v>1925</v>
      </c>
      <c r="X78" s="61">
        <f>Quarter!Q78</f>
        <v>1665</v>
      </c>
      <c r="Y78" s="61">
        <f>Quarter!R78</f>
        <v>1402</v>
      </c>
      <c r="Z78" s="61">
        <f>Quarter!S78</f>
        <v>1280</v>
      </c>
      <c r="AA78" s="61">
        <f>Quarter!T78</f>
        <v>0</v>
      </c>
      <c r="AB78" s="61">
        <f>Quarter!U78</f>
        <v>0</v>
      </c>
      <c r="AC78" s="61">
        <f>Quarter!V78</f>
        <v>0</v>
      </c>
      <c r="AD78" s="61">
        <f>Quarter!W77</f>
        <v>0</v>
      </c>
      <c r="AE78" s="136">
        <f t="shared" si="2"/>
        <v>-1</v>
      </c>
      <c r="AF78" s="136"/>
      <c r="AI78" s="9"/>
      <c r="AJ78" s="9"/>
      <c r="AK78" s="9"/>
      <c r="AL78" s="9"/>
      <c r="AM78" s="9"/>
    </row>
    <row r="79" spans="1:39" ht="12.75">
      <c r="A79" s="266"/>
      <c r="B79" s="260"/>
      <c r="C79" s="166"/>
      <c r="D79" s="167">
        <v>3.000000000003</v>
      </c>
      <c r="E79" s="79">
        <f>'Financial Year'!D79</f>
        <v>0</v>
      </c>
      <c r="F79" s="79">
        <f>'Financial Year'!E79</f>
        <v>0</v>
      </c>
      <c r="G79" s="79">
        <f>'Financial Year'!F79</f>
        <v>378</v>
      </c>
      <c r="H79" s="79">
        <f>'Financial Year'!G79</f>
        <v>167</v>
      </c>
      <c r="I79" s="138"/>
      <c r="J79" s="138"/>
      <c r="K79" s="61"/>
      <c r="L79" s="61"/>
      <c r="M79" s="61"/>
      <c r="N79" s="61"/>
      <c r="O79" s="61"/>
      <c r="P79" s="61"/>
      <c r="Q79" s="61"/>
      <c r="R79" s="61"/>
      <c r="S79" s="61"/>
      <c r="T79" s="61">
        <f>Quarter!M79</f>
        <v>0</v>
      </c>
      <c r="U79" s="61">
        <f>Quarter!N79</f>
        <v>0</v>
      </c>
      <c r="V79" s="61">
        <f>Quarter!O79</f>
        <v>378</v>
      </c>
      <c r="W79" s="61">
        <f>Quarter!P79</f>
        <v>0</v>
      </c>
      <c r="X79" s="61">
        <f>Quarter!Q79</f>
        <v>0</v>
      </c>
      <c r="Y79" s="61">
        <f>Quarter!R79</f>
        <v>3</v>
      </c>
      <c r="Z79" s="61">
        <f>Quarter!S79</f>
        <v>164</v>
      </c>
      <c r="AA79" s="61">
        <f>Quarter!T79</f>
        <v>0</v>
      </c>
      <c r="AB79" s="61">
        <f>Quarter!U79</f>
        <v>250</v>
      </c>
      <c r="AC79" s="61">
        <f>Quarter!V79</f>
        <v>289</v>
      </c>
      <c r="AD79" s="61">
        <f>Quarter!W78</f>
        <v>0</v>
      </c>
      <c r="AE79" s="136">
        <f t="shared" si="2"/>
        <v>-1</v>
      </c>
      <c r="AF79" s="136"/>
      <c r="AI79" s="9"/>
      <c r="AJ79" s="9"/>
      <c r="AK79" s="9"/>
      <c r="AL79" s="9"/>
      <c r="AM79" s="9"/>
    </row>
    <row r="80" spans="1:39" ht="12.75">
      <c r="A80" s="266"/>
      <c r="B80" s="260"/>
      <c r="C80" s="110"/>
      <c r="D80" s="167">
        <v>5</v>
      </c>
      <c r="E80" s="79">
        <f>'Financial Year'!D80</f>
        <v>0</v>
      </c>
      <c r="F80" s="79">
        <f>'Financial Year'!E80</f>
        <v>0</v>
      </c>
      <c r="G80" s="79">
        <f>'Financial Year'!F80</f>
        <v>0</v>
      </c>
      <c r="H80" s="79">
        <f>'Financial Year'!G80</f>
        <v>4970</v>
      </c>
      <c r="I80" s="138" t="e">
        <f t="shared" si="1"/>
        <v>#DIV/0!</v>
      </c>
      <c r="J80" s="138"/>
      <c r="K80" s="61">
        <f>Quarter!D80</f>
        <v>0</v>
      </c>
      <c r="L80" s="61">
        <f>Quarter!E80</f>
        <v>0</v>
      </c>
      <c r="M80" s="61">
        <f>Quarter!F80</f>
        <v>0</v>
      </c>
      <c r="N80" s="61">
        <f>Quarter!G80</f>
        <v>0</v>
      </c>
      <c r="O80" s="61">
        <f>Quarter!H80</f>
        <v>0</v>
      </c>
      <c r="P80" s="61">
        <f>Quarter!I80</f>
        <v>0</v>
      </c>
      <c r="Q80" s="61">
        <f>Quarter!J80</f>
        <v>0</v>
      </c>
      <c r="R80" s="61">
        <f>Quarter!K80</f>
        <v>0</v>
      </c>
      <c r="S80" s="61">
        <f>Quarter!L80</f>
        <v>0</v>
      </c>
      <c r="T80" s="61">
        <f>Quarter!M80</f>
        <v>0</v>
      </c>
      <c r="U80" s="61">
        <f>Quarter!N80</f>
        <v>0</v>
      </c>
      <c r="V80" s="61">
        <f>Quarter!O80</f>
        <v>0</v>
      </c>
      <c r="W80" s="61">
        <f>Quarter!P80</f>
        <v>0</v>
      </c>
      <c r="X80" s="61">
        <f>Quarter!Q80</f>
        <v>0</v>
      </c>
      <c r="Y80" s="61">
        <f>Quarter!R80</f>
        <v>410</v>
      </c>
      <c r="Z80" s="61">
        <f>Quarter!S80</f>
        <v>2303</v>
      </c>
      <c r="AA80" s="61">
        <f>Quarter!T80</f>
        <v>2257</v>
      </c>
      <c r="AB80" s="61">
        <f>Quarter!U80</f>
        <v>474</v>
      </c>
      <c r="AC80" s="61">
        <f>Quarter!V80</f>
        <v>550</v>
      </c>
      <c r="AD80" s="61">
        <f>Quarter!W79</f>
        <v>777</v>
      </c>
      <c r="AE80" s="136">
        <f>IF(Z80&gt;0,AD80/Z80-1,"")</f>
        <v>-0.662613981762918</v>
      </c>
      <c r="AF80" s="136"/>
      <c r="AI80" s="9"/>
      <c r="AJ80" s="9"/>
      <c r="AK80" s="9"/>
      <c r="AL80" s="9"/>
      <c r="AM80" s="9"/>
    </row>
    <row r="81" spans="1:39" ht="12.75">
      <c r="A81" s="266"/>
      <c r="B81" s="260" t="s">
        <v>63</v>
      </c>
      <c r="C81" s="166" t="s">
        <v>66</v>
      </c>
      <c r="D81" s="167">
        <v>1</v>
      </c>
      <c r="E81" s="79">
        <f>'Financial Year'!D81</f>
        <v>71</v>
      </c>
      <c r="F81" s="79">
        <f>'Financial Year'!E81</f>
        <v>103</v>
      </c>
      <c r="G81" s="79">
        <f>'Financial Year'!F81</f>
        <v>98</v>
      </c>
      <c r="H81" s="79">
        <f>'Financial Year'!G81</f>
        <v>37</v>
      </c>
      <c r="I81" s="138">
        <f>H81/G81-1</f>
        <v>-0.6224489795918368</v>
      </c>
      <c r="J81" s="138"/>
      <c r="K81" s="61">
        <f>Quarter!D81</f>
        <v>3</v>
      </c>
      <c r="L81" s="61">
        <f>Quarter!E81</f>
        <v>3</v>
      </c>
      <c r="M81" s="61">
        <f>Quarter!F81</f>
        <v>12</v>
      </c>
      <c r="N81" s="61">
        <f>Quarter!G81</f>
        <v>14</v>
      </c>
      <c r="O81" s="61">
        <f>Quarter!H81</f>
        <v>42</v>
      </c>
      <c r="P81" s="61">
        <f>Quarter!I81</f>
        <v>18</v>
      </c>
      <c r="Q81" s="61">
        <f>Quarter!J81</f>
        <v>17</v>
      </c>
      <c r="R81" s="61">
        <f>Quarter!K81</f>
        <v>34</v>
      </c>
      <c r="S81" s="61">
        <f>Quarter!L81</f>
        <v>34</v>
      </c>
      <c r="T81" s="61">
        <f>Quarter!M81</f>
        <v>6</v>
      </c>
      <c r="U81" s="61">
        <f>Quarter!N81</f>
        <v>5</v>
      </c>
      <c r="V81" s="61">
        <f>Quarter!O81</f>
        <v>41</v>
      </c>
      <c r="W81" s="61">
        <f>Quarter!P81</f>
        <v>46</v>
      </c>
      <c r="X81" s="61">
        <f>Quarter!Q81</f>
        <v>34</v>
      </c>
      <c r="Y81" s="61">
        <f>Quarter!R81</f>
        <v>3</v>
      </c>
      <c r="Z81" s="61">
        <f>Quarter!S81</f>
        <v>0</v>
      </c>
      <c r="AA81" s="61">
        <f>Quarter!T81</f>
        <v>0</v>
      </c>
      <c r="AB81" s="61">
        <f>Quarter!U81</f>
        <v>0</v>
      </c>
      <c r="AC81" s="61">
        <f>Quarter!V81</f>
        <v>0</v>
      </c>
      <c r="AD81" s="61">
        <f>Quarter!W80</f>
        <v>1479</v>
      </c>
      <c r="AE81" s="136">
        <f aca="true" t="shared" si="3" ref="AE81:AE145">IF(Z81&gt;0,AD81/Z81-1,"")</f>
      </c>
      <c r="AF81" s="136"/>
      <c r="AI81" s="9"/>
      <c r="AJ81" s="9"/>
      <c r="AK81" s="9"/>
      <c r="AL81" s="9"/>
      <c r="AM81" s="9"/>
    </row>
    <row r="82" spans="1:39" ht="12.75">
      <c r="A82" s="266"/>
      <c r="B82" s="260"/>
      <c r="C82" s="166"/>
      <c r="D82" s="167">
        <v>2</v>
      </c>
      <c r="E82" s="79">
        <f>'Financial Year'!D82</f>
        <v>0</v>
      </c>
      <c r="F82" s="79">
        <f>'Financial Year'!E82</f>
        <v>0</v>
      </c>
      <c r="G82" s="79">
        <f>'Financial Year'!F82</f>
        <v>99</v>
      </c>
      <c r="H82" s="79">
        <f>'Financial Year'!G82</f>
        <v>0</v>
      </c>
      <c r="I82" s="138"/>
      <c r="J82" s="138"/>
      <c r="K82" s="61"/>
      <c r="L82" s="61"/>
      <c r="M82" s="61"/>
      <c r="N82" s="61"/>
      <c r="O82" s="61"/>
      <c r="P82" s="61"/>
      <c r="Q82" s="61"/>
      <c r="R82" s="61"/>
      <c r="S82" s="61"/>
      <c r="T82" s="61">
        <f>Quarter!M82</f>
        <v>0</v>
      </c>
      <c r="U82" s="61">
        <f>Quarter!N82</f>
        <v>0</v>
      </c>
      <c r="V82" s="61">
        <f>Quarter!O82</f>
        <v>66</v>
      </c>
      <c r="W82" s="61">
        <f>Quarter!P82</f>
        <v>33</v>
      </c>
      <c r="X82" s="61">
        <f>Quarter!Q82</f>
        <v>0</v>
      </c>
      <c r="Y82" s="61">
        <f>Quarter!R82</f>
        <v>0</v>
      </c>
      <c r="Z82" s="61">
        <f>Quarter!S82</f>
        <v>0</v>
      </c>
      <c r="AA82" s="61">
        <f>Quarter!T82</f>
        <v>0</v>
      </c>
      <c r="AB82" s="61">
        <f>Quarter!U82</f>
        <v>0</v>
      </c>
      <c r="AC82" s="61">
        <f>Quarter!V82</f>
        <v>0</v>
      </c>
      <c r="AD82" s="61">
        <f>Quarter!W81</f>
        <v>0</v>
      </c>
      <c r="AE82" s="136">
        <f t="shared" si="3"/>
      </c>
      <c r="AF82" s="136"/>
      <c r="AI82" s="9"/>
      <c r="AJ82" s="9"/>
      <c r="AK82" s="9"/>
      <c r="AL82" s="9"/>
      <c r="AM82" s="9"/>
    </row>
    <row r="83" spans="1:39" ht="12.75">
      <c r="A83" s="266"/>
      <c r="B83" s="260"/>
      <c r="C83" s="110"/>
      <c r="D83" s="167">
        <v>5</v>
      </c>
      <c r="E83" s="79">
        <f>'Financial Year'!D83</f>
        <v>0</v>
      </c>
      <c r="F83" s="79">
        <f>'Financial Year'!E83</f>
        <v>92</v>
      </c>
      <c r="G83" s="79">
        <f>'Financial Year'!F83</f>
        <v>126</v>
      </c>
      <c r="H83" s="79">
        <f>'Financial Year'!G83</f>
        <v>181</v>
      </c>
      <c r="I83" s="138">
        <f>H83/G83-1</f>
        <v>0.4365079365079365</v>
      </c>
      <c r="J83" s="138"/>
      <c r="K83" s="61">
        <f>Quarter!D83</f>
        <v>0</v>
      </c>
      <c r="L83" s="61">
        <f>Quarter!E83</f>
        <v>0</v>
      </c>
      <c r="M83" s="61">
        <f>Quarter!F83</f>
        <v>0</v>
      </c>
      <c r="N83" s="61">
        <f>Quarter!G83</f>
        <v>0</v>
      </c>
      <c r="O83" s="61">
        <f>Quarter!H83</f>
        <v>0</v>
      </c>
      <c r="P83" s="61">
        <f>Quarter!I83</f>
        <v>0</v>
      </c>
      <c r="Q83" s="61">
        <f>Quarter!J83</f>
        <v>0</v>
      </c>
      <c r="R83" s="61">
        <f>Quarter!K83</f>
        <v>10</v>
      </c>
      <c r="S83" s="61">
        <f>Quarter!L83</f>
        <v>82</v>
      </c>
      <c r="T83" s="61">
        <f>Quarter!M83</f>
        <v>93</v>
      </c>
      <c r="U83" s="61">
        <f>Quarter!N83</f>
        <v>33</v>
      </c>
      <c r="V83" s="61">
        <f>Quarter!O83</f>
        <v>0</v>
      </c>
      <c r="W83" s="61">
        <f>Quarter!P83</f>
        <v>0</v>
      </c>
      <c r="X83" s="61">
        <f>Quarter!Q83</f>
        <v>109</v>
      </c>
      <c r="Y83" s="61">
        <f>Quarter!R83</f>
        <v>72</v>
      </c>
      <c r="Z83" s="61">
        <f>Quarter!S83</f>
        <v>0</v>
      </c>
      <c r="AA83" s="61">
        <f>Quarter!T83</f>
        <v>0</v>
      </c>
      <c r="AB83" s="61">
        <f>Quarter!U83</f>
        <v>81</v>
      </c>
      <c r="AC83" s="61">
        <f>Quarter!V83</f>
        <v>0</v>
      </c>
      <c r="AD83" s="61">
        <f>Quarter!W82</f>
        <v>0</v>
      </c>
      <c r="AE83" s="136">
        <f t="shared" si="3"/>
      </c>
      <c r="AF83" s="136"/>
      <c r="AI83" s="9"/>
      <c r="AJ83" s="9"/>
      <c r="AK83" s="9"/>
      <c r="AL83" s="9"/>
      <c r="AM83" s="9"/>
    </row>
    <row r="84" spans="1:39" ht="12.75">
      <c r="A84" s="266"/>
      <c r="B84" s="176"/>
      <c r="C84" s="110"/>
      <c r="D84" s="167"/>
      <c r="E84" s="181"/>
      <c r="F84" s="127"/>
      <c r="G84" s="127"/>
      <c r="H84" s="127"/>
      <c r="I84" s="138"/>
      <c r="J84" s="137"/>
      <c r="K84" s="127"/>
      <c r="L84" s="127"/>
      <c r="M84" s="127"/>
      <c r="N84" s="127"/>
      <c r="O84" s="127"/>
      <c r="P84" s="127"/>
      <c r="Q84" s="127"/>
      <c r="R84" s="127"/>
      <c r="S84" s="127"/>
      <c r="T84" s="127"/>
      <c r="U84" s="127"/>
      <c r="V84" s="127"/>
      <c r="W84" s="127"/>
      <c r="X84" s="127"/>
      <c r="Y84" s="127"/>
      <c r="Z84" s="127"/>
      <c r="AA84" s="127"/>
      <c r="AB84" s="127"/>
      <c r="AC84" s="127"/>
      <c r="AD84" s="127"/>
      <c r="AE84" s="136">
        <f t="shared" si="3"/>
      </c>
      <c r="AF84" s="136"/>
      <c r="AI84" s="9"/>
      <c r="AJ84" s="9"/>
      <c r="AK84" s="9"/>
      <c r="AL84" s="9"/>
      <c r="AM84" s="9"/>
    </row>
    <row r="85" spans="1:39" ht="13.5" thickBot="1">
      <c r="A85" s="266"/>
      <c r="B85" s="68" t="s">
        <v>0</v>
      </c>
      <c r="C85" s="68"/>
      <c r="D85" s="68"/>
      <c r="E85" s="182">
        <f>SUM(E8:E83)</f>
        <v>24962401</v>
      </c>
      <c r="F85" s="182">
        <f>SUM(F8:F84)</f>
        <v>34972637</v>
      </c>
      <c r="G85" s="182">
        <f>SUM(G8:G84)</f>
        <v>44402579</v>
      </c>
      <c r="H85" s="182">
        <f>SUM(H8:H84)</f>
        <v>62961486</v>
      </c>
      <c r="I85" s="138">
        <f>H85/G85-1</f>
        <v>0.4179691229196394</v>
      </c>
      <c r="J85" s="68"/>
      <c r="K85" s="182">
        <f aca="true" t="shared" si="4" ref="K85:AD85">SUM(K8:K84)</f>
        <v>5397475</v>
      </c>
      <c r="L85" s="182">
        <f t="shared" si="4"/>
        <v>4579603</v>
      </c>
      <c r="M85" s="182">
        <f t="shared" si="4"/>
        <v>6118690</v>
      </c>
      <c r="N85" s="182">
        <f t="shared" si="4"/>
        <v>7190265</v>
      </c>
      <c r="O85" s="182">
        <f t="shared" si="4"/>
        <v>7065871</v>
      </c>
      <c r="P85" s="182">
        <f t="shared" si="4"/>
        <v>7211287</v>
      </c>
      <c r="Q85" s="182">
        <f t="shared" si="4"/>
        <v>6733020</v>
      </c>
      <c r="R85" s="182">
        <f t="shared" si="4"/>
        <v>10696616</v>
      </c>
      <c r="S85" s="182">
        <f t="shared" si="4"/>
        <v>10318203</v>
      </c>
      <c r="T85" s="182">
        <f t="shared" si="4"/>
        <v>7961789</v>
      </c>
      <c r="U85" s="188">
        <f t="shared" si="4"/>
        <v>9304342</v>
      </c>
      <c r="V85" s="188">
        <f t="shared" si="4"/>
        <v>13255007</v>
      </c>
      <c r="W85" s="182">
        <f t="shared" si="4"/>
        <v>13863675</v>
      </c>
      <c r="X85" s="182">
        <f t="shared" si="4"/>
        <v>13787677</v>
      </c>
      <c r="Y85" s="182">
        <f t="shared" si="4"/>
        <v>10902073</v>
      </c>
      <c r="Z85" s="182">
        <f t="shared" si="4"/>
        <v>18546214</v>
      </c>
      <c r="AA85" s="182">
        <f t="shared" si="4"/>
        <v>19671646</v>
      </c>
      <c r="AB85" s="182">
        <f t="shared" si="4"/>
        <v>12881188</v>
      </c>
      <c r="AC85" s="182">
        <f t="shared" si="4"/>
        <v>13261110</v>
      </c>
      <c r="AD85" s="182">
        <f t="shared" si="4"/>
        <v>21206332</v>
      </c>
      <c r="AE85" s="136">
        <f t="shared" si="3"/>
        <v>0.14343186161876487</v>
      </c>
      <c r="AF85" s="136"/>
      <c r="AI85" s="9"/>
      <c r="AJ85" s="9"/>
      <c r="AK85" s="9"/>
      <c r="AL85" s="9"/>
      <c r="AM85" s="9"/>
    </row>
    <row r="86" spans="1:39" ht="13.5" thickTop="1">
      <c r="A86" s="266"/>
      <c r="B86" s="67"/>
      <c r="C86" s="67"/>
      <c r="D86" s="67"/>
      <c r="E86" s="126"/>
      <c r="F86" s="126"/>
      <c r="G86" s="126"/>
      <c r="H86" s="126"/>
      <c r="I86" s="149"/>
      <c r="J86" s="149"/>
      <c r="K86" s="149"/>
      <c r="L86" s="61"/>
      <c r="M86" s="61"/>
      <c r="N86" s="80"/>
      <c r="O86" s="62"/>
      <c r="P86" s="62"/>
      <c r="Q86" s="62"/>
      <c r="R86" s="62"/>
      <c r="S86" s="62"/>
      <c r="T86" s="62"/>
      <c r="U86" s="62"/>
      <c r="V86" s="62"/>
      <c r="W86" s="62"/>
      <c r="X86" s="62"/>
      <c r="Y86" s="62"/>
      <c r="Z86" s="62"/>
      <c r="AA86" s="62"/>
      <c r="AB86" s="62"/>
      <c r="AC86" s="62"/>
      <c r="AD86" s="62"/>
      <c r="AE86" s="136">
        <f t="shared" si="3"/>
      </c>
      <c r="AF86" s="137"/>
      <c r="AI86" s="9"/>
      <c r="AJ86" s="9"/>
      <c r="AK86" s="9"/>
      <c r="AL86" s="9"/>
      <c r="AM86" s="9"/>
    </row>
    <row r="87" spans="1:39" ht="12.75">
      <c r="A87" s="266"/>
      <c r="B87" s="70" t="s">
        <v>77</v>
      </c>
      <c r="C87" s="70" t="s">
        <v>78</v>
      </c>
      <c r="D87" s="38"/>
      <c r="E87" s="126"/>
      <c r="F87" s="126"/>
      <c r="G87" s="126"/>
      <c r="H87" s="126"/>
      <c r="I87" s="149"/>
      <c r="J87" s="125"/>
      <c r="K87" s="149"/>
      <c r="L87" s="61"/>
      <c r="M87" s="61"/>
      <c r="N87" s="80"/>
      <c r="O87" s="62"/>
      <c r="P87" s="62"/>
      <c r="Q87" s="62"/>
      <c r="R87" s="62"/>
      <c r="S87" s="62"/>
      <c r="T87" s="62"/>
      <c r="U87" s="62"/>
      <c r="V87" s="62"/>
      <c r="W87" s="62"/>
      <c r="X87" s="62"/>
      <c r="Y87" s="62"/>
      <c r="Z87" s="62"/>
      <c r="AA87" s="62"/>
      <c r="AB87" s="62"/>
      <c r="AC87" s="62"/>
      <c r="AD87" s="62"/>
      <c r="AE87" s="136">
        <f t="shared" si="3"/>
      </c>
      <c r="AF87" s="137"/>
      <c r="AI87" s="9"/>
      <c r="AJ87" s="9"/>
      <c r="AK87" s="9"/>
      <c r="AL87" s="9"/>
      <c r="AM87" s="9"/>
    </row>
    <row r="88" spans="1:39" ht="12.75">
      <c r="A88" s="266"/>
      <c r="B88" s="39" t="s">
        <v>82</v>
      </c>
      <c r="D88" s="39"/>
      <c r="E88" s="126"/>
      <c r="F88" s="126"/>
      <c r="G88" s="126"/>
      <c r="H88" s="126"/>
      <c r="I88" s="125"/>
      <c r="J88" s="125"/>
      <c r="K88" s="149"/>
      <c r="L88" s="61"/>
      <c r="M88" s="61"/>
      <c r="N88" s="80"/>
      <c r="O88" s="62"/>
      <c r="P88" s="62"/>
      <c r="Q88" s="62"/>
      <c r="R88" s="62"/>
      <c r="S88" s="62"/>
      <c r="AB88" s="62"/>
      <c r="AD88" s="62" t="s">
        <v>55</v>
      </c>
      <c r="AE88" s="136">
        <f>IF(Z88&gt;0,#REF!/Z88-1,"")</f>
      </c>
      <c r="AF88" s="137"/>
      <c r="AI88" s="9"/>
      <c r="AJ88" s="9"/>
      <c r="AK88" s="9"/>
      <c r="AL88" s="9"/>
      <c r="AM88" s="9"/>
    </row>
    <row r="89" spans="1:39" ht="12.75">
      <c r="A89" s="266"/>
      <c r="B89" s="261" t="s">
        <v>57</v>
      </c>
      <c r="C89" s="166" t="s">
        <v>66</v>
      </c>
      <c r="D89" s="167">
        <v>1</v>
      </c>
      <c r="E89" s="127">
        <f>'Financial Year'!D89</f>
        <v>66584</v>
      </c>
      <c r="F89" s="127">
        <f>'Financial Year'!E89</f>
        <v>74502</v>
      </c>
      <c r="G89" s="127">
        <f>'Financial Year'!F89</f>
        <v>71330</v>
      </c>
      <c r="H89" s="127">
        <f>'Financial Year'!G89</f>
        <v>72494</v>
      </c>
      <c r="I89" s="138">
        <f>H89/G89-1</f>
        <v>0.016318519556988598</v>
      </c>
      <c r="J89" s="138"/>
      <c r="K89" s="63">
        <f>Quarter!D89</f>
        <v>15850</v>
      </c>
      <c r="L89" s="63">
        <f>Quarter!E89</f>
        <v>10280</v>
      </c>
      <c r="M89" s="63">
        <f>Quarter!F89</f>
        <v>16157</v>
      </c>
      <c r="N89" s="63">
        <f>Quarter!G89</f>
        <v>18186</v>
      </c>
      <c r="O89" s="63">
        <f>Quarter!H89</f>
        <v>21961</v>
      </c>
      <c r="P89" s="63">
        <f>Quarter!I89</f>
        <v>15185</v>
      </c>
      <c r="Q89" s="63">
        <f>Quarter!J89</f>
        <v>16600</v>
      </c>
      <c r="R89" s="63">
        <f>Quarter!K89</f>
        <v>22384</v>
      </c>
      <c r="S89" s="63">
        <f>Quarter!L89</f>
        <v>20333</v>
      </c>
      <c r="T89" s="63">
        <f>Quarter!M89</f>
        <v>12596</v>
      </c>
      <c r="U89" s="63">
        <f>Quarter!N89</f>
        <v>18228</v>
      </c>
      <c r="V89" s="63">
        <f>Quarter!O89</f>
        <v>22020</v>
      </c>
      <c r="W89" s="63">
        <f>Quarter!P89</f>
        <v>18486</v>
      </c>
      <c r="X89" s="63">
        <f>Quarter!Q89</f>
        <v>14881</v>
      </c>
      <c r="Y89" s="63">
        <f>Quarter!R89</f>
        <v>12109</v>
      </c>
      <c r="Z89" s="63">
        <f>Quarter!S89</f>
        <v>20809</v>
      </c>
      <c r="AA89" s="63">
        <f>Quarter!T89</f>
        <v>24695</v>
      </c>
      <c r="AB89" s="63">
        <f>Quarter!U89</f>
        <v>14572</v>
      </c>
      <c r="AC89" s="63">
        <f>Quarter!V89</f>
        <v>11126</v>
      </c>
      <c r="AD89" s="63">
        <f>Quarter!W89</f>
        <v>19573</v>
      </c>
      <c r="AE89" s="136">
        <f t="shared" si="3"/>
        <v>-0.05939737613532603</v>
      </c>
      <c r="AF89" s="136"/>
      <c r="AI89" s="9"/>
      <c r="AJ89" s="9"/>
      <c r="AK89" s="9"/>
      <c r="AL89" s="9"/>
      <c r="AM89" s="9"/>
    </row>
    <row r="90" spans="1:39" ht="12.75">
      <c r="A90" s="266"/>
      <c r="B90" s="261"/>
      <c r="C90" s="110"/>
      <c r="D90" s="167">
        <v>2</v>
      </c>
      <c r="E90" s="127">
        <f>'Financial Year'!D90</f>
        <v>0</v>
      </c>
      <c r="F90" s="127">
        <f>'Financial Year'!E90</f>
        <v>0</v>
      </c>
      <c r="G90" s="127">
        <f>'Financial Year'!F90</f>
        <v>0</v>
      </c>
      <c r="H90" s="127">
        <f>'Financial Year'!G90</f>
        <v>0</v>
      </c>
      <c r="I90" s="138"/>
      <c r="J90" s="138"/>
      <c r="K90" s="63">
        <f>Quarter!D90</f>
        <v>48.5</v>
      </c>
      <c r="L90" s="63">
        <f>Quarter!E90</f>
        <v>0</v>
      </c>
      <c r="M90" s="63">
        <f>Quarter!F90</f>
        <v>0</v>
      </c>
      <c r="N90" s="63">
        <f>Quarter!G90</f>
        <v>0</v>
      </c>
      <c r="O90" s="63">
        <f>Quarter!H90</f>
        <v>0</v>
      </c>
      <c r="P90" s="63">
        <f>Quarter!I90</f>
        <v>0</v>
      </c>
      <c r="Q90" s="63">
        <f>Quarter!J90</f>
        <v>0</v>
      </c>
      <c r="R90" s="63">
        <f>Quarter!K90</f>
        <v>0</v>
      </c>
      <c r="S90" s="63">
        <f>Quarter!L90</f>
        <v>0</v>
      </c>
      <c r="T90" s="63">
        <f>Quarter!M90</f>
        <v>0</v>
      </c>
      <c r="U90" s="63">
        <f>Quarter!N90</f>
        <v>0</v>
      </c>
      <c r="V90" s="63">
        <f>Quarter!O90</f>
        <v>0</v>
      </c>
      <c r="W90" s="63">
        <f>Quarter!P90</f>
        <v>0</v>
      </c>
      <c r="X90" s="63">
        <f>Quarter!Q90</f>
        <v>0</v>
      </c>
      <c r="Y90" s="189">
        <f>Quarter!R90</f>
        <v>0</v>
      </c>
      <c r="Z90" s="63">
        <f>Quarter!S90</f>
        <v>0</v>
      </c>
      <c r="AA90" s="63">
        <f>Quarter!T90</f>
        <v>0</v>
      </c>
      <c r="AB90" s="63">
        <f>Quarter!U90</f>
        <v>0</v>
      </c>
      <c r="AC90" s="63">
        <f>Quarter!V90</f>
        <v>0</v>
      </c>
      <c r="AD90" s="63">
        <f>Quarter!W90</f>
        <v>0</v>
      </c>
      <c r="AE90" s="136">
        <f t="shared" si="3"/>
      </c>
      <c r="AF90" s="136"/>
      <c r="AI90" s="9"/>
      <c r="AJ90" s="9"/>
      <c r="AK90" s="9"/>
      <c r="AL90" s="9"/>
      <c r="AM90" s="9"/>
    </row>
    <row r="91" spans="1:39" ht="12.75">
      <c r="A91" s="266"/>
      <c r="B91" s="261"/>
      <c r="C91" s="110"/>
      <c r="D91" s="167">
        <v>3.000000000003</v>
      </c>
      <c r="E91" s="127">
        <f>'Financial Year'!D91</f>
        <v>0</v>
      </c>
      <c r="F91" s="127">
        <f>'Financial Year'!E91</f>
        <v>1136.333333332197</v>
      </c>
      <c r="G91" s="127">
        <f>'Financial Year'!F91</f>
        <v>1942.333333331391</v>
      </c>
      <c r="H91" s="127">
        <f>'Financial Year'!G91</f>
        <v>1875.6666666647911</v>
      </c>
      <c r="I91" s="138">
        <f aca="true" t="shared" si="5" ref="I91:I161">H91/G91-1</f>
        <v>-0.034322979234597484</v>
      </c>
      <c r="J91" s="138"/>
      <c r="K91" s="63">
        <f>Quarter!D91</f>
        <v>0</v>
      </c>
      <c r="L91" s="63">
        <f>Quarter!E91</f>
        <v>0</v>
      </c>
      <c r="M91" s="63">
        <f>Quarter!F91</f>
        <v>0</v>
      </c>
      <c r="N91" s="63">
        <f>Quarter!G91</f>
        <v>0</v>
      </c>
      <c r="O91" s="63">
        <f>Quarter!H91</f>
        <v>0</v>
      </c>
      <c r="P91" s="63">
        <f>Quarter!I91</f>
        <v>27.333333333306</v>
      </c>
      <c r="Q91" s="63">
        <f>Quarter!J91</f>
        <v>325.999999999674</v>
      </c>
      <c r="R91" s="63">
        <f>Quarter!K91</f>
        <v>396.66666666627003</v>
      </c>
      <c r="S91" s="63">
        <f>Quarter!L91</f>
        <v>386.333333332947</v>
      </c>
      <c r="T91" s="63">
        <f>Quarter!M91</f>
        <v>351.666666666315</v>
      </c>
      <c r="U91" s="63">
        <f>Quarter!N91</f>
        <v>435.666666666231</v>
      </c>
      <c r="V91" s="63">
        <f>Quarter!O91</f>
        <v>553.3333333327801</v>
      </c>
      <c r="W91" s="63">
        <f>Quarter!P91</f>
        <v>601.6666666660651</v>
      </c>
      <c r="X91" s="63">
        <f>Quarter!Q91</f>
        <v>465.99999999953405</v>
      </c>
      <c r="Y91" s="63">
        <f>Quarter!R91</f>
        <v>170.333333333163</v>
      </c>
      <c r="Z91" s="63">
        <f>Quarter!S91</f>
        <v>554.6666666661121</v>
      </c>
      <c r="AA91" s="63">
        <f>Quarter!T91</f>
        <v>684.6666666659821</v>
      </c>
      <c r="AB91" s="63">
        <f>Quarter!U91</f>
        <v>365.999999999634</v>
      </c>
      <c r="AC91" s="63">
        <f>Quarter!V91</f>
        <v>233.999999999766</v>
      </c>
      <c r="AD91" s="63">
        <f>Quarter!W91</f>
        <v>363.33333333297</v>
      </c>
      <c r="AE91" s="136">
        <f t="shared" si="3"/>
        <v>-0.34495192307692313</v>
      </c>
      <c r="AF91" s="136"/>
      <c r="AI91" s="9"/>
      <c r="AJ91" s="9"/>
      <c r="AK91" s="9"/>
      <c r="AL91" s="9"/>
      <c r="AM91" s="9"/>
    </row>
    <row r="92" spans="1:39" ht="12.75">
      <c r="A92" s="266"/>
      <c r="B92" s="261" t="s">
        <v>112</v>
      </c>
      <c r="C92" s="168" t="s">
        <v>66</v>
      </c>
      <c r="D92" s="167">
        <v>1</v>
      </c>
      <c r="E92" s="127">
        <f>'Financial Year'!D92</f>
        <v>1789327</v>
      </c>
      <c r="F92" s="127">
        <f>'Financial Year'!E92</f>
        <v>2640585</v>
      </c>
      <c r="G92" s="127">
        <f>'Financial Year'!F92</f>
        <v>2024500</v>
      </c>
      <c r="H92" s="127">
        <f>'Financial Year'!G92</f>
        <v>2286968</v>
      </c>
      <c r="I92" s="138">
        <f t="shared" si="5"/>
        <v>0.12964583847863675</v>
      </c>
      <c r="J92" s="138"/>
      <c r="K92" s="63">
        <f>Quarter!D92</f>
        <v>383187</v>
      </c>
      <c r="L92" s="63">
        <f>Quarter!E92</f>
        <v>306233</v>
      </c>
      <c r="M92" s="63">
        <f>Quarter!F92</f>
        <v>390826</v>
      </c>
      <c r="N92" s="63">
        <f>Quarter!G92</f>
        <v>524720</v>
      </c>
      <c r="O92" s="63">
        <f>Quarter!H92</f>
        <v>567548</v>
      </c>
      <c r="P92" s="63">
        <f>Quarter!I92</f>
        <v>490903</v>
      </c>
      <c r="Q92" s="63">
        <f>Quarter!J92</f>
        <v>539521</v>
      </c>
      <c r="R92" s="63">
        <f>Quarter!K92</f>
        <v>837973</v>
      </c>
      <c r="S92" s="63">
        <f>Quarter!L92</f>
        <v>772188</v>
      </c>
      <c r="T92" s="63">
        <f>Quarter!M92</f>
        <v>405063</v>
      </c>
      <c r="U92" s="63">
        <f>Quarter!N92</f>
        <v>434484</v>
      </c>
      <c r="V92" s="63">
        <f>Quarter!O92</f>
        <v>661042</v>
      </c>
      <c r="W92" s="63">
        <f>Quarter!P92</f>
        <v>523911</v>
      </c>
      <c r="X92" s="63">
        <f>Quarter!Q92</f>
        <v>408736</v>
      </c>
      <c r="Y92" s="63">
        <f>Quarter!R92</f>
        <v>319801</v>
      </c>
      <c r="Z92" s="63">
        <f>Quarter!S92</f>
        <v>684056</v>
      </c>
      <c r="AA92" s="63">
        <f>Quarter!T92</f>
        <v>874375</v>
      </c>
      <c r="AB92" s="63">
        <f>Quarter!U92</f>
        <v>470986</v>
      </c>
      <c r="AC92" s="63">
        <f>Quarter!V92</f>
        <v>334465</v>
      </c>
      <c r="AD92" s="63">
        <f>Quarter!W92</f>
        <v>682898</v>
      </c>
      <c r="AE92" s="136">
        <f t="shared" si="3"/>
        <v>-0.001692843860736537</v>
      </c>
      <c r="AF92" s="136"/>
      <c r="AI92" s="9"/>
      <c r="AJ92" s="9"/>
      <c r="AK92" s="9"/>
      <c r="AL92" s="9"/>
      <c r="AM92" s="9"/>
    </row>
    <row r="93" spans="1:39" ht="12.75">
      <c r="A93" s="266"/>
      <c r="B93" s="261"/>
      <c r="C93" s="74"/>
      <c r="D93" s="167">
        <v>3.000000000003</v>
      </c>
      <c r="E93" s="127">
        <f>'Financial Year'!D93</f>
        <v>0</v>
      </c>
      <c r="F93" s="127">
        <f>'Financial Year'!E93</f>
        <v>175.666666666491</v>
      </c>
      <c r="G93" s="127">
        <f>'Financial Year'!F93</f>
        <v>303.999999999696</v>
      </c>
      <c r="H93" s="127">
        <f>'Financial Year'!G93</f>
        <v>404.33333333292904</v>
      </c>
      <c r="I93" s="138">
        <f t="shared" si="5"/>
        <v>0.33004385964912286</v>
      </c>
      <c r="J93" s="138"/>
      <c r="K93" s="63">
        <f>Quarter!D93</f>
        <v>0</v>
      </c>
      <c r="L93" s="63">
        <f>Quarter!E93</f>
        <v>0</v>
      </c>
      <c r="M93" s="63">
        <f>Quarter!F93</f>
        <v>0</v>
      </c>
      <c r="N93" s="63">
        <f>Quarter!G93</f>
        <v>0</v>
      </c>
      <c r="O93" s="63">
        <f>Quarter!H93</f>
        <v>0</v>
      </c>
      <c r="P93" s="63">
        <f>Quarter!I93</f>
        <v>0</v>
      </c>
      <c r="Q93" s="63">
        <f>Quarter!J93</f>
        <v>0</v>
      </c>
      <c r="R93" s="63">
        <f>Quarter!K93</f>
        <v>101.99999999989801</v>
      </c>
      <c r="S93" s="63">
        <f>Quarter!L93</f>
        <v>73.666666666593</v>
      </c>
      <c r="T93" s="63">
        <f>Quarter!M93</f>
        <v>44.333333333289005</v>
      </c>
      <c r="U93" s="63">
        <f>Quarter!N93</f>
        <v>65.999999999934</v>
      </c>
      <c r="V93" s="63">
        <f>Quarter!O93</f>
        <v>82.333333333251</v>
      </c>
      <c r="W93" s="63">
        <f>Quarter!P93</f>
        <v>111.333333333222</v>
      </c>
      <c r="X93" s="63">
        <f>Quarter!Q93</f>
        <v>63.333333333270005</v>
      </c>
      <c r="Y93" s="63">
        <f>Quarter!R93</f>
        <v>0.333333333333</v>
      </c>
      <c r="Z93" s="63">
        <f>Quarter!S93</f>
        <v>103.999999999896</v>
      </c>
      <c r="AA93" s="63">
        <f>Quarter!T93</f>
        <v>236.66666666643002</v>
      </c>
      <c r="AB93" s="63">
        <f>Quarter!U93</f>
        <v>73.999999999926</v>
      </c>
      <c r="AC93" s="63">
        <f>Quarter!V93</f>
        <v>24.333333333309</v>
      </c>
      <c r="AD93" s="63">
        <f>Quarter!W93</f>
        <v>213.999999999786</v>
      </c>
      <c r="AE93" s="136">
        <f t="shared" si="3"/>
        <v>1.057692307692308</v>
      </c>
      <c r="AF93" s="136"/>
      <c r="AI93" s="9"/>
      <c r="AJ93" s="9"/>
      <c r="AK93" s="9"/>
      <c r="AL93" s="9"/>
      <c r="AM93" s="9"/>
    </row>
    <row r="94" spans="1:39" ht="12.75">
      <c r="A94" s="266"/>
      <c r="B94" s="261"/>
      <c r="C94" s="74"/>
      <c r="D94" s="167">
        <v>0.70000000000021</v>
      </c>
      <c r="E94" s="127">
        <f>'Financial Year'!D94</f>
        <v>0</v>
      </c>
      <c r="F94" s="127">
        <f>'Financial Year'!E94</f>
        <v>0</v>
      </c>
      <c r="G94" s="127">
        <f>'Financial Year'!F94</f>
        <v>0</v>
      </c>
      <c r="H94" s="127">
        <f>'Financial Year'!G94</f>
        <v>109.999999999967</v>
      </c>
      <c r="I94" s="138"/>
      <c r="J94" s="138"/>
      <c r="K94" s="63"/>
      <c r="L94" s="63"/>
      <c r="M94" s="63"/>
      <c r="N94" s="63"/>
      <c r="O94" s="63"/>
      <c r="P94" s="63">
        <f>Quarter!I94</f>
        <v>0</v>
      </c>
      <c r="Q94" s="63">
        <f>Quarter!J94</f>
        <v>0</v>
      </c>
      <c r="R94" s="63">
        <f>Quarter!K94</f>
        <v>0</v>
      </c>
      <c r="S94" s="63">
        <f>Quarter!L94</f>
        <v>0</v>
      </c>
      <c r="T94" s="63">
        <f>Quarter!M94</f>
        <v>0</v>
      </c>
      <c r="U94" s="63">
        <f>Quarter!N94</f>
        <v>0</v>
      </c>
      <c r="V94" s="63">
        <f>Quarter!O94</f>
        <v>0</v>
      </c>
      <c r="W94" s="63">
        <f>Quarter!P94</f>
        <v>0</v>
      </c>
      <c r="X94" s="63">
        <f>Quarter!Q94</f>
        <v>12.857142857139</v>
      </c>
      <c r="Y94" s="63">
        <f>Quarter!R94</f>
        <v>28.57142857142</v>
      </c>
      <c r="Z94" s="63">
        <f>Quarter!S94</f>
        <v>32.857142857133</v>
      </c>
      <c r="AA94" s="63">
        <f>Quarter!T94</f>
        <v>35.714285714275</v>
      </c>
      <c r="AB94" s="63">
        <f>Quarter!U94</f>
        <v>21.428571428565</v>
      </c>
      <c r="AC94" s="63">
        <f>Quarter!V94</f>
        <v>37.142857142846</v>
      </c>
      <c r="AD94" s="63">
        <f>Quarter!W94</f>
        <v>31.428571428561998</v>
      </c>
      <c r="AE94" s="136">
        <f t="shared" si="3"/>
        <v>-0.04347826086956519</v>
      </c>
      <c r="AF94" s="136"/>
      <c r="AI94" s="9"/>
      <c r="AJ94" s="9"/>
      <c r="AK94" s="9"/>
      <c r="AL94" s="9"/>
      <c r="AM94" s="9"/>
    </row>
    <row r="95" spans="1:39" ht="12.75">
      <c r="A95" s="266"/>
      <c r="B95" s="166" t="s">
        <v>111</v>
      </c>
      <c r="C95" s="168" t="s">
        <v>66</v>
      </c>
      <c r="D95" s="167">
        <v>1</v>
      </c>
      <c r="E95" s="127">
        <f>'Financial Year'!D95</f>
        <v>0</v>
      </c>
      <c r="F95" s="127">
        <f>'Financial Year'!E95</f>
        <v>0</v>
      </c>
      <c r="G95" s="127">
        <f>'Financial Year'!F95</f>
        <v>101340</v>
      </c>
      <c r="H95" s="127">
        <f>'Financial Year'!G95</f>
        <v>196405</v>
      </c>
      <c r="I95" s="138">
        <f t="shared" si="5"/>
        <v>0.9380797315966054</v>
      </c>
      <c r="J95" s="138"/>
      <c r="K95" s="63">
        <f>Quarter!D95</f>
        <v>0</v>
      </c>
      <c r="L95" s="63">
        <f>Quarter!E95</f>
        <v>0</v>
      </c>
      <c r="M95" s="63">
        <f>Quarter!F95</f>
        <v>0</v>
      </c>
      <c r="N95" s="63">
        <f>Quarter!G95</f>
        <v>0</v>
      </c>
      <c r="O95" s="63">
        <f>Quarter!H95</f>
        <v>0</v>
      </c>
      <c r="P95" s="63">
        <f>Quarter!I95</f>
        <v>0</v>
      </c>
      <c r="Q95" s="63">
        <f>Quarter!J95</f>
        <v>0</v>
      </c>
      <c r="R95" s="63">
        <f>Quarter!K95</f>
        <v>0</v>
      </c>
      <c r="S95" s="63">
        <f>Quarter!L95</f>
        <v>0</v>
      </c>
      <c r="T95" s="63">
        <f>Quarter!M95</f>
        <v>0</v>
      </c>
      <c r="U95" s="63">
        <f>Quarter!N95</f>
        <v>15446</v>
      </c>
      <c r="V95" s="63">
        <f>Quarter!O95</f>
        <v>52291</v>
      </c>
      <c r="W95" s="63">
        <f>Quarter!P95</f>
        <v>33603</v>
      </c>
      <c r="X95" s="63">
        <f>Quarter!Q95</f>
        <v>43134</v>
      </c>
      <c r="Y95" s="63">
        <f>Quarter!R95</f>
        <v>12071</v>
      </c>
      <c r="Z95" s="63">
        <f>Quarter!S95</f>
        <v>67796</v>
      </c>
      <c r="AA95" s="63">
        <f>Quarter!T95</f>
        <v>73404</v>
      </c>
      <c r="AB95" s="63">
        <f>Quarter!U95</f>
        <v>32259</v>
      </c>
      <c r="AC95" s="63">
        <f>Quarter!V95</f>
        <v>25052</v>
      </c>
      <c r="AD95" s="63">
        <f>Quarter!W95</f>
        <v>22929</v>
      </c>
      <c r="AE95" s="136">
        <f>IF(Z95&gt;0,AD95/Z95-1,"")</f>
        <v>-0.6617942061478553</v>
      </c>
      <c r="AF95" s="136"/>
      <c r="AI95" s="9"/>
      <c r="AJ95" s="9"/>
      <c r="AK95" s="9"/>
      <c r="AL95" s="9"/>
      <c r="AM95" s="9"/>
    </row>
    <row r="96" spans="1:42" ht="12.75">
      <c r="A96" s="266"/>
      <c r="B96" s="261" t="s">
        <v>113</v>
      </c>
      <c r="C96" s="168" t="s">
        <v>66</v>
      </c>
      <c r="D96" s="167">
        <v>1</v>
      </c>
      <c r="E96" s="127">
        <f>'Financial Year'!D96</f>
        <v>1260</v>
      </c>
      <c r="F96" s="127">
        <f>'Financial Year'!E96</f>
        <v>2164</v>
      </c>
      <c r="G96" s="127">
        <f>'Financial Year'!F96</f>
        <v>2908</v>
      </c>
      <c r="H96" s="127">
        <f>'Financial Year'!G96</f>
        <v>2930</v>
      </c>
      <c r="I96" s="138">
        <f t="shared" si="5"/>
        <v>0.007565337001375516</v>
      </c>
      <c r="J96" s="138"/>
      <c r="K96" s="63">
        <f>Quarter!D96</f>
        <v>0</v>
      </c>
      <c r="L96" s="63">
        <f>Quarter!E96</f>
        <v>0</v>
      </c>
      <c r="M96" s="63">
        <f>Quarter!F96</f>
        <v>0</v>
      </c>
      <c r="N96" s="63">
        <f>Quarter!G96</f>
        <v>0</v>
      </c>
      <c r="O96" s="63">
        <f>Quarter!H96</f>
        <v>0</v>
      </c>
      <c r="P96" s="63">
        <f>Quarter!I96</f>
        <v>0</v>
      </c>
      <c r="Q96" s="63">
        <f>Quarter!J96</f>
        <v>0</v>
      </c>
      <c r="R96" s="63">
        <f>Quarter!K96</f>
        <v>0</v>
      </c>
      <c r="S96" s="63">
        <f>Quarter!L96</f>
        <v>0</v>
      </c>
      <c r="T96" s="63">
        <f>Quarter!M96</f>
        <v>0</v>
      </c>
      <c r="U96" s="63">
        <f>Quarter!N96</f>
        <v>0</v>
      </c>
      <c r="V96" s="63">
        <f>Quarter!O96</f>
        <v>0</v>
      </c>
      <c r="W96" s="63">
        <f>Quarter!P96</f>
        <v>0</v>
      </c>
      <c r="X96" s="63">
        <f>Quarter!Q96</f>
        <v>0</v>
      </c>
      <c r="Y96" s="63">
        <f>Quarter!R96</f>
        <v>0</v>
      </c>
      <c r="Z96" s="63">
        <f>Quarter!S96</f>
        <v>0</v>
      </c>
      <c r="AA96" s="63">
        <f>Quarter!T96</f>
        <v>0</v>
      </c>
      <c r="AB96" s="63">
        <f>Quarter!U96</f>
        <v>0</v>
      </c>
      <c r="AC96" s="63">
        <f>Quarter!V96</f>
        <v>0</v>
      </c>
      <c r="AD96" s="63">
        <f>Quarter!W96</f>
        <v>0</v>
      </c>
      <c r="AE96" s="136">
        <f t="shared" si="3"/>
      </c>
      <c r="AF96" s="136"/>
      <c r="AK96" s="9"/>
      <c r="AL96" s="9"/>
      <c r="AM96" s="9"/>
      <c r="AN96" s="9"/>
      <c r="AO96" s="9"/>
      <c r="AP96" s="9"/>
    </row>
    <row r="97" spans="1:42" ht="12.75">
      <c r="A97" s="266"/>
      <c r="B97" s="261"/>
      <c r="C97" s="110"/>
      <c r="D97" s="167">
        <v>2</v>
      </c>
      <c r="E97" s="127">
        <f>'Financial Year'!D97</f>
        <v>180</v>
      </c>
      <c r="F97" s="127">
        <f>'Financial Year'!E97</f>
        <v>221</v>
      </c>
      <c r="G97" s="127">
        <f>'Financial Year'!F97</f>
        <v>233.5</v>
      </c>
      <c r="H97" s="127">
        <f>'Financial Year'!G97</f>
        <v>206</v>
      </c>
      <c r="I97" s="138">
        <f t="shared" si="5"/>
        <v>-0.11777301927194861</v>
      </c>
      <c r="J97" s="138"/>
      <c r="K97" s="63">
        <f>Quarter!D97</f>
        <v>658</v>
      </c>
      <c r="L97" s="63">
        <f>Quarter!E97</f>
        <v>34.5</v>
      </c>
      <c r="M97" s="63">
        <f>Quarter!F97</f>
        <v>32</v>
      </c>
      <c r="N97" s="63">
        <f>Quarter!G97</f>
        <v>43</v>
      </c>
      <c r="O97" s="63">
        <f>Quarter!H97</f>
        <v>47.5</v>
      </c>
      <c r="P97" s="63">
        <f>Quarter!I97</f>
        <v>41</v>
      </c>
      <c r="Q97" s="63">
        <f>Quarter!J97</f>
        <v>32.5</v>
      </c>
      <c r="R97" s="63">
        <f>Quarter!K97</f>
        <v>59</v>
      </c>
      <c r="S97" s="63">
        <f>Quarter!L97</f>
        <v>59</v>
      </c>
      <c r="T97" s="63">
        <f>Quarter!M97</f>
        <v>38</v>
      </c>
      <c r="U97" s="63">
        <f>Quarter!N97</f>
        <v>43.5</v>
      </c>
      <c r="V97" s="63">
        <f>Quarter!O97</f>
        <v>51</v>
      </c>
      <c r="W97" s="63">
        <f>Quarter!P97</f>
        <v>62</v>
      </c>
      <c r="X97" s="63">
        <f>Quarter!Q97</f>
        <v>46.5</v>
      </c>
      <c r="Y97" s="63">
        <f>Quarter!R97</f>
        <v>23.5</v>
      </c>
      <c r="Z97" s="63">
        <f>Quarter!S97</f>
        <v>45</v>
      </c>
      <c r="AA97" s="63">
        <f>Quarter!T97</f>
        <v>55.5</v>
      </c>
      <c r="AB97" s="63">
        <f>Quarter!U97</f>
        <v>43</v>
      </c>
      <c r="AC97" s="63">
        <f>Quarter!V97</f>
        <v>27.5</v>
      </c>
      <c r="AD97" s="63">
        <f>Quarter!W97</f>
        <v>49.5</v>
      </c>
      <c r="AE97" s="136">
        <f t="shared" si="3"/>
        <v>0.10000000000000009</v>
      </c>
      <c r="AF97" s="136"/>
      <c r="AK97" s="9"/>
      <c r="AL97" s="9"/>
      <c r="AM97" s="9"/>
      <c r="AN97" s="9"/>
      <c r="AO97" s="9"/>
      <c r="AP97" s="9"/>
    </row>
    <row r="98" spans="1:42" ht="12.75">
      <c r="A98" s="266"/>
      <c r="B98" s="261"/>
      <c r="C98" s="110"/>
      <c r="D98" s="167">
        <v>3</v>
      </c>
      <c r="E98" s="127">
        <f>'Financial Year'!D98</f>
        <v>0</v>
      </c>
      <c r="F98" s="127">
        <f>'Financial Year'!E98</f>
        <v>0</v>
      </c>
      <c r="G98" s="127">
        <f>'Financial Year'!F98</f>
        <v>0</v>
      </c>
      <c r="H98" s="127">
        <f>'Financial Year'!G98</f>
        <v>0</v>
      </c>
      <c r="I98" s="138" t="e">
        <f t="shared" si="5"/>
        <v>#DIV/0!</v>
      </c>
      <c r="J98" s="138"/>
      <c r="K98" s="63">
        <f>Quarter!D98</f>
        <v>0</v>
      </c>
      <c r="L98" s="63">
        <f>Quarter!E98</f>
        <v>0</v>
      </c>
      <c r="M98" s="63">
        <f>Quarter!F98</f>
        <v>0</v>
      </c>
      <c r="N98" s="63">
        <f>Quarter!G98</f>
        <v>0</v>
      </c>
      <c r="O98" s="63">
        <f>Quarter!H98</f>
        <v>0</v>
      </c>
      <c r="P98" s="63">
        <f>Quarter!I98</f>
        <v>0</v>
      </c>
      <c r="Q98" s="63">
        <f>Quarter!J98</f>
        <v>0</v>
      </c>
      <c r="R98" s="63">
        <f>Quarter!K98</f>
        <v>0</v>
      </c>
      <c r="S98" s="63">
        <f>Quarter!L98</f>
        <v>0</v>
      </c>
      <c r="T98" s="63">
        <f>Quarter!M98</f>
        <v>0</v>
      </c>
      <c r="U98" s="63">
        <f>Quarter!N98</f>
        <v>0</v>
      </c>
      <c r="V98" s="63">
        <f>Quarter!O98</f>
        <v>0</v>
      </c>
      <c r="W98" s="63">
        <f>Quarter!P98</f>
        <v>0</v>
      </c>
      <c r="X98" s="63">
        <f>Quarter!Q98</f>
        <v>0</v>
      </c>
      <c r="Y98" s="63">
        <f>Quarter!R98</f>
        <v>0</v>
      </c>
      <c r="Z98" s="63">
        <f>Quarter!S98</f>
        <v>0</v>
      </c>
      <c r="AA98" s="63">
        <f>Quarter!T98</f>
        <v>0</v>
      </c>
      <c r="AB98" s="63">
        <f>Quarter!U98</f>
        <v>0</v>
      </c>
      <c r="AC98" s="63">
        <f>Quarter!V98</f>
        <v>0</v>
      </c>
      <c r="AD98" s="63">
        <f>Quarter!W98</f>
        <v>36.66666666666667</v>
      </c>
      <c r="AE98" s="136">
        <f>IF(Z98&gt;0,AD98/Z98-1,"")</f>
      </c>
      <c r="AF98" s="136"/>
      <c r="AK98" s="9"/>
      <c r="AL98" s="9"/>
      <c r="AM98" s="9"/>
      <c r="AN98" s="9"/>
      <c r="AO98" s="9"/>
      <c r="AP98" s="9"/>
    </row>
    <row r="99" spans="1:42" ht="12.75">
      <c r="A99" s="266"/>
      <c r="B99" s="261"/>
      <c r="C99" s="110"/>
      <c r="D99" s="167">
        <v>4</v>
      </c>
      <c r="E99" s="127">
        <f>'Financial Year'!D99</f>
        <v>0</v>
      </c>
      <c r="F99" s="127">
        <f>'Financial Year'!E99</f>
        <v>0</v>
      </c>
      <c r="G99" s="127">
        <f>'Financial Year'!F99</f>
        <v>43.5</v>
      </c>
      <c r="H99" s="127">
        <f>'Financial Year'!G99</f>
        <v>254.75</v>
      </c>
      <c r="I99" s="138">
        <f t="shared" si="5"/>
        <v>4.85632183908046</v>
      </c>
      <c r="J99" s="138"/>
      <c r="K99" s="63">
        <f>Quarter!D99</f>
        <v>0</v>
      </c>
      <c r="L99" s="63">
        <f>Quarter!E99</f>
        <v>0</v>
      </c>
      <c r="M99" s="63">
        <f>Quarter!F99</f>
        <v>0</v>
      </c>
      <c r="N99" s="63">
        <f>Quarter!G99</f>
        <v>0</v>
      </c>
      <c r="O99" s="63">
        <f>Quarter!H99</f>
        <v>0</v>
      </c>
      <c r="P99" s="63">
        <f>Quarter!I99</f>
        <v>0</v>
      </c>
      <c r="Q99" s="63">
        <f>Quarter!J99</f>
        <v>0</v>
      </c>
      <c r="R99" s="63">
        <f>Quarter!K99</f>
        <v>0</v>
      </c>
      <c r="S99" s="63">
        <f>Quarter!L99</f>
        <v>0</v>
      </c>
      <c r="T99" s="63">
        <f>Quarter!M99</f>
        <v>0</v>
      </c>
      <c r="U99" s="63">
        <f>Quarter!N99</f>
        <v>0</v>
      </c>
      <c r="V99" s="63">
        <f>Quarter!O99</f>
        <v>0</v>
      </c>
      <c r="W99" s="63">
        <f>Quarter!P99</f>
        <v>0</v>
      </c>
      <c r="X99" s="63">
        <f>Quarter!Q99</f>
        <v>0</v>
      </c>
      <c r="Y99" s="63">
        <f>Quarter!R99</f>
        <v>0</v>
      </c>
      <c r="Z99" s="63">
        <f>Quarter!S99</f>
        <v>0</v>
      </c>
      <c r="AA99" s="63">
        <f>Quarter!T99</f>
        <v>0</v>
      </c>
      <c r="AB99" s="63">
        <f>Quarter!U99</f>
        <v>0</v>
      </c>
      <c r="AC99" s="63">
        <f>Quarter!V99</f>
        <v>0</v>
      </c>
      <c r="AD99" s="63">
        <f>Quarter!W99</f>
        <v>0</v>
      </c>
      <c r="AE99" s="136">
        <f t="shared" si="3"/>
      </c>
      <c r="AF99" s="136"/>
      <c r="AK99" s="9"/>
      <c r="AL99" s="9"/>
      <c r="AM99" s="9"/>
      <c r="AN99" s="9"/>
      <c r="AO99" s="9"/>
      <c r="AP99" s="9"/>
    </row>
    <row r="100" spans="1:42" ht="12.75">
      <c r="A100" s="266"/>
      <c r="B100" s="261" t="s">
        <v>58</v>
      </c>
      <c r="C100" s="166" t="s">
        <v>66</v>
      </c>
      <c r="D100" s="167">
        <v>1</v>
      </c>
      <c r="E100" s="127">
        <f>'Financial Year'!D100</f>
        <v>789171</v>
      </c>
      <c r="F100" s="127">
        <f>'Financial Year'!E100</f>
        <v>959199</v>
      </c>
      <c r="G100" s="127">
        <f>'Financial Year'!F100</f>
        <v>935121</v>
      </c>
      <c r="H100" s="127">
        <f>'Financial Year'!G100</f>
        <v>1007685</v>
      </c>
      <c r="I100" s="138">
        <f t="shared" si="5"/>
        <v>0.07759851398909867</v>
      </c>
      <c r="J100" s="138"/>
      <c r="K100" s="63">
        <f>Quarter!D100</f>
        <v>209170</v>
      </c>
      <c r="L100" s="63">
        <f>Quarter!E100</f>
        <v>128694</v>
      </c>
      <c r="M100" s="63">
        <f>Quarter!F100</f>
        <v>201479</v>
      </c>
      <c r="N100" s="63">
        <f>Quarter!G100</f>
        <v>242427</v>
      </c>
      <c r="O100" s="63">
        <f>Quarter!H100</f>
        <v>216571</v>
      </c>
      <c r="P100" s="63">
        <f>Quarter!I100</f>
        <v>220844</v>
      </c>
      <c r="Q100" s="63">
        <f>Quarter!J100</f>
        <v>177490</v>
      </c>
      <c r="R100" s="63">
        <f>Quarter!K100</f>
        <v>326525</v>
      </c>
      <c r="S100" s="63">
        <f>Quarter!L100</f>
        <v>234340</v>
      </c>
      <c r="T100" s="63">
        <f>Quarter!M100</f>
        <v>218036</v>
      </c>
      <c r="U100" s="63">
        <f>Quarter!N100</f>
        <v>193661</v>
      </c>
      <c r="V100" s="63">
        <f>Quarter!O100</f>
        <v>271752</v>
      </c>
      <c r="W100" s="63">
        <f>Quarter!P100</f>
        <v>251672</v>
      </c>
      <c r="X100" s="63">
        <f>Quarter!Q100</f>
        <v>227954</v>
      </c>
      <c r="Y100" s="63">
        <f>Quarter!R100</f>
        <v>156975</v>
      </c>
      <c r="Z100" s="63">
        <f>Quarter!S100</f>
        <v>309431</v>
      </c>
      <c r="AA100" s="63">
        <f>Quarter!T100</f>
        <v>313325</v>
      </c>
      <c r="AB100" s="63">
        <f>Quarter!U100</f>
        <v>145803</v>
      </c>
      <c r="AC100" s="63">
        <f>Quarter!V100</f>
        <v>155520</v>
      </c>
      <c r="AD100" s="63">
        <f>Quarter!W100</f>
        <v>288544</v>
      </c>
      <c r="AE100" s="136">
        <f t="shared" si="3"/>
        <v>-0.06750131693333894</v>
      </c>
      <c r="AF100" s="136"/>
      <c r="AK100" s="9"/>
      <c r="AL100" s="9"/>
      <c r="AM100" s="9"/>
      <c r="AN100" s="9"/>
      <c r="AO100" s="9"/>
      <c r="AP100" s="9"/>
    </row>
    <row r="101" spans="1:42" ht="12.75">
      <c r="A101" s="266"/>
      <c r="B101" s="261"/>
      <c r="C101" s="74"/>
      <c r="D101" s="167">
        <v>1.5000000000015</v>
      </c>
      <c r="E101" s="127">
        <f>'Financial Year'!D101</f>
        <v>1750229.3333315833</v>
      </c>
      <c r="F101" s="127">
        <f>'Financial Year'!E101</f>
        <v>2062349.333331271</v>
      </c>
      <c r="G101" s="127">
        <f>'Financial Year'!F101</f>
        <v>2011342.6666646556</v>
      </c>
      <c r="H101" s="127">
        <f>'Financial Year'!G101</f>
        <v>2167979.3333311654</v>
      </c>
      <c r="I101" s="138">
        <f t="shared" si="5"/>
        <v>0.0778766687857595</v>
      </c>
      <c r="J101" s="138"/>
      <c r="K101" s="63">
        <f>Quarter!D101</f>
        <v>427829.9999995722</v>
      </c>
      <c r="L101" s="63">
        <f>Quarter!E101</f>
        <v>289046.6666663777</v>
      </c>
      <c r="M101" s="63">
        <f>Quarter!F101</f>
        <v>443411.9999995566</v>
      </c>
      <c r="N101" s="63">
        <f>Quarter!G101</f>
        <v>526851.3333328066</v>
      </c>
      <c r="O101" s="63">
        <f>Quarter!H101</f>
        <v>490919.33333284245</v>
      </c>
      <c r="P101" s="63">
        <f>Quarter!I101</f>
        <v>485061.99999951496</v>
      </c>
      <c r="Q101" s="63">
        <f>Quarter!J101</f>
        <v>424818.6666662419</v>
      </c>
      <c r="R101" s="63">
        <f>Quarter!K101</f>
        <v>698811.9999993013</v>
      </c>
      <c r="S101" s="63">
        <f>Quarter!L101</f>
        <v>453656.666666213</v>
      </c>
      <c r="T101" s="63">
        <f>Quarter!M101</f>
        <v>436359.9999995637</v>
      </c>
      <c r="U101" s="63">
        <f>Quarter!N101</f>
        <v>424436.66666624224</v>
      </c>
      <c r="V101" s="63">
        <f>Quarter!O101</f>
        <v>602065.3333327314</v>
      </c>
      <c r="W101" s="63">
        <f>Quarter!P101</f>
        <v>548480.6666661182</v>
      </c>
      <c r="X101" s="63">
        <f>Quarter!Q101</f>
        <v>460296.66666620644</v>
      </c>
      <c r="Y101" s="63">
        <f>Quarter!R101</f>
        <v>321653.99999967834</v>
      </c>
      <c r="Z101" s="63">
        <f>Quarter!S101</f>
        <v>676403.3333326569</v>
      </c>
      <c r="AA101" s="63">
        <f>Quarter!T101</f>
        <v>709625.3333326238</v>
      </c>
      <c r="AB101" s="63">
        <f>Quarter!U101</f>
        <v>279575.9999997205</v>
      </c>
      <c r="AC101" s="63">
        <f>Quarter!V101</f>
        <v>310717.9999996893</v>
      </c>
      <c r="AD101" s="63">
        <f>Quarter!W101</f>
        <v>620501.9999993795</v>
      </c>
      <c r="AE101" s="136">
        <f t="shared" si="3"/>
        <v>-0.08264497021008166</v>
      </c>
      <c r="AF101" s="136"/>
      <c r="AG101" s="9"/>
      <c r="AH101" s="9"/>
      <c r="AI101" s="9"/>
      <c r="AJ101" s="9"/>
      <c r="AK101" s="9"/>
      <c r="AL101" s="9"/>
      <c r="AM101" s="9"/>
      <c r="AN101" s="9"/>
      <c r="AO101" s="9"/>
      <c r="AP101" s="9"/>
    </row>
    <row r="102" spans="1:42" ht="12.75">
      <c r="A102" s="266"/>
      <c r="B102" s="261"/>
      <c r="C102" s="74"/>
      <c r="D102" s="167">
        <v>2</v>
      </c>
      <c r="E102" s="127">
        <f>'Financial Year'!D102</f>
        <v>805615.5</v>
      </c>
      <c r="F102" s="127">
        <f>'Financial Year'!E102</f>
        <v>2366182.5</v>
      </c>
      <c r="G102" s="127">
        <f>'Financial Year'!F102</f>
        <v>5868731.5</v>
      </c>
      <c r="H102" s="127">
        <f>'Financial Year'!G102</f>
        <v>9838294.5</v>
      </c>
      <c r="I102" s="138">
        <f t="shared" si="5"/>
        <v>0.6763919937383402</v>
      </c>
      <c r="J102" s="138"/>
      <c r="K102" s="63">
        <f>Quarter!D102</f>
        <v>0</v>
      </c>
      <c r="L102" s="63">
        <f>Quarter!E102</f>
        <v>26733.5</v>
      </c>
      <c r="M102" s="63">
        <f>Quarter!F102</f>
        <v>178317.5</v>
      </c>
      <c r="N102" s="63">
        <f>Quarter!G102</f>
        <v>327709</v>
      </c>
      <c r="O102" s="63">
        <f>Quarter!H102</f>
        <v>272855.5</v>
      </c>
      <c r="P102" s="63">
        <f>Quarter!I102</f>
        <v>378741.5</v>
      </c>
      <c r="Q102" s="63">
        <f>Quarter!J102</f>
        <v>384046</v>
      </c>
      <c r="R102" s="63">
        <f>Quarter!K102</f>
        <v>831264.5</v>
      </c>
      <c r="S102" s="63">
        <f>Quarter!L102</f>
        <v>772130.5</v>
      </c>
      <c r="T102" s="63">
        <f>Quarter!M102</f>
        <v>931621.5</v>
      </c>
      <c r="U102" s="63">
        <f>Quarter!N102</f>
        <v>1069660.5</v>
      </c>
      <c r="V102" s="63">
        <f>Quarter!O102</f>
        <v>1856109.5</v>
      </c>
      <c r="W102" s="63">
        <f>Quarter!P102</f>
        <v>2011340</v>
      </c>
      <c r="X102" s="63">
        <f>Quarter!Q102</f>
        <v>1926228</v>
      </c>
      <c r="Y102" s="63">
        <f>Quarter!R102</f>
        <v>1483598</v>
      </c>
      <c r="Z102" s="63">
        <f>Quarter!S102</f>
        <v>3104177</v>
      </c>
      <c r="AA102" s="63">
        <f>Quarter!T102</f>
        <v>3324291.5</v>
      </c>
      <c r="AB102" s="63">
        <f>Quarter!U102</f>
        <v>1615995</v>
      </c>
      <c r="AC102" s="63">
        <f>Quarter!V102</f>
        <v>1742929</v>
      </c>
      <c r="AD102" s="63">
        <f>Quarter!W102</f>
        <v>3777350.5</v>
      </c>
      <c r="AE102" s="136">
        <f t="shared" si="3"/>
        <v>0.21686053984679354</v>
      </c>
      <c r="AF102" s="136"/>
      <c r="AG102" s="9"/>
      <c r="AH102" s="9"/>
      <c r="AI102" s="9"/>
      <c r="AJ102" s="9"/>
      <c r="AK102" s="9"/>
      <c r="AL102" s="9"/>
      <c r="AM102" s="9"/>
      <c r="AN102" s="9"/>
      <c r="AO102" s="9"/>
      <c r="AP102" s="9"/>
    </row>
    <row r="103" spans="1:42" ht="12.75">
      <c r="A103" s="266"/>
      <c r="B103" s="261" t="s">
        <v>59</v>
      </c>
      <c r="C103" s="168" t="s">
        <v>66</v>
      </c>
      <c r="D103" s="167">
        <v>1</v>
      </c>
      <c r="E103" s="127">
        <f>'Financial Year'!D103</f>
        <v>7698134</v>
      </c>
      <c r="F103" s="127">
        <f>'Financial Year'!E103</f>
        <v>11768298</v>
      </c>
      <c r="G103" s="127">
        <f>'Financial Year'!F103</f>
        <v>12154358</v>
      </c>
      <c r="H103" s="127">
        <f>'Financial Year'!G103</f>
        <v>18320511</v>
      </c>
      <c r="I103" s="138">
        <f t="shared" si="5"/>
        <v>0.5073203372814921</v>
      </c>
      <c r="J103" s="138"/>
      <c r="K103" s="63">
        <f>Quarter!D103</f>
        <v>1734159</v>
      </c>
      <c r="L103" s="63">
        <f>Quarter!E103</f>
        <v>1166818</v>
      </c>
      <c r="M103" s="63">
        <f>Quarter!F103</f>
        <v>1912581</v>
      </c>
      <c r="N103" s="63">
        <f>Quarter!G103</f>
        <v>2307489</v>
      </c>
      <c r="O103" s="63">
        <f>Quarter!H103</f>
        <v>2311246</v>
      </c>
      <c r="P103" s="63">
        <f>Quarter!I103</f>
        <v>2391563</v>
      </c>
      <c r="Q103" s="63">
        <f>Quarter!J103</f>
        <v>1897973</v>
      </c>
      <c r="R103" s="63">
        <f>Quarter!K103</f>
        <v>4011549</v>
      </c>
      <c r="S103" s="63">
        <f>Quarter!L103</f>
        <v>3467213</v>
      </c>
      <c r="T103" s="63">
        <f>Quarter!M103</f>
        <v>2152563</v>
      </c>
      <c r="U103" s="63">
        <f>Quarter!N103</f>
        <v>2630859</v>
      </c>
      <c r="V103" s="63">
        <f>Quarter!O103</f>
        <v>3498570</v>
      </c>
      <c r="W103" s="63">
        <f>Quarter!P103</f>
        <v>3872366</v>
      </c>
      <c r="X103" s="63">
        <f>Quarter!Q103</f>
        <v>3659606</v>
      </c>
      <c r="Y103" s="63">
        <f>Quarter!R103</f>
        <v>2558468</v>
      </c>
      <c r="Z103" s="63">
        <f>Quarter!S103</f>
        <v>5953627</v>
      </c>
      <c r="AA103" s="63">
        <f>Quarter!T103</f>
        <v>6148810</v>
      </c>
      <c r="AB103" s="63">
        <f>Quarter!U103</f>
        <v>2655714</v>
      </c>
      <c r="AC103" s="63">
        <f>Quarter!V103</f>
        <v>2464054</v>
      </c>
      <c r="AD103" s="63">
        <f>Quarter!W103</f>
        <v>5089511</v>
      </c>
      <c r="AE103" s="136">
        <f t="shared" si="3"/>
        <v>-0.14514110474169784</v>
      </c>
      <c r="AF103" s="136"/>
      <c r="AG103" s="9"/>
      <c r="AH103" s="9"/>
      <c r="AI103" s="9"/>
      <c r="AJ103" s="9"/>
      <c r="AK103" s="9"/>
      <c r="AL103" s="9"/>
      <c r="AM103" s="9"/>
      <c r="AN103" s="9"/>
      <c r="AO103" s="9"/>
      <c r="AP103" s="9"/>
    </row>
    <row r="104" spans="1:42" ht="12.75">
      <c r="A104" s="266"/>
      <c r="B104" s="261"/>
      <c r="C104" s="110"/>
      <c r="D104" s="167">
        <v>4</v>
      </c>
      <c r="E104" s="127">
        <f>'Financial Year'!D104</f>
        <v>1363.75</v>
      </c>
      <c r="F104" s="127">
        <f>'Financial Year'!E104</f>
        <v>5698.25</v>
      </c>
      <c r="G104" s="127">
        <f>'Financial Year'!F104</f>
        <v>13008.25</v>
      </c>
      <c r="H104" s="127">
        <f>'Financial Year'!G104</f>
        <v>35958.5</v>
      </c>
      <c r="I104" s="138">
        <f t="shared" si="5"/>
        <v>1.764284204254992</v>
      </c>
      <c r="J104" s="138"/>
      <c r="K104" s="63">
        <f>Quarter!D104</f>
        <v>0</v>
      </c>
      <c r="L104" s="63">
        <f>Quarter!E104</f>
        <v>111.25</v>
      </c>
      <c r="M104" s="63">
        <f>Quarter!F104</f>
        <v>281</v>
      </c>
      <c r="N104" s="63">
        <f>Quarter!G104</f>
        <v>368.25</v>
      </c>
      <c r="O104" s="63">
        <f>Quarter!H104</f>
        <v>603.25</v>
      </c>
      <c r="P104" s="63">
        <f>Quarter!I104</f>
        <v>796</v>
      </c>
      <c r="Q104" s="63">
        <f>Quarter!J104</f>
        <v>958.25</v>
      </c>
      <c r="R104" s="63">
        <f>Quarter!K104</f>
        <v>2108.75</v>
      </c>
      <c r="S104" s="63">
        <f>Quarter!L104</f>
        <v>1835.25</v>
      </c>
      <c r="T104" s="63">
        <f>Quarter!M104</f>
        <v>1392.5</v>
      </c>
      <c r="U104" s="63">
        <f>Quarter!N104</f>
        <v>2040.75</v>
      </c>
      <c r="V104" s="63">
        <f>Quarter!O104</f>
        <v>3633.75</v>
      </c>
      <c r="W104" s="63">
        <f>Quarter!P104</f>
        <v>5941.25</v>
      </c>
      <c r="X104" s="63">
        <f>Quarter!Q104</f>
        <v>6058.25</v>
      </c>
      <c r="Y104" s="63">
        <f>Quarter!R104</f>
        <v>4183.75</v>
      </c>
      <c r="Z104" s="63">
        <f>Quarter!S104</f>
        <v>11230.75</v>
      </c>
      <c r="AA104" s="63">
        <f>Quarter!T104</f>
        <v>14485.75</v>
      </c>
      <c r="AB104" s="63">
        <f>Quarter!U104</f>
        <v>7271</v>
      </c>
      <c r="AC104" s="63">
        <f>Quarter!V104</f>
        <v>7032.25</v>
      </c>
      <c r="AD104" s="63">
        <f>Quarter!W104</f>
        <v>17415</v>
      </c>
      <c r="AE104" s="136">
        <f t="shared" si="3"/>
        <v>0.550653340159829</v>
      </c>
      <c r="AF104" s="136"/>
      <c r="AG104" s="9"/>
      <c r="AH104" s="9"/>
      <c r="AI104" s="9"/>
      <c r="AJ104" s="9"/>
      <c r="AK104" s="9"/>
      <c r="AL104" s="9"/>
      <c r="AM104" s="9"/>
      <c r="AN104" s="9"/>
      <c r="AO104" s="9"/>
      <c r="AP104" s="9"/>
    </row>
    <row r="105" spans="1:42" ht="12.75">
      <c r="A105" s="266"/>
      <c r="B105" s="261"/>
      <c r="C105" s="110"/>
      <c r="D105" s="167">
        <v>0.9000000000000901</v>
      </c>
      <c r="E105" s="127">
        <f>'Financial Year'!D105</f>
        <v>0</v>
      </c>
      <c r="F105" s="127">
        <f>'Financial Year'!E105</f>
        <v>0</v>
      </c>
      <c r="G105" s="127">
        <f>'Financial Year'!F105</f>
        <v>0</v>
      </c>
      <c r="H105" s="127">
        <f>'Financial Year'!G105</f>
        <v>250083.3333333083</v>
      </c>
      <c r="I105" s="138"/>
      <c r="J105" s="138"/>
      <c r="K105" s="63">
        <f>Quarter!D105</f>
        <v>0</v>
      </c>
      <c r="L105" s="63">
        <f>Quarter!E105</f>
        <v>0</v>
      </c>
      <c r="M105" s="63">
        <f>Quarter!F105</f>
        <v>0</v>
      </c>
      <c r="N105" s="63">
        <f>Quarter!G105</f>
        <v>0</v>
      </c>
      <c r="O105" s="63">
        <f>Quarter!H105</f>
        <v>0</v>
      </c>
      <c r="P105" s="63">
        <f>Quarter!I105</f>
        <v>0</v>
      </c>
      <c r="Q105" s="63">
        <f>Quarter!J105</f>
        <v>0</v>
      </c>
      <c r="R105" s="63">
        <f>Quarter!K105</f>
        <v>0</v>
      </c>
      <c r="S105" s="63">
        <f>Quarter!L105</f>
        <v>0</v>
      </c>
      <c r="T105" s="63">
        <f>Quarter!M105</f>
        <v>0</v>
      </c>
      <c r="U105" s="63">
        <f>Quarter!N105</f>
        <v>0</v>
      </c>
      <c r="V105" s="63">
        <f>Quarter!O105</f>
        <v>0</v>
      </c>
      <c r="W105" s="63">
        <f>Quarter!P105</f>
        <v>0</v>
      </c>
      <c r="X105" s="63">
        <f>Quarter!Q105</f>
        <v>374.444444444407</v>
      </c>
      <c r="Y105" s="63">
        <f>Quarter!R105</f>
        <v>6854.444444443759</v>
      </c>
      <c r="Z105" s="63">
        <f>Quarter!S105</f>
        <v>74296.66666665924</v>
      </c>
      <c r="AA105" s="63">
        <f>Quarter!T105</f>
        <v>168557.77777776093</v>
      </c>
      <c r="AB105" s="63">
        <f>Quarter!U105</f>
        <v>137297.77777776404</v>
      </c>
      <c r="AC105" s="63">
        <f>Quarter!V105</f>
        <v>201517.7777777576</v>
      </c>
      <c r="AD105" s="63">
        <f>Quarter!W105</f>
        <v>451186.6666666215</v>
      </c>
      <c r="AE105" s="136">
        <f t="shared" si="3"/>
        <v>5.072771322176858</v>
      </c>
      <c r="AF105" s="136"/>
      <c r="AG105" s="9"/>
      <c r="AH105" s="9"/>
      <c r="AI105" s="9"/>
      <c r="AJ105" s="9"/>
      <c r="AK105" s="9"/>
      <c r="AL105" s="9"/>
      <c r="AM105" s="9"/>
      <c r="AN105" s="9"/>
      <c r="AO105" s="9"/>
      <c r="AP105" s="9"/>
    </row>
    <row r="106" spans="1:42" s="6" customFormat="1" ht="12.75">
      <c r="A106" s="266"/>
      <c r="B106" s="261" t="s">
        <v>117</v>
      </c>
      <c r="C106" s="168" t="s">
        <v>66</v>
      </c>
      <c r="D106" s="167">
        <v>1</v>
      </c>
      <c r="E106" s="127">
        <f>'Financial Year'!D106</f>
        <v>4152</v>
      </c>
      <c r="F106" s="127">
        <f>'Financial Year'!E106</f>
        <v>7924</v>
      </c>
      <c r="G106" s="127">
        <f>'Financial Year'!F106</f>
        <v>7425</v>
      </c>
      <c r="H106" s="127">
        <f>'Financial Year'!G106</f>
        <v>8439</v>
      </c>
      <c r="I106" s="138">
        <f t="shared" si="5"/>
        <v>0.13656565656565656</v>
      </c>
      <c r="J106" s="138"/>
      <c r="K106" s="63">
        <f>Quarter!D106</f>
        <v>0</v>
      </c>
      <c r="L106" s="63">
        <f>Quarter!E106</f>
        <v>0</v>
      </c>
      <c r="M106" s="63">
        <f>Quarter!F106</f>
        <v>0</v>
      </c>
      <c r="N106" s="63">
        <f>Quarter!G106</f>
        <v>0</v>
      </c>
      <c r="O106" s="63">
        <f>Quarter!H106</f>
        <v>0</v>
      </c>
      <c r="P106" s="63">
        <f>Quarter!I106</f>
        <v>0</v>
      </c>
      <c r="Q106" s="63">
        <f>Quarter!J106</f>
        <v>0</v>
      </c>
      <c r="R106" s="63">
        <f>Quarter!K106</f>
        <v>0</v>
      </c>
      <c r="S106" s="63">
        <f>Quarter!L106</f>
        <v>0</v>
      </c>
      <c r="T106" s="63">
        <f>Quarter!M106</f>
        <v>0</v>
      </c>
      <c r="U106" s="63">
        <f>Quarter!N106</f>
        <v>0</v>
      </c>
      <c r="V106" s="63">
        <f>Quarter!O106</f>
        <v>0</v>
      </c>
      <c r="W106" s="63">
        <f>Quarter!P106</f>
        <v>0</v>
      </c>
      <c r="X106" s="63">
        <f>Quarter!Q106</f>
        <v>0</v>
      </c>
      <c r="Y106" s="63">
        <f>Quarter!R106</f>
        <v>0</v>
      </c>
      <c r="Z106" s="63">
        <f>Quarter!S106</f>
        <v>0</v>
      </c>
      <c r="AA106" s="63">
        <f>Quarter!T106</f>
        <v>0</v>
      </c>
      <c r="AB106" s="63">
        <f>Quarter!U106</f>
        <v>0</v>
      </c>
      <c r="AC106" s="63">
        <f>Quarter!V106</f>
        <v>0</v>
      </c>
      <c r="AD106" s="63">
        <f>Quarter!W106</f>
        <v>0</v>
      </c>
      <c r="AE106" s="136">
        <f t="shared" si="3"/>
      </c>
      <c r="AF106" s="136"/>
      <c r="AG106" s="12"/>
      <c r="AH106" s="12"/>
      <c r="AI106" s="12"/>
      <c r="AJ106" s="12"/>
      <c r="AK106" s="12"/>
      <c r="AL106" s="12"/>
      <c r="AM106" s="12"/>
      <c r="AN106" s="12"/>
      <c r="AO106" s="12"/>
      <c r="AP106" s="12"/>
    </row>
    <row r="107" spans="1:32" ht="12.75">
      <c r="A107" s="266"/>
      <c r="B107" s="261"/>
      <c r="C107" s="110"/>
      <c r="D107" s="167">
        <v>2</v>
      </c>
      <c r="E107" s="127">
        <f>'Financial Year'!D107</f>
        <v>57.5</v>
      </c>
      <c r="F107" s="127">
        <f>'Financial Year'!E107</f>
        <v>104.5</v>
      </c>
      <c r="G107" s="127">
        <f>'Financial Year'!F107</f>
        <v>82</v>
      </c>
      <c r="H107" s="127">
        <f>'Financial Year'!G107</f>
        <v>71</v>
      </c>
      <c r="I107" s="138">
        <f t="shared" si="5"/>
        <v>-0.13414634146341464</v>
      </c>
      <c r="J107" s="138"/>
      <c r="K107" s="63">
        <f>Quarter!D107</f>
        <v>62</v>
      </c>
      <c r="L107" s="63">
        <f>Quarter!E107</f>
        <v>3.5</v>
      </c>
      <c r="M107" s="63">
        <f>Quarter!F107</f>
        <v>4</v>
      </c>
      <c r="N107" s="63">
        <f>Quarter!G107</f>
        <v>4</v>
      </c>
      <c r="O107" s="63">
        <f>Quarter!H107</f>
        <v>3.5</v>
      </c>
      <c r="P107" s="63">
        <f>Quarter!I107</f>
        <v>4</v>
      </c>
      <c r="Q107" s="63">
        <f>Quarter!J107</f>
        <v>3</v>
      </c>
      <c r="R107" s="63">
        <f>Quarter!K107</f>
        <v>5</v>
      </c>
      <c r="S107" s="63">
        <f>Quarter!L107</f>
        <v>4</v>
      </c>
      <c r="T107" s="63">
        <f>Quarter!M107</f>
        <v>4.5</v>
      </c>
      <c r="U107" s="63">
        <f>Quarter!N107</f>
        <v>3.5</v>
      </c>
      <c r="V107" s="63">
        <f>Quarter!O107</f>
        <v>4.5</v>
      </c>
      <c r="W107" s="63">
        <f>Quarter!P107</f>
        <v>4.5</v>
      </c>
      <c r="X107" s="63">
        <f>Quarter!Q107</f>
        <v>3</v>
      </c>
      <c r="Y107" s="63">
        <f>Quarter!R107</f>
        <v>4.5</v>
      </c>
      <c r="Z107" s="63">
        <f>Quarter!S107</f>
        <v>4</v>
      </c>
      <c r="AA107" s="63">
        <f>Quarter!T107</f>
        <v>5.5</v>
      </c>
      <c r="AB107" s="63">
        <f>Quarter!U107</f>
        <v>4.5</v>
      </c>
      <c r="AC107" s="63">
        <f>Quarter!V107</f>
        <v>3.5</v>
      </c>
      <c r="AD107" s="63">
        <f>Quarter!W107</f>
        <v>3.5</v>
      </c>
      <c r="AE107" s="136">
        <f t="shared" si="3"/>
        <v>-0.125</v>
      </c>
      <c r="AF107" s="136"/>
    </row>
    <row r="108" spans="1:32" ht="12.75">
      <c r="A108" s="266"/>
      <c r="B108" s="261"/>
      <c r="C108" s="110"/>
      <c r="D108" s="167">
        <v>4</v>
      </c>
      <c r="E108" s="127">
        <f>'Financial Year'!D108</f>
        <v>129</v>
      </c>
      <c r="F108" s="127">
        <f>'Financial Year'!E108</f>
        <v>49.25</v>
      </c>
      <c r="G108" s="127">
        <f>'Financial Year'!F108</f>
        <v>35.25</v>
      </c>
      <c r="H108" s="127">
        <f>'Financial Year'!G108</f>
        <v>704.5</v>
      </c>
      <c r="I108" s="138">
        <f t="shared" si="5"/>
        <v>18.98581560283688</v>
      </c>
      <c r="J108" s="138"/>
      <c r="K108" s="63">
        <f>Quarter!D108</f>
        <v>0</v>
      </c>
      <c r="L108" s="63">
        <f>Quarter!E108</f>
        <v>0</v>
      </c>
      <c r="M108" s="63">
        <f>Quarter!F108</f>
        <v>0</v>
      </c>
      <c r="N108" s="63">
        <f>Quarter!G108</f>
        <v>0</v>
      </c>
      <c r="O108" s="63">
        <f>Quarter!H108</f>
        <v>0</v>
      </c>
      <c r="P108" s="63">
        <f>Quarter!I108</f>
        <v>0</v>
      </c>
      <c r="Q108" s="63">
        <f>Quarter!J108</f>
        <v>0</v>
      </c>
      <c r="R108" s="63">
        <f>Quarter!K108</f>
        <v>0</v>
      </c>
      <c r="S108" s="63">
        <f>Quarter!L108</f>
        <v>0</v>
      </c>
      <c r="T108" s="63">
        <f>Quarter!M108</f>
        <v>0</v>
      </c>
      <c r="U108" s="63">
        <f>Quarter!N108</f>
        <v>0</v>
      </c>
      <c r="V108" s="63">
        <f>Quarter!O108</f>
        <v>0</v>
      </c>
      <c r="W108" s="63">
        <f>Quarter!P108</f>
        <v>0</v>
      </c>
      <c r="X108" s="63">
        <f>Quarter!Q108</f>
        <v>0</v>
      </c>
      <c r="Y108" s="63">
        <f>Quarter!R108</f>
        <v>0</v>
      </c>
      <c r="Z108" s="63">
        <f>Quarter!S108</f>
        <v>0</v>
      </c>
      <c r="AA108" s="63">
        <f>Quarter!T108</f>
        <v>0</v>
      </c>
      <c r="AB108" s="63">
        <f>Quarter!U108</f>
        <v>2.25</v>
      </c>
      <c r="AC108" s="63">
        <f>Quarter!V108</f>
        <v>5.75</v>
      </c>
      <c r="AD108" s="63">
        <f>Quarter!W108</f>
        <v>11</v>
      </c>
      <c r="AE108" s="136">
        <f t="shared" si="3"/>
      </c>
      <c r="AF108" s="136"/>
    </row>
    <row r="109" spans="1:32" ht="12.75">
      <c r="A109" s="266"/>
      <c r="B109" s="261" t="s">
        <v>60</v>
      </c>
      <c r="C109" s="168" t="s">
        <v>66</v>
      </c>
      <c r="D109" s="167">
        <v>1</v>
      </c>
      <c r="E109" s="127">
        <f>'Financial Year'!D109</f>
        <v>178</v>
      </c>
      <c r="F109" s="127">
        <f>'Financial Year'!E109</f>
        <v>167</v>
      </c>
      <c r="G109" s="127">
        <f>'Financial Year'!F109</f>
        <v>108</v>
      </c>
      <c r="H109" s="127">
        <f>'Financial Year'!G109</f>
        <v>92</v>
      </c>
      <c r="I109" s="138">
        <f t="shared" si="5"/>
        <v>-0.14814814814814814</v>
      </c>
      <c r="J109" s="138"/>
      <c r="K109" s="63">
        <f>Quarter!D109</f>
        <v>24</v>
      </c>
      <c r="L109" s="63">
        <f>Quarter!E109</f>
        <v>76</v>
      </c>
      <c r="M109" s="63">
        <f>Quarter!F109</f>
        <v>64</v>
      </c>
      <c r="N109" s="63">
        <f>Quarter!G109</f>
        <v>19</v>
      </c>
      <c r="O109" s="63">
        <f>Quarter!H109</f>
        <v>19</v>
      </c>
      <c r="P109" s="63">
        <f>Quarter!I109</f>
        <v>72</v>
      </c>
      <c r="Q109" s="63">
        <f>Quarter!J109</f>
        <v>54</v>
      </c>
      <c r="R109" s="63">
        <f>Quarter!K109</f>
        <v>18</v>
      </c>
      <c r="S109" s="63">
        <f>Quarter!L109</f>
        <v>23</v>
      </c>
      <c r="T109" s="63">
        <f>Quarter!M109</f>
        <v>47</v>
      </c>
      <c r="U109" s="63">
        <f>Quarter!N109</f>
        <v>33</v>
      </c>
      <c r="V109" s="63">
        <f>Quarter!O109</f>
        <v>12</v>
      </c>
      <c r="W109" s="63">
        <f>Quarter!P109</f>
        <v>16</v>
      </c>
      <c r="X109" s="63">
        <f>Quarter!Q109</f>
        <v>39</v>
      </c>
      <c r="Y109" s="63">
        <f>Quarter!R109</f>
        <v>38</v>
      </c>
      <c r="Z109" s="63">
        <f>Quarter!S109</f>
        <v>5</v>
      </c>
      <c r="AA109" s="63">
        <f>Quarter!T109</f>
        <v>10</v>
      </c>
      <c r="AB109" s="63">
        <f>Quarter!U109</f>
        <v>31</v>
      </c>
      <c r="AC109" s="63">
        <f>Quarter!V109</f>
        <v>25</v>
      </c>
      <c r="AD109" s="63">
        <f>Quarter!W109</f>
        <v>13</v>
      </c>
      <c r="AE109" s="136">
        <f t="shared" si="3"/>
        <v>1.6</v>
      </c>
      <c r="AF109" s="136"/>
    </row>
    <row r="110" spans="2:32" ht="12.75">
      <c r="B110" s="261"/>
      <c r="C110" s="74"/>
      <c r="D110" s="167">
        <v>2</v>
      </c>
      <c r="E110" s="127">
        <f>'Financial Year'!D110</f>
        <v>247.5</v>
      </c>
      <c r="F110" s="127">
        <f>'Financial Year'!E110</f>
        <v>1225.5</v>
      </c>
      <c r="G110" s="127">
        <f>'Financial Year'!F110</f>
        <v>9107</v>
      </c>
      <c r="H110" s="127">
        <f>'Financial Year'!G110</f>
        <v>346684</v>
      </c>
      <c r="I110" s="138">
        <f t="shared" si="5"/>
        <v>37.067859887998246</v>
      </c>
      <c r="J110" s="138"/>
      <c r="K110" s="63">
        <f>Quarter!D110</f>
        <v>38</v>
      </c>
      <c r="L110" s="63">
        <f>Quarter!E110</f>
        <v>90</v>
      </c>
      <c r="M110" s="63">
        <f>Quarter!F110</f>
        <v>95.5</v>
      </c>
      <c r="N110" s="63">
        <f>Quarter!G110</f>
        <v>27.5</v>
      </c>
      <c r="O110" s="63">
        <f>Quarter!H110</f>
        <v>34.5</v>
      </c>
      <c r="P110" s="63">
        <f>Quarter!I110</f>
        <v>135</v>
      </c>
      <c r="Q110" s="63">
        <f>Quarter!J110</f>
        <v>104.5</v>
      </c>
      <c r="R110" s="63">
        <f>Quarter!K110</f>
        <v>50.5</v>
      </c>
      <c r="S110" s="63">
        <f>Quarter!L110</f>
        <v>935.5</v>
      </c>
      <c r="T110" s="63">
        <f>Quarter!M110</f>
        <v>2066.5</v>
      </c>
      <c r="U110" s="63">
        <f>Quarter!N110</f>
        <v>2235</v>
      </c>
      <c r="V110" s="63">
        <f>Quarter!O110</f>
        <v>698</v>
      </c>
      <c r="W110" s="63">
        <f>Quarter!P110</f>
        <v>4107.5</v>
      </c>
      <c r="X110" s="63">
        <f>Quarter!Q110</f>
        <v>104385.5</v>
      </c>
      <c r="Y110" s="63">
        <f>Quarter!R110</f>
        <v>132545.5</v>
      </c>
      <c r="Z110" s="63">
        <f>Quarter!S110</f>
        <v>42677</v>
      </c>
      <c r="AA110" s="63">
        <f>Quarter!T110</f>
        <v>67076</v>
      </c>
      <c r="AB110" s="63">
        <f>Quarter!U110</f>
        <v>144080.5</v>
      </c>
      <c r="AC110" s="63">
        <f>Quarter!V110</f>
        <v>138718.5</v>
      </c>
      <c r="AD110" s="63">
        <f>Quarter!W110</f>
        <v>42975.5</v>
      </c>
      <c r="AE110" s="136">
        <f t="shared" si="3"/>
        <v>0.00699439979380001</v>
      </c>
      <c r="AF110" s="136"/>
    </row>
    <row r="111" spans="2:32" ht="12.75">
      <c r="B111" s="261"/>
      <c r="C111" s="74"/>
      <c r="D111" s="167">
        <v>1.6</v>
      </c>
      <c r="E111" s="127">
        <f>'Financial Year'!D111</f>
        <v>0</v>
      </c>
      <c r="F111" s="127">
        <f>'Financial Year'!E111</f>
        <v>0</v>
      </c>
      <c r="G111" s="127">
        <f>'Financial Year'!F111</f>
        <v>0</v>
      </c>
      <c r="H111" s="127">
        <f>'Financial Year'!G111</f>
        <v>94631.25</v>
      </c>
      <c r="I111" s="138"/>
      <c r="J111" s="138"/>
      <c r="K111" s="63">
        <f>Quarter!D111</f>
        <v>0</v>
      </c>
      <c r="L111" s="63">
        <f>Quarter!E111</f>
        <v>0</v>
      </c>
      <c r="M111" s="63">
        <f>Quarter!F111</f>
        <v>0</v>
      </c>
      <c r="N111" s="63">
        <f>Quarter!G111</f>
        <v>0</v>
      </c>
      <c r="O111" s="63">
        <f>Quarter!H111</f>
        <v>0</v>
      </c>
      <c r="P111" s="63">
        <f>Quarter!I111</f>
        <v>0</v>
      </c>
      <c r="Q111" s="63">
        <f>Quarter!J111</f>
        <v>0</v>
      </c>
      <c r="R111" s="63">
        <f>Quarter!K111</f>
        <v>0</v>
      </c>
      <c r="S111" s="63">
        <f>Quarter!L111</f>
        <v>0</v>
      </c>
      <c r="T111" s="63">
        <f>Quarter!M111</f>
        <v>0</v>
      </c>
      <c r="U111" s="63">
        <f>Quarter!N111</f>
        <v>0</v>
      </c>
      <c r="V111" s="63">
        <f>Quarter!O111</f>
        <v>0</v>
      </c>
      <c r="W111" s="63">
        <f>Quarter!P111</f>
        <v>0</v>
      </c>
      <c r="X111" s="63">
        <f>Quarter!Q111</f>
        <v>9166.875</v>
      </c>
      <c r="Y111" s="63">
        <f>Quarter!R111</f>
        <v>23359.375</v>
      </c>
      <c r="Z111" s="63">
        <f>Quarter!S111</f>
        <v>11259.375</v>
      </c>
      <c r="AA111" s="63">
        <f>Quarter!T111</f>
        <v>50845.625</v>
      </c>
      <c r="AB111" s="63">
        <f>Quarter!U111</f>
        <v>404393.75</v>
      </c>
      <c r="AC111" s="63">
        <f>Quarter!V111</f>
        <v>428802.5</v>
      </c>
      <c r="AD111" s="63">
        <f>Quarter!W111</f>
        <v>130515</v>
      </c>
      <c r="AE111" s="136">
        <f t="shared" si="3"/>
        <v>10.591673605328893</v>
      </c>
      <c r="AF111" s="136"/>
    </row>
    <row r="112" spans="2:32" ht="12.75">
      <c r="B112" s="203"/>
      <c r="C112" s="74"/>
      <c r="D112" s="167">
        <v>1.7000000000018698</v>
      </c>
      <c r="E112" s="127">
        <f>'Financial Year'!D112</f>
        <v>0</v>
      </c>
      <c r="F112" s="127">
        <f>'Financial Year'!E112</f>
        <v>0</v>
      </c>
      <c r="G112" s="127">
        <f>'Financial Year'!F112</f>
        <v>0</v>
      </c>
      <c r="H112" s="127">
        <f>'Financial Year'!G112</f>
        <v>22.352941176446002</v>
      </c>
      <c r="I112" s="138"/>
      <c r="J112" s="138"/>
      <c r="K112" s="63"/>
      <c r="L112" s="63"/>
      <c r="M112" s="63"/>
      <c r="N112" s="63"/>
      <c r="O112" s="63"/>
      <c r="P112" s="63"/>
      <c r="Q112" s="63"/>
      <c r="R112" s="63"/>
      <c r="S112" s="63"/>
      <c r="T112" s="63">
        <f>Quarter!M112</f>
        <v>0</v>
      </c>
      <c r="U112" s="63">
        <f>Quarter!N112</f>
        <v>0</v>
      </c>
      <c r="V112" s="63">
        <f>Quarter!O112</f>
        <v>0</v>
      </c>
      <c r="W112" s="63">
        <f>Quarter!P112</f>
        <v>0</v>
      </c>
      <c r="X112" s="63">
        <f>Quarter!Q112</f>
        <v>0</v>
      </c>
      <c r="Y112" s="63">
        <f>Quarter!R112</f>
        <v>0</v>
      </c>
      <c r="Z112" s="63">
        <f>Quarter!S112</f>
        <v>2.352941176468</v>
      </c>
      <c r="AA112" s="63">
        <f>Quarter!T112</f>
        <v>19.999999999978</v>
      </c>
      <c r="AB112" s="63">
        <f>Quarter!U112</f>
        <v>396.47058823485804</v>
      </c>
      <c r="AC112" s="63">
        <f>Quarter!V112</f>
        <v>254.70588235266104</v>
      </c>
      <c r="AD112" s="63">
        <f>Quarter!W112</f>
        <v>118.23529411751701</v>
      </c>
      <c r="AE112" s="136">
        <f t="shared" si="3"/>
        <v>49.25</v>
      </c>
      <c r="AF112" s="136"/>
    </row>
    <row r="113" spans="2:32" ht="12.75">
      <c r="B113" s="203"/>
      <c r="C113" s="74"/>
      <c r="D113" s="167">
        <v>1.4000000000014001</v>
      </c>
      <c r="E113" s="127">
        <f>'Financial Year'!D113</f>
        <v>0</v>
      </c>
      <c r="F113" s="127">
        <f>'Financial Year'!E113</f>
        <v>0</v>
      </c>
      <c r="G113" s="127">
        <f>'Financial Year'!F113</f>
        <v>0</v>
      </c>
      <c r="H113" s="127">
        <f>'Financial Year'!G113</f>
        <v>0</v>
      </c>
      <c r="I113" s="138"/>
      <c r="J113" s="138"/>
      <c r="K113" s="63"/>
      <c r="L113" s="63"/>
      <c r="M113" s="63"/>
      <c r="N113" s="63"/>
      <c r="O113" s="63"/>
      <c r="P113" s="63"/>
      <c r="Q113" s="63"/>
      <c r="R113" s="63"/>
      <c r="S113" s="63"/>
      <c r="T113" s="63">
        <f>Quarter!M113</f>
        <v>0</v>
      </c>
      <c r="U113" s="63">
        <f>Quarter!N113</f>
        <v>0</v>
      </c>
      <c r="V113" s="63">
        <f>Quarter!O113</f>
        <v>0</v>
      </c>
      <c r="W113" s="63">
        <f>Quarter!P113</f>
        <v>0</v>
      </c>
      <c r="X113" s="63">
        <f>Quarter!Q113</f>
        <v>0</v>
      </c>
      <c r="Y113" s="63">
        <f>Quarter!R113</f>
        <v>0</v>
      </c>
      <c r="Z113" s="63">
        <f>Quarter!S113</f>
        <v>0</v>
      </c>
      <c r="AA113" s="63">
        <f>Quarter!T113</f>
        <v>0</v>
      </c>
      <c r="AB113" s="63">
        <f>Quarter!U113</f>
        <v>5620.714285708665</v>
      </c>
      <c r="AC113" s="63">
        <f>Quarter!V113</f>
        <v>45584.28571424012</v>
      </c>
      <c r="AD113" s="63">
        <f>Quarter!W113</f>
        <v>32299.999999967695</v>
      </c>
      <c r="AE113" s="136">
        <f t="shared" si="3"/>
      </c>
      <c r="AF113" s="136"/>
    </row>
    <row r="114" spans="2:32" ht="12.75">
      <c r="B114" s="261" t="s">
        <v>116</v>
      </c>
      <c r="C114" s="168" t="s">
        <v>66</v>
      </c>
      <c r="D114" s="167">
        <v>1</v>
      </c>
      <c r="E114" s="127">
        <f>'Financial Year'!D114</f>
        <v>1796</v>
      </c>
      <c r="F114" s="127">
        <f>'Financial Year'!E114</f>
        <v>2347</v>
      </c>
      <c r="G114" s="127">
        <f>'Financial Year'!F114</f>
        <v>6431</v>
      </c>
      <c r="H114" s="127">
        <f>'Financial Year'!G114</f>
        <v>28302</v>
      </c>
      <c r="I114" s="138">
        <f t="shared" si="5"/>
        <v>3.4008707821489663</v>
      </c>
      <c r="J114" s="138"/>
      <c r="K114" s="63">
        <f>Quarter!D114</f>
        <v>0</v>
      </c>
      <c r="L114" s="63">
        <f>Quarter!E114</f>
        <v>0</v>
      </c>
      <c r="M114" s="63">
        <f>Quarter!F114</f>
        <v>0</v>
      </c>
      <c r="N114" s="63">
        <f>Quarter!G114</f>
        <v>0</v>
      </c>
      <c r="O114" s="63">
        <f>Quarter!H114</f>
        <v>0</v>
      </c>
      <c r="P114" s="63">
        <f>Quarter!I114</f>
        <v>0</v>
      </c>
      <c r="Q114" s="63">
        <f>Quarter!J114</f>
        <v>0</v>
      </c>
      <c r="R114" s="63">
        <f>Quarter!K114</f>
        <v>0</v>
      </c>
      <c r="S114" s="63">
        <f>Quarter!L114</f>
        <v>0</v>
      </c>
      <c r="T114" s="63">
        <f>Quarter!M114</f>
        <v>0</v>
      </c>
      <c r="U114" s="63">
        <f>Quarter!N114</f>
        <v>0</v>
      </c>
      <c r="V114" s="63">
        <f>Quarter!O114</f>
        <v>0</v>
      </c>
      <c r="W114" s="63">
        <f>Quarter!P114</f>
        <v>0</v>
      </c>
      <c r="X114" s="63">
        <f>Quarter!Q114</f>
        <v>0</v>
      </c>
      <c r="Y114" s="63">
        <f>Quarter!R114</f>
        <v>0</v>
      </c>
      <c r="Z114" s="63">
        <f>Quarter!S114</f>
        <v>0</v>
      </c>
      <c r="AA114" s="63">
        <f>Quarter!T114</f>
        <v>0</v>
      </c>
      <c r="AB114" s="63">
        <f>Quarter!U114</f>
        <v>0</v>
      </c>
      <c r="AC114" s="63">
        <f>Quarter!V114</f>
        <v>0</v>
      </c>
      <c r="AD114" s="63">
        <f>Quarter!W114</f>
        <v>0</v>
      </c>
      <c r="AE114" s="136">
        <f t="shared" si="3"/>
      </c>
      <c r="AF114" s="136"/>
    </row>
    <row r="115" spans="2:32" ht="12.75">
      <c r="B115" s="261"/>
      <c r="C115" s="110"/>
      <c r="D115" s="167">
        <v>2</v>
      </c>
      <c r="E115" s="127">
        <f>'Financial Year'!D115</f>
        <v>5.5</v>
      </c>
      <c r="F115" s="127">
        <f>'Financial Year'!E115</f>
        <v>5</v>
      </c>
      <c r="G115" s="127">
        <f>'Financial Year'!F115</f>
        <v>0</v>
      </c>
      <c r="H115" s="127">
        <f>'Financial Year'!G115</f>
        <v>0</v>
      </c>
      <c r="I115" s="138"/>
      <c r="J115" s="138"/>
      <c r="K115" s="63">
        <f>Quarter!D115</f>
        <v>14</v>
      </c>
      <c r="L115" s="63">
        <f>Quarter!E115</f>
        <v>0</v>
      </c>
      <c r="M115" s="63">
        <f>Quarter!F115</f>
        <v>0</v>
      </c>
      <c r="N115" s="63">
        <f>Quarter!G115</f>
        <v>0</v>
      </c>
      <c r="O115" s="63">
        <f>Quarter!H115</f>
        <v>0</v>
      </c>
      <c r="P115" s="63">
        <f>Quarter!I115</f>
        <v>0</v>
      </c>
      <c r="Q115" s="63">
        <f>Quarter!J115</f>
        <v>0</v>
      </c>
      <c r="R115" s="63">
        <f>Quarter!K115</f>
        <v>0</v>
      </c>
      <c r="S115" s="63">
        <f>Quarter!L115</f>
        <v>0</v>
      </c>
      <c r="T115" s="63">
        <f>Quarter!M115</f>
        <v>0</v>
      </c>
      <c r="U115" s="63">
        <f>Quarter!N115</f>
        <v>0</v>
      </c>
      <c r="V115" s="63">
        <f>Quarter!O115</f>
        <v>0</v>
      </c>
      <c r="W115" s="63">
        <f>Quarter!P115</f>
        <v>0</v>
      </c>
      <c r="X115" s="63">
        <f>Quarter!Q115</f>
        <v>0</v>
      </c>
      <c r="Y115" s="63">
        <f>Quarter!R115</f>
        <v>0</v>
      </c>
      <c r="Z115" s="63">
        <f>Quarter!S115</f>
        <v>0</v>
      </c>
      <c r="AA115" s="63">
        <f>Quarter!T115</f>
        <v>0</v>
      </c>
      <c r="AB115" s="63">
        <f>Quarter!U115</f>
        <v>0</v>
      </c>
      <c r="AC115" s="63">
        <f>Quarter!V115</f>
        <v>0</v>
      </c>
      <c r="AD115" s="63">
        <f>Quarter!W115</f>
        <v>0</v>
      </c>
      <c r="AE115" s="136">
        <f t="shared" si="3"/>
      </c>
      <c r="AF115" s="136"/>
    </row>
    <row r="116" spans="2:32" ht="12.75">
      <c r="B116" s="261"/>
      <c r="C116" s="110"/>
      <c r="D116" s="167">
        <v>4</v>
      </c>
      <c r="E116" s="127">
        <f>'Financial Year'!D116</f>
        <v>0</v>
      </c>
      <c r="F116" s="127">
        <f>'Financial Year'!E116</f>
        <v>0</v>
      </c>
      <c r="G116" s="127">
        <f>'Financial Year'!F116</f>
        <v>4.5</v>
      </c>
      <c r="H116" s="127">
        <f>'Financial Year'!G116</f>
        <v>2631.5</v>
      </c>
      <c r="I116" s="138">
        <f t="shared" si="5"/>
        <v>583.7777777777778</v>
      </c>
      <c r="J116" s="138"/>
      <c r="K116" s="63">
        <f>Quarter!D116</f>
        <v>0</v>
      </c>
      <c r="L116" s="63">
        <f>Quarter!E116</f>
        <v>0</v>
      </c>
      <c r="M116" s="63">
        <f>Quarter!F116</f>
        <v>0</v>
      </c>
      <c r="N116" s="63">
        <f>Quarter!G116</f>
        <v>0</v>
      </c>
      <c r="O116" s="63">
        <f>Quarter!H116</f>
        <v>0</v>
      </c>
      <c r="P116" s="63">
        <f>Quarter!I116</f>
        <v>0</v>
      </c>
      <c r="Q116" s="63">
        <f>Quarter!J116</f>
        <v>0</v>
      </c>
      <c r="R116" s="63">
        <f>Quarter!K116</f>
        <v>0</v>
      </c>
      <c r="S116" s="63">
        <f>Quarter!L116</f>
        <v>0</v>
      </c>
      <c r="T116" s="63">
        <f>Quarter!M116</f>
        <v>0</v>
      </c>
      <c r="U116" s="63">
        <f>Quarter!N116</f>
        <v>0</v>
      </c>
      <c r="V116" s="63">
        <f>Quarter!O116</f>
        <v>0</v>
      </c>
      <c r="W116" s="63">
        <f>Quarter!P116</f>
        <v>0</v>
      </c>
      <c r="X116" s="63">
        <f>Quarter!Q116</f>
        <v>25.5</v>
      </c>
      <c r="Y116" s="63">
        <f>Quarter!R116</f>
        <v>35.5</v>
      </c>
      <c r="Z116" s="63">
        <f>Quarter!S116</f>
        <v>9.75</v>
      </c>
      <c r="AA116" s="63">
        <f>Quarter!T116</f>
        <v>13.5</v>
      </c>
      <c r="AB116" s="63">
        <f>Quarter!U116</f>
        <v>48.75</v>
      </c>
      <c r="AC116" s="63">
        <f>Quarter!V116</f>
        <v>57.25</v>
      </c>
      <c r="AD116" s="63">
        <f>Quarter!W116</f>
        <v>19.75</v>
      </c>
      <c r="AE116" s="136">
        <f t="shared" si="3"/>
        <v>1.0256410256410255</v>
      </c>
      <c r="AF116" s="136"/>
    </row>
    <row r="117" spans="2:32" ht="12.75">
      <c r="B117" s="185" t="s">
        <v>67</v>
      </c>
      <c r="C117" s="166" t="s">
        <v>115</v>
      </c>
      <c r="D117" s="167">
        <v>2</v>
      </c>
      <c r="E117" s="127">
        <f>'Financial Year'!D117</f>
        <v>113602.5</v>
      </c>
      <c r="F117" s="127">
        <f>'Financial Year'!E117</f>
        <v>190975</v>
      </c>
      <c r="G117" s="127">
        <f>'Financial Year'!F117</f>
        <v>307250</v>
      </c>
      <c r="H117" s="127">
        <f>'Financial Year'!G117</f>
        <v>333630.5</v>
      </c>
      <c r="I117" s="138">
        <f t="shared" si="5"/>
        <v>0.08586004882017906</v>
      </c>
      <c r="J117" s="138"/>
      <c r="K117" s="63">
        <f>Quarter!D117</f>
        <v>14078.5</v>
      </c>
      <c r="L117" s="63">
        <f>Quarter!E117</f>
        <v>20465.5</v>
      </c>
      <c r="M117" s="63">
        <f>Quarter!F117</f>
        <v>24971</v>
      </c>
      <c r="N117" s="63">
        <f>Quarter!G117</f>
        <v>33217.5</v>
      </c>
      <c r="O117" s="63">
        <f>Quarter!H117</f>
        <v>34948.5</v>
      </c>
      <c r="P117" s="63">
        <f>Quarter!I117</f>
        <v>35817</v>
      </c>
      <c r="Q117" s="63">
        <f>Quarter!J117</f>
        <v>42694</v>
      </c>
      <c r="R117" s="63">
        <f>Quarter!K117</f>
        <v>51712.5</v>
      </c>
      <c r="S117" s="63">
        <f>Quarter!L117</f>
        <v>60751.5</v>
      </c>
      <c r="T117" s="63">
        <f>Quarter!M117</f>
        <v>73203</v>
      </c>
      <c r="U117" s="63">
        <f>Quarter!N117</f>
        <v>76581</v>
      </c>
      <c r="V117" s="63">
        <f>Quarter!O117</f>
        <v>80377</v>
      </c>
      <c r="W117" s="63">
        <f>Quarter!P117</f>
        <v>77089</v>
      </c>
      <c r="X117" s="63">
        <f>Quarter!Q117</f>
        <v>79545.5</v>
      </c>
      <c r="Y117" s="63">
        <f>Quarter!R117</f>
        <v>81662.5</v>
      </c>
      <c r="Z117" s="63">
        <f>Quarter!S117</f>
        <v>85933.5</v>
      </c>
      <c r="AA117" s="63">
        <f>Quarter!T117</f>
        <v>86489</v>
      </c>
      <c r="AB117" s="63">
        <f>Quarter!U117</f>
        <v>86141</v>
      </c>
      <c r="AC117" s="63">
        <f>Quarter!V117</f>
        <v>76318</v>
      </c>
      <c r="AD117" s="63">
        <f>Quarter!W117</f>
        <v>70480</v>
      </c>
      <c r="AE117" s="136">
        <f t="shared" si="3"/>
        <v>-0.1798309157662611</v>
      </c>
      <c r="AF117" s="136"/>
    </row>
    <row r="118" spans="2:32" ht="12.75">
      <c r="B118" s="185"/>
      <c r="C118" s="110"/>
      <c r="D118" s="167">
        <v>3.000000000003</v>
      </c>
      <c r="E118" s="127">
        <f>'Financial Year'!D118</f>
        <v>0</v>
      </c>
      <c r="F118" s="127">
        <f>'Financial Year'!E118</f>
        <v>0</v>
      </c>
      <c r="G118" s="127">
        <f>'Financial Year'!F118</f>
        <v>2926.66666666374</v>
      </c>
      <c r="H118" s="127">
        <f>'Financial Year'!G118</f>
        <v>3826.3333333295072</v>
      </c>
      <c r="I118" s="138">
        <f t="shared" si="5"/>
        <v>0.3074031890660591</v>
      </c>
      <c r="J118" s="138"/>
      <c r="K118" s="63">
        <f>Quarter!D118</f>
        <v>0</v>
      </c>
      <c r="L118" s="63">
        <f>Quarter!E118</f>
        <v>0</v>
      </c>
      <c r="M118" s="63">
        <f>Quarter!F118</f>
        <v>0</v>
      </c>
      <c r="N118" s="63">
        <f>Quarter!G118</f>
        <v>0</v>
      </c>
      <c r="O118" s="63">
        <f>Quarter!H118</f>
        <v>0</v>
      </c>
      <c r="P118" s="63">
        <f>Quarter!I118</f>
        <v>0</v>
      </c>
      <c r="Q118" s="63">
        <f>Quarter!J118</f>
        <v>0</v>
      </c>
      <c r="R118" s="63">
        <f>Quarter!K118</f>
        <v>0</v>
      </c>
      <c r="S118" s="63">
        <f>Quarter!L118</f>
        <v>0</v>
      </c>
      <c r="T118" s="63">
        <f>Quarter!M118</f>
        <v>118.99999999988101</v>
      </c>
      <c r="U118" s="63">
        <f>Quarter!N118</f>
        <v>885.333333332448</v>
      </c>
      <c r="V118" s="63">
        <f>Quarter!O118</f>
        <v>982.9999999990171</v>
      </c>
      <c r="W118" s="63">
        <f>Quarter!P118</f>
        <v>939.333333332394</v>
      </c>
      <c r="X118" s="63">
        <f>Quarter!Q118</f>
        <v>946.6666666657201</v>
      </c>
      <c r="Y118" s="63">
        <f>Quarter!R118</f>
        <v>952.9999999990471</v>
      </c>
      <c r="Z118" s="63">
        <f>Quarter!S118</f>
        <v>1054.3333333322792</v>
      </c>
      <c r="AA118" s="63">
        <f>Quarter!T118</f>
        <v>872.333333332461</v>
      </c>
      <c r="AB118" s="63">
        <f>Quarter!U118</f>
        <v>10.666666666656</v>
      </c>
      <c r="AC118" s="63">
        <f>Quarter!V118</f>
        <v>1083.666666665583</v>
      </c>
      <c r="AD118" s="63">
        <f>Quarter!W118</f>
        <v>1738.999999998261</v>
      </c>
      <c r="AE118" s="136">
        <f t="shared" si="3"/>
        <v>0.6493834966803664</v>
      </c>
      <c r="AF118" s="136"/>
    </row>
    <row r="119" spans="2:32" ht="12.75">
      <c r="B119" s="185"/>
      <c r="C119" s="175"/>
      <c r="D119" s="167">
        <v>4</v>
      </c>
      <c r="E119" s="127">
        <f>'Financial Year'!D119</f>
        <v>0</v>
      </c>
      <c r="F119" s="127">
        <f>'Financial Year'!E119</f>
        <v>1282.75</v>
      </c>
      <c r="G119" s="127">
        <f>'Financial Year'!F119</f>
        <v>8927.75</v>
      </c>
      <c r="H119" s="127">
        <f>'Financial Year'!G119</f>
        <v>24179.75</v>
      </c>
      <c r="I119" s="138">
        <f t="shared" si="5"/>
        <v>1.7083811710677383</v>
      </c>
      <c r="J119" s="138"/>
      <c r="K119" s="63">
        <f>Quarter!D119</f>
        <v>0</v>
      </c>
      <c r="L119" s="63">
        <f>Quarter!E119</f>
        <v>0</v>
      </c>
      <c r="M119" s="63">
        <f>Quarter!F119</f>
        <v>0</v>
      </c>
      <c r="N119" s="63">
        <f>Quarter!G119</f>
        <v>0</v>
      </c>
      <c r="O119" s="63">
        <f>Quarter!H119</f>
        <v>0</v>
      </c>
      <c r="P119" s="63">
        <f>Quarter!I119</f>
        <v>0</v>
      </c>
      <c r="Q119" s="63">
        <f>Quarter!J119</f>
        <v>174.25</v>
      </c>
      <c r="R119" s="63">
        <f>Quarter!K119</f>
        <v>403.5</v>
      </c>
      <c r="S119" s="63">
        <f>Quarter!L119</f>
        <v>705</v>
      </c>
      <c r="T119" s="63">
        <f>Quarter!M119</f>
        <v>1336.75</v>
      </c>
      <c r="U119" s="63">
        <f>Quarter!N119</f>
        <v>2267</v>
      </c>
      <c r="V119" s="63">
        <f>Quarter!O119</f>
        <v>2390.5</v>
      </c>
      <c r="W119" s="63">
        <f>Quarter!P119</f>
        <v>2933.5</v>
      </c>
      <c r="X119" s="63">
        <f>Quarter!Q119</f>
        <v>3800</v>
      </c>
      <c r="Y119" s="63">
        <f>Quarter!R119</f>
        <v>5655.75</v>
      </c>
      <c r="Z119" s="63">
        <f>Quarter!S119</f>
        <v>6960.25</v>
      </c>
      <c r="AA119" s="63">
        <f>Quarter!T119</f>
        <v>7763.75</v>
      </c>
      <c r="AB119" s="63">
        <f>Quarter!U119</f>
        <v>8413.75</v>
      </c>
      <c r="AC119" s="63">
        <f>Quarter!V119</f>
        <v>9755.25</v>
      </c>
      <c r="AD119" s="63">
        <f>Quarter!W119</f>
        <v>9255.5</v>
      </c>
      <c r="AE119" s="136">
        <f t="shared" si="3"/>
        <v>0.32976545382708955</v>
      </c>
      <c r="AF119" s="136"/>
    </row>
    <row r="120" spans="2:32" ht="12.75">
      <c r="B120" s="185"/>
      <c r="C120" s="169" t="s">
        <v>68</v>
      </c>
      <c r="D120" s="167">
        <v>2</v>
      </c>
      <c r="E120" s="127">
        <f>'Financial Year'!D120</f>
        <v>63.5</v>
      </c>
      <c r="F120" s="127">
        <f>'Financial Year'!E120</f>
        <v>1516.5</v>
      </c>
      <c r="G120" s="127">
        <f>'Financial Year'!F120</f>
        <v>2275.5</v>
      </c>
      <c r="H120" s="127">
        <f>'Financial Year'!G120</f>
        <v>7892.5</v>
      </c>
      <c r="I120" s="138">
        <f t="shared" si="5"/>
        <v>2.4684684684684686</v>
      </c>
      <c r="J120" s="138"/>
      <c r="K120" s="63">
        <f>Quarter!D120</f>
        <v>0</v>
      </c>
      <c r="L120" s="63">
        <f>Quarter!E120</f>
        <v>0</v>
      </c>
      <c r="M120" s="63">
        <f>Quarter!F120</f>
        <v>0</v>
      </c>
      <c r="N120" s="63">
        <f>Quarter!G120</f>
        <v>10.5</v>
      </c>
      <c r="O120" s="63">
        <f>Quarter!H120</f>
        <v>53</v>
      </c>
      <c r="P120" s="63">
        <f>Quarter!I120</f>
        <v>327</v>
      </c>
      <c r="Q120" s="63">
        <f>Quarter!J120</f>
        <v>611.5</v>
      </c>
      <c r="R120" s="63">
        <f>Quarter!K120</f>
        <v>578</v>
      </c>
      <c r="S120" s="63">
        <f>Quarter!L120</f>
        <v>0</v>
      </c>
      <c r="T120" s="63">
        <f>Quarter!M120</f>
        <v>0</v>
      </c>
      <c r="U120" s="63">
        <f>Quarter!N120</f>
        <v>50</v>
      </c>
      <c r="V120" s="63">
        <f>Quarter!O120</f>
        <v>993.5</v>
      </c>
      <c r="W120" s="63">
        <f>Quarter!P120</f>
        <v>1232</v>
      </c>
      <c r="X120" s="63">
        <f>Quarter!Q120</f>
        <v>1142</v>
      </c>
      <c r="Y120" s="63">
        <f>Quarter!R120</f>
        <v>1712</v>
      </c>
      <c r="Z120" s="63">
        <f>Quarter!S120</f>
        <v>2847.5</v>
      </c>
      <c r="AA120" s="63">
        <f>Quarter!T120</f>
        <v>2191</v>
      </c>
      <c r="AB120" s="63">
        <f>Quarter!U120</f>
        <v>3686.5</v>
      </c>
      <c r="AC120" s="63">
        <f>Quarter!V120</f>
        <v>4946</v>
      </c>
      <c r="AD120" s="63">
        <f>Quarter!W120</f>
        <v>2223</v>
      </c>
      <c r="AE120" s="136">
        <f t="shared" si="3"/>
        <v>-0.219315188762072</v>
      </c>
      <c r="AF120" s="136"/>
    </row>
    <row r="121" spans="2:32" ht="12.75">
      <c r="B121" s="185"/>
      <c r="C121" s="169" t="s">
        <v>69</v>
      </c>
      <c r="D121" s="167">
        <v>0.5</v>
      </c>
      <c r="E121" s="127">
        <f>'Financial Year'!D121</f>
        <v>2666770</v>
      </c>
      <c r="F121" s="127">
        <f>'Financial Year'!E121</f>
        <v>2904080</v>
      </c>
      <c r="G121" s="127">
        <f>'Financial Year'!F121</f>
        <v>1256024</v>
      </c>
      <c r="H121" s="127">
        <f>'Financial Year'!G121</f>
        <v>0</v>
      </c>
      <c r="I121" s="138">
        <f t="shared" si="5"/>
        <v>-1</v>
      </c>
      <c r="J121" s="138"/>
      <c r="K121" s="63">
        <f>Quarter!D121</f>
        <v>561790</v>
      </c>
      <c r="L121" s="63">
        <f>Quarter!E121</f>
        <v>450216</v>
      </c>
      <c r="M121" s="63">
        <f>Quarter!F121</f>
        <v>673280</v>
      </c>
      <c r="N121" s="63">
        <f>Quarter!G121</f>
        <v>712594</v>
      </c>
      <c r="O121" s="63">
        <f>Quarter!H121</f>
        <v>830680</v>
      </c>
      <c r="P121" s="63">
        <f>Quarter!I121</f>
        <v>584688</v>
      </c>
      <c r="Q121" s="63">
        <f>Quarter!J121</f>
        <v>775976</v>
      </c>
      <c r="R121" s="63">
        <f>Quarter!K121</f>
        <v>862238</v>
      </c>
      <c r="S121" s="63">
        <f>Quarter!L121</f>
        <v>681178</v>
      </c>
      <c r="T121" s="63">
        <f>Quarter!M121</f>
        <v>516464</v>
      </c>
      <c r="U121" s="63">
        <f>Quarter!N121</f>
        <v>404954</v>
      </c>
      <c r="V121" s="63">
        <f>Quarter!O121</f>
        <v>146688</v>
      </c>
      <c r="W121" s="63">
        <f>Quarter!P121</f>
        <v>187918</v>
      </c>
      <c r="X121" s="63">
        <f>Quarter!Q121</f>
        <v>0</v>
      </c>
      <c r="Y121" s="63">
        <f>Quarter!R121</f>
        <v>0</v>
      </c>
      <c r="Z121" s="63">
        <f>Quarter!S121</f>
        <v>0</v>
      </c>
      <c r="AA121" s="63">
        <f>Quarter!T121</f>
        <v>0</v>
      </c>
      <c r="AB121" s="63">
        <f>Quarter!U121</f>
        <v>0</v>
      </c>
      <c r="AC121" s="63">
        <f>Quarter!V121</f>
        <v>0</v>
      </c>
      <c r="AD121" s="63">
        <f>Quarter!W121</f>
        <v>0</v>
      </c>
      <c r="AE121" s="136">
        <f t="shared" si="3"/>
      </c>
      <c r="AF121" s="136"/>
    </row>
    <row r="122" spans="2:32" ht="12.75">
      <c r="B122" s="185"/>
      <c r="C122" s="169" t="s">
        <v>70</v>
      </c>
      <c r="D122" s="167">
        <v>1</v>
      </c>
      <c r="E122" s="127">
        <f>'Financial Year'!D122</f>
        <v>30767</v>
      </c>
      <c r="F122" s="127">
        <f>'Financial Year'!E122</f>
        <v>60299</v>
      </c>
      <c r="G122" s="127">
        <f>'Financial Year'!F122</f>
        <v>62836</v>
      </c>
      <c r="H122" s="127">
        <f>'Financial Year'!G122</f>
        <v>0</v>
      </c>
      <c r="I122" s="138">
        <f t="shared" si="5"/>
        <v>-1</v>
      </c>
      <c r="J122" s="138"/>
      <c r="K122" s="63">
        <f>Quarter!D122</f>
        <v>8177</v>
      </c>
      <c r="L122" s="63">
        <f>Quarter!E122</f>
        <v>8790</v>
      </c>
      <c r="M122" s="63">
        <f>Quarter!F122</f>
        <v>11519</v>
      </c>
      <c r="N122" s="63">
        <f>Quarter!G122</f>
        <v>6103</v>
      </c>
      <c r="O122" s="63">
        <f>Quarter!H122</f>
        <v>4355</v>
      </c>
      <c r="P122" s="63">
        <f>Quarter!I122</f>
        <v>12540</v>
      </c>
      <c r="Q122" s="63">
        <f>Quarter!J122</f>
        <v>15150</v>
      </c>
      <c r="R122" s="63">
        <f>Quarter!K122</f>
        <v>8416</v>
      </c>
      <c r="S122" s="63">
        <f>Quarter!L122</f>
        <v>24193</v>
      </c>
      <c r="T122" s="63">
        <f>Quarter!M122</f>
        <v>26438</v>
      </c>
      <c r="U122" s="63">
        <f>Quarter!N122</f>
        <v>20000</v>
      </c>
      <c r="V122" s="63">
        <f>Quarter!O122</f>
        <v>8056</v>
      </c>
      <c r="W122" s="63">
        <f>Quarter!P122</f>
        <v>8342</v>
      </c>
      <c r="X122" s="63">
        <f>Quarter!Q122</f>
        <v>0</v>
      </c>
      <c r="Y122" s="63">
        <f>Quarter!R122</f>
        <v>0</v>
      </c>
      <c r="Z122" s="63">
        <f>Quarter!S122</f>
        <v>0</v>
      </c>
      <c r="AA122" s="63">
        <f>Quarter!T122</f>
        <v>0</v>
      </c>
      <c r="AB122" s="63">
        <f>Quarter!U122</f>
        <v>0</v>
      </c>
      <c r="AC122" s="63">
        <f>Quarter!V122</f>
        <v>0</v>
      </c>
      <c r="AD122" s="63">
        <f>Quarter!W122</f>
        <v>0</v>
      </c>
      <c r="AE122" s="136">
        <f t="shared" si="3"/>
      </c>
      <c r="AF122" s="136"/>
    </row>
    <row r="123" spans="2:32" ht="12.75">
      <c r="B123" s="185"/>
      <c r="C123" s="169" t="s">
        <v>65</v>
      </c>
      <c r="D123" s="167">
        <v>1</v>
      </c>
      <c r="E123" s="127">
        <f>'Financial Year'!D123</f>
        <v>125051</v>
      </c>
      <c r="F123" s="127">
        <f>'Financial Year'!E123</f>
        <v>117117</v>
      </c>
      <c r="G123" s="127">
        <f>'Financial Year'!F123</f>
        <v>94058</v>
      </c>
      <c r="H123" s="127">
        <f>'Financial Year'!G123</f>
        <v>119806</v>
      </c>
      <c r="I123" s="138">
        <f t="shared" si="5"/>
        <v>0.27374598651895643</v>
      </c>
      <c r="J123" s="138"/>
      <c r="K123" s="63">
        <f>Quarter!D123</f>
        <v>39390</v>
      </c>
      <c r="L123" s="63">
        <f>Quarter!E123</f>
        <v>29905</v>
      </c>
      <c r="M123" s="63">
        <f>Quarter!F123</f>
        <v>30430</v>
      </c>
      <c r="N123" s="63">
        <f>Quarter!G123</f>
        <v>34595</v>
      </c>
      <c r="O123" s="63">
        <f>Quarter!H123</f>
        <v>30121</v>
      </c>
      <c r="P123" s="63">
        <f>Quarter!I123</f>
        <v>29464</v>
      </c>
      <c r="Q123" s="63">
        <f>Quarter!J123</f>
        <v>26703</v>
      </c>
      <c r="R123" s="63">
        <f>Quarter!K123</f>
        <v>31036</v>
      </c>
      <c r="S123" s="63">
        <f>Quarter!L123</f>
        <v>29914</v>
      </c>
      <c r="T123" s="63">
        <f>Quarter!M123</f>
        <v>12546</v>
      </c>
      <c r="U123" s="63">
        <f>Quarter!N123</f>
        <v>20131</v>
      </c>
      <c r="V123" s="63">
        <f>Quarter!O123</f>
        <v>31759</v>
      </c>
      <c r="W123" s="63">
        <f>Quarter!P123</f>
        <v>29622</v>
      </c>
      <c r="X123" s="63">
        <f>Quarter!Q123</f>
        <v>28432</v>
      </c>
      <c r="Y123" s="63">
        <f>Quarter!R123</f>
        <v>28411</v>
      </c>
      <c r="Z123" s="63">
        <f>Quarter!S123</f>
        <v>31795</v>
      </c>
      <c r="AA123" s="63">
        <f>Quarter!T123</f>
        <v>31168</v>
      </c>
      <c r="AB123" s="63">
        <f>Quarter!U123</f>
        <v>29977</v>
      </c>
      <c r="AC123" s="63">
        <f>Quarter!V123</f>
        <v>20186</v>
      </c>
      <c r="AD123" s="63">
        <f>Quarter!W123</f>
        <v>29672</v>
      </c>
      <c r="AE123" s="136">
        <f t="shared" si="3"/>
        <v>-0.06677150495360906</v>
      </c>
      <c r="AF123" s="136"/>
    </row>
    <row r="124" spans="2:32" ht="12.75">
      <c r="B124" s="185"/>
      <c r="C124" s="175"/>
      <c r="D124" s="167">
        <v>1.5000000000015</v>
      </c>
      <c r="E124" s="127">
        <f>'Financial Year'!D124</f>
        <v>1231635.3333321018</v>
      </c>
      <c r="F124" s="127">
        <f>'Financial Year'!E124</f>
        <v>1720698.6666649461</v>
      </c>
      <c r="G124" s="127">
        <f>'Financial Year'!F124</f>
        <v>3746016.6666629207</v>
      </c>
      <c r="H124" s="127">
        <f>'Financial Year'!G124</f>
        <v>1020674.666665646</v>
      </c>
      <c r="I124" s="138">
        <f t="shared" si="5"/>
        <v>-0.7275306659073415</v>
      </c>
      <c r="J124" s="138"/>
      <c r="K124" s="63">
        <f>Quarter!D124</f>
        <v>270383.9999997296</v>
      </c>
      <c r="L124" s="63">
        <f>Quarter!E124</f>
        <v>322555.3333330108</v>
      </c>
      <c r="M124" s="63">
        <f>Quarter!F124</f>
        <v>289239.33333304414</v>
      </c>
      <c r="N124" s="63">
        <f>Quarter!G124</f>
        <v>317205.9999996828</v>
      </c>
      <c r="O124" s="63">
        <f>Quarter!H124</f>
        <v>302634.66666636406</v>
      </c>
      <c r="P124" s="63">
        <f>Quarter!I124</f>
        <v>305661.99999969435</v>
      </c>
      <c r="Q124" s="63">
        <f>Quarter!J124</f>
        <v>273059.33333306026</v>
      </c>
      <c r="R124" s="63">
        <f>Quarter!K124</f>
        <v>305212.6666663615</v>
      </c>
      <c r="S124" s="63">
        <f>Quarter!L124</f>
        <v>836764.66666583</v>
      </c>
      <c r="T124" s="63">
        <f>Quarter!M124</f>
        <v>254909.33333307842</v>
      </c>
      <c r="U124" s="63">
        <f>Quarter!N124</f>
        <v>659744.6666660069</v>
      </c>
      <c r="V124" s="63">
        <f>Quarter!O124</f>
        <v>1323385.9999986766</v>
      </c>
      <c r="W124" s="63">
        <f>Quarter!P124</f>
        <v>1507976.6666651587</v>
      </c>
      <c r="X124" s="63">
        <f>Quarter!Q124</f>
        <v>269942.6666663968</v>
      </c>
      <c r="Y124" s="63">
        <f>Quarter!R124</f>
        <v>214119.9999997859</v>
      </c>
      <c r="Z124" s="63">
        <f>Quarter!S124</f>
        <v>259403.33333307394</v>
      </c>
      <c r="AA124" s="63">
        <f>Quarter!T124</f>
        <v>277208.6666663895</v>
      </c>
      <c r="AB124" s="63">
        <f>Quarter!U124</f>
        <v>276182.6666663905</v>
      </c>
      <c r="AC124" s="63">
        <f>Quarter!V124</f>
        <v>264157.99999973585</v>
      </c>
      <c r="AD124" s="63">
        <f>Quarter!W124</f>
        <v>337612.6666663291</v>
      </c>
      <c r="AE124" s="136">
        <f t="shared" si="3"/>
        <v>0.3014970252245539</v>
      </c>
      <c r="AF124" s="136"/>
    </row>
    <row r="125" spans="2:32" ht="12.75">
      <c r="B125" s="185"/>
      <c r="C125" s="169" t="s">
        <v>71</v>
      </c>
      <c r="D125" s="167">
        <v>2</v>
      </c>
      <c r="E125" s="127">
        <f>'Financial Year'!D125</f>
        <v>558855.5</v>
      </c>
      <c r="F125" s="127">
        <f>'Financial Year'!E125</f>
        <v>663638</v>
      </c>
      <c r="G125" s="127">
        <f>'Financial Year'!F125</f>
        <v>791014</v>
      </c>
      <c r="H125" s="127">
        <f>'Financial Year'!G125</f>
        <v>1131314</v>
      </c>
      <c r="I125" s="138">
        <f t="shared" si="5"/>
        <v>0.4302073035369791</v>
      </c>
      <c r="J125" s="138"/>
      <c r="K125" s="63">
        <f>Quarter!D125</f>
        <v>126418.5</v>
      </c>
      <c r="L125" s="63">
        <f>Quarter!E125</f>
        <v>124611.5</v>
      </c>
      <c r="M125" s="63">
        <f>Quarter!F125</f>
        <v>149630</v>
      </c>
      <c r="N125" s="63">
        <f>Quarter!G125</f>
        <v>146937.5</v>
      </c>
      <c r="O125" s="63">
        <f>Quarter!H125</f>
        <v>137676.5</v>
      </c>
      <c r="P125" s="63">
        <f>Quarter!I125</f>
        <v>157499.5</v>
      </c>
      <c r="Q125" s="63">
        <f>Quarter!J125</f>
        <v>169199</v>
      </c>
      <c r="R125" s="63">
        <f>Quarter!K125</f>
        <v>141302</v>
      </c>
      <c r="S125" s="63">
        <f>Quarter!L125</f>
        <v>195637.5</v>
      </c>
      <c r="T125" s="63">
        <f>Quarter!M125</f>
        <v>203104</v>
      </c>
      <c r="U125" s="63">
        <f>Quarter!N125</f>
        <v>204952.5</v>
      </c>
      <c r="V125" s="63">
        <f>Quarter!O125</f>
        <v>215988</v>
      </c>
      <c r="W125" s="63">
        <f>Quarter!P125</f>
        <v>166969.5</v>
      </c>
      <c r="X125" s="63">
        <f>Quarter!Q125</f>
        <v>246175</v>
      </c>
      <c r="Y125" s="63">
        <f>Quarter!R125</f>
        <v>303683</v>
      </c>
      <c r="Z125" s="63">
        <f>Quarter!S125</f>
        <v>287841</v>
      </c>
      <c r="AA125" s="63">
        <f>Quarter!T125</f>
        <v>293615</v>
      </c>
      <c r="AB125" s="63">
        <f>Quarter!U125</f>
        <v>318954</v>
      </c>
      <c r="AC125" s="63">
        <f>Quarter!V125</f>
        <v>301133</v>
      </c>
      <c r="AD125" s="63">
        <f>Quarter!W125</f>
        <v>314351.5</v>
      </c>
      <c r="AE125" s="136">
        <f t="shared" si="3"/>
        <v>0.09210119475682754</v>
      </c>
      <c r="AF125" s="136"/>
    </row>
    <row r="126" spans="2:32" ht="12.75">
      <c r="B126" s="185"/>
      <c r="C126" s="169" t="s">
        <v>72</v>
      </c>
      <c r="D126" s="167">
        <v>1</v>
      </c>
      <c r="E126" s="127">
        <f>'Financial Year'!D126</f>
        <v>0</v>
      </c>
      <c r="F126" s="127">
        <f>'Financial Year'!E126</f>
        <v>249</v>
      </c>
      <c r="G126" s="127">
        <f>'Financial Year'!F126</f>
        <v>0</v>
      </c>
      <c r="H126" s="127">
        <f>'Financial Year'!G126</f>
        <v>0</v>
      </c>
      <c r="I126" s="138"/>
      <c r="J126" s="138"/>
      <c r="K126" s="63">
        <f>Quarter!D126</f>
        <v>0</v>
      </c>
      <c r="L126" s="63">
        <f>Quarter!E126</f>
        <v>0</v>
      </c>
      <c r="M126" s="63">
        <f>Quarter!F126</f>
        <v>0</v>
      </c>
      <c r="N126" s="63">
        <f>Quarter!G126</f>
        <v>0</v>
      </c>
      <c r="O126" s="63">
        <f>Quarter!H126</f>
        <v>0</v>
      </c>
      <c r="P126" s="63">
        <f>Quarter!I126</f>
        <v>0</v>
      </c>
      <c r="Q126" s="63">
        <f>Quarter!J126</f>
        <v>0</v>
      </c>
      <c r="R126" s="63">
        <f>Quarter!K126</f>
        <v>249</v>
      </c>
      <c r="S126" s="63">
        <f>Quarter!L126</f>
        <v>0</v>
      </c>
      <c r="T126" s="63">
        <f>Quarter!M126</f>
        <v>0</v>
      </c>
      <c r="U126" s="63">
        <f>Quarter!N126</f>
        <v>0</v>
      </c>
      <c r="V126" s="63">
        <f>Quarter!O126</f>
        <v>0</v>
      </c>
      <c r="W126" s="63">
        <f>Quarter!P126</f>
        <v>0</v>
      </c>
      <c r="X126" s="63">
        <f>Quarter!Q126</f>
        <v>0</v>
      </c>
      <c r="Y126" s="63">
        <f>Quarter!R126</f>
        <v>0</v>
      </c>
      <c r="Z126" s="63">
        <f>Quarter!S126</f>
        <v>0</v>
      </c>
      <c r="AA126" s="63">
        <f>Quarter!T126</f>
        <v>0</v>
      </c>
      <c r="AB126" s="63">
        <f>Quarter!U126</f>
        <v>0</v>
      </c>
      <c r="AC126" s="63">
        <f>Quarter!V126</f>
        <v>0</v>
      </c>
      <c r="AD126" s="63">
        <f>Quarter!W126</f>
        <v>0</v>
      </c>
      <c r="AE126" s="136">
        <f t="shared" si="3"/>
      </c>
      <c r="AF126" s="136"/>
    </row>
    <row r="127" spans="2:32" ht="12.75">
      <c r="B127" s="185"/>
      <c r="C127" s="175"/>
      <c r="D127" s="167">
        <v>2</v>
      </c>
      <c r="E127" s="127">
        <f>'Financial Year'!D127</f>
        <v>30494</v>
      </c>
      <c r="F127" s="127">
        <f>'Financial Year'!E127</f>
        <v>16441.5</v>
      </c>
      <c r="G127" s="127">
        <f>'Financial Year'!F127</f>
        <v>14986.5</v>
      </c>
      <c r="H127" s="127">
        <f>'Financial Year'!G127</f>
        <v>10235.5</v>
      </c>
      <c r="I127" s="138">
        <f t="shared" si="5"/>
        <v>-0.3170186501184399</v>
      </c>
      <c r="J127" s="138"/>
      <c r="K127" s="63">
        <f>Quarter!D127</f>
        <v>0</v>
      </c>
      <c r="L127" s="63">
        <f>Quarter!E127</f>
        <v>22571.5</v>
      </c>
      <c r="M127" s="63">
        <f>Quarter!F127</f>
        <v>7617.5</v>
      </c>
      <c r="N127" s="63">
        <f>Quarter!G127</f>
        <v>305</v>
      </c>
      <c r="O127" s="63">
        <f>Quarter!H127</f>
        <v>0</v>
      </c>
      <c r="P127" s="63">
        <f>Quarter!I127</f>
        <v>3514.5</v>
      </c>
      <c r="Q127" s="63">
        <f>Quarter!J127</f>
        <v>5235.5</v>
      </c>
      <c r="R127" s="63">
        <f>Quarter!K127</f>
        <v>3975</v>
      </c>
      <c r="S127" s="63">
        <f>Quarter!L127</f>
        <v>3716.5</v>
      </c>
      <c r="T127" s="63">
        <f>Quarter!M127</f>
        <v>5944</v>
      </c>
      <c r="U127" s="63">
        <f>Quarter!N127</f>
        <v>6714.5</v>
      </c>
      <c r="V127" s="63">
        <f>Quarter!O127</f>
        <v>1641</v>
      </c>
      <c r="W127" s="63">
        <f>Quarter!P127</f>
        <v>687</v>
      </c>
      <c r="X127" s="63">
        <f>Quarter!Q127</f>
        <v>4150.5</v>
      </c>
      <c r="Y127" s="63">
        <f>Quarter!R127</f>
        <v>3678</v>
      </c>
      <c r="Z127" s="63">
        <f>Quarter!S127</f>
        <v>831</v>
      </c>
      <c r="AA127" s="63">
        <f>Quarter!T127</f>
        <v>1576</v>
      </c>
      <c r="AB127" s="63">
        <f>Quarter!U127</f>
        <v>594.5</v>
      </c>
      <c r="AC127" s="63">
        <f>Quarter!V127</f>
        <v>624</v>
      </c>
      <c r="AD127" s="63">
        <f>Quarter!W127</f>
        <v>352</v>
      </c>
      <c r="AE127" s="136">
        <f t="shared" si="3"/>
        <v>-0.5764139590854392</v>
      </c>
      <c r="AF127" s="136"/>
    </row>
    <row r="128" spans="2:32" ht="12.75">
      <c r="B128" s="185"/>
      <c r="C128" s="171" t="s">
        <v>73</v>
      </c>
      <c r="D128" s="167">
        <v>2</v>
      </c>
      <c r="E128" s="127">
        <f>'Financial Year'!D128</f>
        <v>0</v>
      </c>
      <c r="F128" s="127">
        <f>'Financial Year'!E128</f>
        <v>4087.5</v>
      </c>
      <c r="G128" s="127">
        <f>'Financial Year'!F128</f>
        <v>1255.5</v>
      </c>
      <c r="H128" s="127">
        <f>'Financial Year'!G128</f>
        <v>0</v>
      </c>
      <c r="I128" s="138">
        <f t="shared" si="5"/>
        <v>-1</v>
      </c>
      <c r="J128" s="138"/>
      <c r="K128" s="63">
        <f>Quarter!D128</f>
        <v>2485</v>
      </c>
      <c r="L128" s="63">
        <f>Quarter!E128</f>
        <v>0</v>
      </c>
      <c r="M128" s="63">
        <f>Quarter!F128</f>
        <v>0</v>
      </c>
      <c r="N128" s="63">
        <f>Quarter!G128</f>
        <v>0</v>
      </c>
      <c r="O128" s="63">
        <f>Quarter!H128</f>
        <v>0</v>
      </c>
      <c r="P128" s="63">
        <f>Quarter!I128</f>
        <v>637.5</v>
      </c>
      <c r="Q128" s="63">
        <f>Quarter!J128</f>
        <v>2937</v>
      </c>
      <c r="R128" s="63">
        <f>Quarter!K128</f>
        <v>198</v>
      </c>
      <c r="S128" s="63">
        <f>Quarter!L128</f>
        <v>315</v>
      </c>
      <c r="T128" s="63">
        <f>Quarter!M128</f>
        <v>956</v>
      </c>
      <c r="U128" s="63">
        <f>Quarter!N128</f>
        <v>299.5</v>
      </c>
      <c r="V128" s="63">
        <f>Quarter!O128</f>
        <v>0</v>
      </c>
      <c r="W128" s="63">
        <f>Quarter!P128</f>
        <v>0</v>
      </c>
      <c r="X128" s="63">
        <f>Quarter!Q128</f>
        <v>0</v>
      </c>
      <c r="Y128" s="63">
        <f>Quarter!R128</f>
        <v>0</v>
      </c>
      <c r="Z128" s="63">
        <f>Quarter!S128</f>
        <v>0</v>
      </c>
      <c r="AA128" s="63">
        <f>Quarter!T128</f>
        <v>0</v>
      </c>
      <c r="AB128" s="63">
        <f>Quarter!U128</f>
        <v>0</v>
      </c>
      <c r="AC128" s="63">
        <f>Quarter!V128</f>
        <v>0</v>
      </c>
      <c r="AD128" s="63">
        <f>Quarter!W128</f>
        <v>0</v>
      </c>
      <c r="AE128" s="136">
        <f t="shared" si="3"/>
      </c>
      <c r="AF128" s="136"/>
    </row>
    <row r="129" spans="2:32" ht="12.75">
      <c r="B129" s="185"/>
      <c r="C129" s="171" t="s">
        <v>74</v>
      </c>
      <c r="D129" s="167">
        <v>0.5</v>
      </c>
      <c r="E129" s="127">
        <f>'Financial Year'!D129</f>
        <v>0</v>
      </c>
      <c r="F129" s="127">
        <f>'Financial Year'!E129</f>
        <v>0</v>
      </c>
      <c r="G129" s="127">
        <f>'Financial Year'!F129</f>
        <v>0</v>
      </c>
      <c r="H129" s="127">
        <f>'Financial Year'!G129</f>
        <v>0</v>
      </c>
      <c r="I129" s="138" t="e">
        <f t="shared" si="5"/>
        <v>#DIV/0!</v>
      </c>
      <c r="J129" s="138"/>
      <c r="K129" s="63">
        <f>Quarter!D129</f>
        <v>0</v>
      </c>
      <c r="L129" s="63">
        <f>Quarter!E129</f>
        <v>0</v>
      </c>
      <c r="M129" s="63">
        <f>Quarter!F129</f>
        <v>0</v>
      </c>
      <c r="N129" s="63">
        <f>Quarter!G129</f>
        <v>0</v>
      </c>
      <c r="O129" s="63">
        <f>Quarter!H129</f>
        <v>0</v>
      </c>
      <c r="P129" s="63">
        <f>Quarter!I129</f>
        <v>0</v>
      </c>
      <c r="Q129" s="63">
        <f>Quarter!J129</f>
        <v>0</v>
      </c>
      <c r="R129" s="63">
        <f>Quarter!K129</f>
        <v>0</v>
      </c>
      <c r="S129" s="63">
        <f>Quarter!L129</f>
        <v>0</v>
      </c>
      <c r="T129" s="63">
        <f>Quarter!M129</f>
        <v>0</v>
      </c>
      <c r="U129" s="63">
        <f>Quarter!N129</f>
        <v>0</v>
      </c>
      <c r="V129" s="63">
        <f>Quarter!O129</f>
        <v>0</v>
      </c>
      <c r="W129" s="63">
        <f>Quarter!P129</f>
        <v>0</v>
      </c>
      <c r="X129" s="63">
        <f>Quarter!Q129</f>
        <v>0</v>
      </c>
      <c r="Y129" s="63">
        <f>Quarter!R129</f>
        <v>0</v>
      </c>
      <c r="Z129" s="63">
        <f>Quarter!S129</f>
        <v>0</v>
      </c>
      <c r="AA129" s="63">
        <f>Quarter!T129</f>
        <v>0</v>
      </c>
      <c r="AB129" s="63">
        <f>Quarter!U129</f>
        <v>0</v>
      </c>
      <c r="AC129" s="63">
        <f>Quarter!V129</f>
        <v>0</v>
      </c>
      <c r="AD129" s="63">
        <f>Quarter!W129</f>
        <v>0</v>
      </c>
      <c r="AE129" s="136">
        <f t="shared" si="3"/>
      </c>
      <c r="AF129" s="136"/>
    </row>
    <row r="130" spans="2:32" ht="12.75">
      <c r="B130" s="185"/>
      <c r="C130" s="171"/>
      <c r="D130" s="167">
        <v>1</v>
      </c>
      <c r="E130" s="127">
        <f>'Financial Year'!D130</f>
        <v>106870</v>
      </c>
      <c r="F130" s="127">
        <f>'Financial Year'!E130</f>
        <v>103492</v>
      </c>
      <c r="G130" s="127">
        <f>'Financial Year'!F130</f>
        <v>90138</v>
      </c>
      <c r="H130" s="127">
        <f>'Financial Year'!G130</f>
        <v>92697</v>
      </c>
      <c r="I130" s="138">
        <f t="shared" si="5"/>
        <v>0.02838980230313526</v>
      </c>
      <c r="J130" s="138"/>
      <c r="K130" s="63">
        <f>Quarter!D130</f>
        <v>28985</v>
      </c>
      <c r="L130" s="63">
        <f>Quarter!E130</f>
        <v>27999</v>
      </c>
      <c r="M130" s="63">
        <f>Quarter!F130</f>
        <v>26632</v>
      </c>
      <c r="N130" s="63">
        <f>Quarter!G130</f>
        <v>25702</v>
      </c>
      <c r="O130" s="63">
        <f>Quarter!H130</f>
        <v>26537</v>
      </c>
      <c r="P130" s="63">
        <f>Quarter!I130</f>
        <v>27441</v>
      </c>
      <c r="Q130" s="63">
        <f>Quarter!J130</f>
        <v>23921</v>
      </c>
      <c r="R130" s="63">
        <f>Quarter!K130</f>
        <v>26324</v>
      </c>
      <c r="S130" s="63">
        <f>Quarter!L130</f>
        <v>25806</v>
      </c>
      <c r="T130" s="63">
        <f>Quarter!M130</f>
        <v>25416</v>
      </c>
      <c r="U130" s="63">
        <f>Quarter!N130</f>
        <v>21905</v>
      </c>
      <c r="V130" s="63">
        <f>Quarter!O130</f>
        <v>22041</v>
      </c>
      <c r="W130" s="63">
        <f>Quarter!P130</f>
        <v>20776</v>
      </c>
      <c r="X130" s="63">
        <f>Quarter!Q130</f>
        <v>23831</v>
      </c>
      <c r="Y130" s="63">
        <f>Quarter!R130</f>
        <v>21133</v>
      </c>
      <c r="Z130" s="63">
        <f>Quarter!S130</f>
        <v>24042</v>
      </c>
      <c r="AA130" s="63">
        <f>Quarter!T130</f>
        <v>23691</v>
      </c>
      <c r="AB130" s="63">
        <f>Quarter!U130</f>
        <v>22465</v>
      </c>
      <c r="AC130" s="63">
        <f>Quarter!V130</f>
        <v>18669</v>
      </c>
      <c r="AD130" s="63">
        <f>Quarter!W130</f>
        <v>20400</v>
      </c>
      <c r="AE130" s="136">
        <f t="shared" si="3"/>
        <v>-0.1514849014225106</v>
      </c>
      <c r="AF130" s="136"/>
    </row>
    <row r="131" spans="2:32" ht="12.75">
      <c r="B131" s="185"/>
      <c r="C131" s="171" t="s">
        <v>75</v>
      </c>
      <c r="D131" s="167">
        <v>1</v>
      </c>
      <c r="E131" s="127">
        <f>'Financial Year'!D131</f>
        <v>775</v>
      </c>
      <c r="F131" s="127">
        <f>'Financial Year'!E131</f>
        <v>396</v>
      </c>
      <c r="G131" s="127">
        <f>'Financial Year'!F131</f>
        <v>483</v>
      </c>
      <c r="H131" s="127">
        <f>'Financial Year'!G131</f>
        <v>191</v>
      </c>
      <c r="I131" s="138">
        <f t="shared" si="5"/>
        <v>-0.6045548654244306</v>
      </c>
      <c r="J131" s="138"/>
      <c r="K131" s="63">
        <f>Quarter!D131</f>
        <v>0</v>
      </c>
      <c r="L131" s="63">
        <f>Quarter!E131</f>
        <v>0</v>
      </c>
      <c r="M131" s="63">
        <f>Quarter!F131</f>
        <v>0</v>
      </c>
      <c r="N131" s="63">
        <f>Quarter!G131</f>
        <v>349</v>
      </c>
      <c r="O131" s="63">
        <f>Quarter!H131</f>
        <v>426</v>
      </c>
      <c r="P131" s="63">
        <f>Quarter!I131</f>
        <v>0</v>
      </c>
      <c r="Q131" s="63">
        <f>Quarter!J131</f>
        <v>0</v>
      </c>
      <c r="R131" s="63">
        <f>Quarter!K131</f>
        <v>0</v>
      </c>
      <c r="S131" s="63">
        <f>Quarter!L131</f>
        <v>396</v>
      </c>
      <c r="T131" s="63">
        <f>Quarter!M131</f>
        <v>251</v>
      </c>
      <c r="U131" s="63">
        <f>Quarter!N131</f>
        <v>232</v>
      </c>
      <c r="V131" s="63">
        <f>Quarter!O131</f>
        <v>0</v>
      </c>
      <c r="W131" s="63">
        <f>Quarter!P131</f>
        <v>0</v>
      </c>
      <c r="X131" s="63">
        <f>Quarter!Q131</f>
        <v>0</v>
      </c>
      <c r="Y131" s="63">
        <f>Quarter!R131</f>
        <v>0</v>
      </c>
      <c r="Z131" s="63">
        <f>Quarter!S131</f>
        <v>0</v>
      </c>
      <c r="AA131" s="63">
        <f>Quarter!T131</f>
        <v>191</v>
      </c>
      <c r="AB131" s="63">
        <f>Quarter!U131</f>
        <v>296</v>
      </c>
      <c r="AC131" s="63">
        <f>Quarter!V131</f>
        <v>337</v>
      </c>
      <c r="AD131" s="63">
        <f>Quarter!W131</f>
        <v>333</v>
      </c>
      <c r="AE131" s="136">
        <f t="shared" si="3"/>
      </c>
      <c r="AF131" s="136"/>
    </row>
    <row r="132" spans="2:32" ht="12.75">
      <c r="B132" s="185"/>
      <c r="C132" s="172"/>
      <c r="D132" s="167">
        <v>2</v>
      </c>
      <c r="E132" s="127">
        <f>'Financial Year'!D132</f>
        <v>0</v>
      </c>
      <c r="F132" s="127">
        <f>'Financial Year'!E132</f>
        <v>0</v>
      </c>
      <c r="G132" s="127">
        <f>'Financial Year'!F132</f>
        <v>0</v>
      </c>
      <c r="H132" s="127">
        <f>'Financial Year'!G132</f>
        <v>1595.5</v>
      </c>
      <c r="I132" s="138"/>
      <c r="J132" s="138"/>
      <c r="K132" s="63">
        <f>Quarter!D132</f>
        <v>0</v>
      </c>
      <c r="L132" s="63">
        <f>Quarter!E132</f>
        <v>0</v>
      </c>
      <c r="M132" s="63">
        <f>Quarter!F132</f>
        <v>0</v>
      </c>
      <c r="N132" s="63">
        <f>Quarter!G132</f>
        <v>0</v>
      </c>
      <c r="O132" s="63">
        <f>Quarter!H132</f>
        <v>0</v>
      </c>
      <c r="P132" s="63">
        <f>Quarter!I132</f>
        <v>0</v>
      </c>
      <c r="Q132" s="63">
        <f>Quarter!J132</f>
        <v>0</v>
      </c>
      <c r="R132" s="63">
        <f>Quarter!K132</f>
        <v>0</v>
      </c>
      <c r="S132" s="63">
        <f>Quarter!L132</f>
        <v>0</v>
      </c>
      <c r="T132" s="63">
        <f>Quarter!M132</f>
        <v>0</v>
      </c>
      <c r="U132" s="63">
        <f>Quarter!N132</f>
        <v>0</v>
      </c>
      <c r="V132" s="63">
        <f>Quarter!O132</f>
        <v>0</v>
      </c>
      <c r="W132" s="63">
        <f>Quarter!P132</f>
        <v>0</v>
      </c>
      <c r="X132" s="63">
        <f>Quarter!Q132</f>
        <v>0</v>
      </c>
      <c r="Y132" s="63">
        <f>Quarter!R132</f>
        <v>0</v>
      </c>
      <c r="Z132" s="63">
        <f>Quarter!S132</f>
        <v>0</v>
      </c>
      <c r="AA132" s="63">
        <f>Quarter!T132</f>
        <v>1595.5</v>
      </c>
      <c r="AB132" s="63">
        <f>Quarter!U132</f>
        <v>0</v>
      </c>
      <c r="AC132" s="63">
        <f>Quarter!V132</f>
        <v>0</v>
      </c>
      <c r="AD132" s="63">
        <f>Quarter!W132</f>
        <v>3027</v>
      </c>
      <c r="AE132" s="136">
        <f t="shared" si="3"/>
      </c>
      <c r="AF132" s="136"/>
    </row>
    <row r="133" spans="2:32" ht="12.75">
      <c r="B133" s="185"/>
      <c r="C133" s="169" t="s">
        <v>101</v>
      </c>
      <c r="D133" s="167">
        <v>1</v>
      </c>
      <c r="E133" s="127">
        <f>'Financial Year'!D133</f>
        <v>0</v>
      </c>
      <c r="F133" s="127">
        <f>'Financial Year'!E133</f>
        <v>42</v>
      </c>
      <c r="G133" s="127">
        <f>'Financial Year'!F133</f>
        <v>407</v>
      </c>
      <c r="H133" s="127">
        <f>'Financial Year'!G133</f>
        <v>0</v>
      </c>
      <c r="I133" s="138">
        <f t="shared" si="5"/>
        <v>-1</v>
      </c>
      <c r="J133" s="138"/>
      <c r="K133" s="63">
        <f>Quarter!D133</f>
        <v>0</v>
      </c>
      <c r="L133" s="63">
        <f>Quarter!E133</f>
        <v>0</v>
      </c>
      <c r="M133" s="63">
        <f>Quarter!F133</f>
        <v>0</v>
      </c>
      <c r="N133" s="63">
        <f>Quarter!G133</f>
        <v>0</v>
      </c>
      <c r="O133" s="63">
        <f>Quarter!H133</f>
        <v>0</v>
      </c>
      <c r="P133" s="63">
        <f>Quarter!I133</f>
        <v>0</v>
      </c>
      <c r="Q133" s="63">
        <f>Quarter!J133</f>
        <v>0</v>
      </c>
      <c r="R133" s="63">
        <f>Quarter!K133</f>
        <v>23</v>
      </c>
      <c r="S133" s="63">
        <f>Quarter!L133</f>
        <v>19</v>
      </c>
      <c r="T133" s="63">
        <f>Quarter!M133</f>
        <v>15</v>
      </c>
      <c r="U133" s="63">
        <f>Quarter!N133</f>
        <v>108</v>
      </c>
      <c r="V133" s="63">
        <f>Quarter!O133</f>
        <v>117</v>
      </c>
      <c r="W133" s="63">
        <f>Quarter!P133</f>
        <v>167</v>
      </c>
      <c r="X133" s="63">
        <f>Quarter!Q133</f>
        <v>0</v>
      </c>
      <c r="Y133" s="63">
        <f>Quarter!R133</f>
        <v>0</v>
      </c>
      <c r="Z133" s="63">
        <f>Quarter!S133</f>
        <v>0</v>
      </c>
      <c r="AA133" s="63">
        <f>Quarter!T133</f>
        <v>0</v>
      </c>
      <c r="AB133" s="63">
        <f>Quarter!U133</f>
        <v>0</v>
      </c>
      <c r="AC133" s="63">
        <f>Quarter!V133</f>
        <v>0</v>
      </c>
      <c r="AD133" s="63">
        <f>Quarter!W133</f>
        <v>0</v>
      </c>
      <c r="AE133" s="136">
        <f t="shared" si="3"/>
      </c>
      <c r="AF133" s="136"/>
    </row>
    <row r="134" spans="2:32" ht="12.75">
      <c r="B134" s="185"/>
      <c r="C134" s="172" t="s">
        <v>136</v>
      </c>
      <c r="D134" s="167">
        <v>1.5000000000015</v>
      </c>
      <c r="E134" s="127">
        <f>'Financial Year'!D134</f>
        <v>0</v>
      </c>
      <c r="F134" s="127">
        <f>'Financial Year'!E134</f>
        <v>0</v>
      </c>
      <c r="G134" s="127">
        <f>'Financial Year'!F134</f>
        <v>0</v>
      </c>
      <c r="H134" s="127">
        <f>'Financial Year'!G134</f>
        <v>16465.999999983535</v>
      </c>
      <c r="I134" s="138"/>
      <c r="J134" s="138"/>
      <c r="K134" s="63">
        <f>Quarter!D134</f>
        <v>0</v>
      </c>
      <c r="L134" s="63">
        <f>Quarter!E134</f>
        <v>0</v>
      </c>
      <c r="M134" s="63">
        <f>Quarter!F134</f>
        <v>0</v>
      </c>
      <c r="N134" s="63">
        <f>Quarter!G134</f>
        <v>0</v>
      </c>
      <c r="O134" s="63">
        <f>Quarter!H134</f>
        <v>0</v>
      </c>
      <c r="P134" s="63">
        <f>Quarter!I134</f>
        <v>0</v>
      </c>
      <c r="Q134" s="63">
        <f>Quarter!J134</f>
        <v>0</v>
      </c>
      <c r="R134" s="63">
        <f>Quarter!K134</f>
        <v>0</v>
      </c>
      <c r="S134" s="63">
        <f>Quarter!L134</f>
        <v>0</v>
      </c>
      <c r="T134" s="63">
        <f>Quarter!M134</f>
        <v>0</v>
      </c>
      <c r="U134" s="63">
        <f>Quarter!N134</f>
        <v>0</v>
      </c>
      <c r="V134" s="63">
        <f>Quarter!O134</f>
        <v>0</v>
      </c>
      <c r="W134" s="63">
        <f>Quarter!P134</f>
        <v>0</v>
      </c>
      <c r="X134" s="63">
        <f>Quarter!Q134</f>
        <v>4567.3333333287665</v>
      </c>
      <c r="Y134" s="63">
        <f>Quarter!R134</f>
        <v>4000.6666666626666</v>
      </c>
      <c r="Z134" s="63">
        <f>Quarter!S134</f>
        <v>4120.666666662546</v>
      </c>
      <c r="AA134" s="63">
        <f>Quarter!T134</f>
        <v>3777.333333329556</v>
      </c>
      <c r="AB134" s="63">
        <f>Quarter!U134</f>
        <v>4089.9999999959105</v>
      </c>
      <c r="AC134" s="63">
        <f>Quarter!V134</f>
        <v>4611.333333328722</v>
      </c>
      <c r="AD134" s="63">
        <f>Quarter!W134</f>
        <v>3825.333333329508</v>
      </c>
      <c r="AE134" s="136">
        <f t="shared" si="3"/>
        <v>-0.07167125060669788</v>
      </c>
      <c r="AF134" s="136"/>
    </row>
    <row r="135" spans="2:32" ht="12.75">
      <c r="B135" s="185"/>
      <c r="C135" s="172" t="s">
        <v>133</v>
      </c>
      <c r="D135" s="167">
        <v>2</v>
      </c>
      <c r="E135" s="127">
        <f>'Financial Year'!D135</f>
        <v>0</v>
      </c>
      <c r="F135" s="127">
        <f>'Financial Year'!E135</f>
        <v>0</v>
      </c>
      <c r="G135" s="127">
        <f>'Financial Year'!F135</f>
        <v>0</v>
      </c>
      <c r="H135" s="127">
        <f>'Financial Year'!G135</f>
        <v>17391.5</v>
      </c>
      <c r="I135" s="138"/>
      <c r="J135" s="138"/>
      <c r="K135" s="63">
        <f>Quarter!D135</f>
        <v>0</v>
      </c>
      <c r="L135" s="63">
        <f>Quarter!E135</f>
        <v>0</v>
      </c>
      <c r="M135" s="63">
        <f>Quarter!F135</f>
        <v>0</v>
      </c>
      <c r="N135" s="63">
        <f>Quarter!G135</f>
        <v>0</v>
      </c>
      <c r="O135" s="63">
        <f>Quarter!H135</f>
        <v>0</v>
      </c>
      <c r="P135" s="63">
        <f>Quarter!I135</f>
        <v>0</v>
      </c>
      <c r="Q135" s="63">
        <f>Quarter!J135</f>
        <v>0</v>
      </c>
      <c r="R135" s="63">
        <f>Quarter!K135</f>
        <v>0</v>
      </c>
      <c r="S135" s="63">
        <f>Quarter!L135</f>
        <v>0</v>
      </c>
      <c r="T135" s="63">
        <f>Quarter!M135</f>
        <v>0</v>
      </c>
      <c r="U135" s="63">
        <f>Quarter!N135</f>
        <v>0</v>
      </c>
      <c r="V135" s="63">
        <f>Quarter!O135</f>
        <v>0</v>
      </c>
      <c r="W135" s="63">
        <f>Quarter!P135</f>
        <v>0</v>
      </c>
      <c r="X135" s="63">
        <f>Quarter!Q135</f>
        <v>4112.5</v>
      </c>
      <c r="Y135" s="63">
        <f>Quarter!R135</f>
        <v>3614.5</v>
      </c>
      <c r="Z135" s="63">
        <f>Quarter!S135</f>
        <v>5256.5</v>
      </c>
      <c r="AA135" s="63">
        <f>Quarter!T135</f>
        <v>4408</v>
      </c>
      <c r="AB135" s="63">
        <f>Quarter!U135</f>
        <v>2676.5</v>
      </c>
      <c r="AC135" s="63">
        <f>Quarter!V135</f>
        <v>2057</v>
      </c>
      <c r="AD135" s="63">
        <f>Quarter!W135</f>
        <v>3092</v>
      </c>
      <c r="AE135" s="136">
        <f t="shared" si="3"/>
        <v>-0.41177589650908397</v>
      </c>
      <c r="AF135" s="136"/>
    </row>
    <row r="136" spans="2:32" ht="12.75">
      <c r="B136" s="185"/>
      <c r="C136" s="168" t="s">
        <v>134</v>
      </c>
      <c r="D136" s="167">
        <v>1</v>
      </c>
      <c r="E136" s="127">
        <f>'Financial Year'!D136</f>
        <v>0</v>
      </c>
      <c r="F136" s="127">
        <f>'Financial Year'!E136</f>
        <v>0</v>
      </c>
      <c r="G136" s="127">
        <f>'Financial Year'!F136</f>
        <v>0</v>
      </c>
      <c r="H136" s="127">
        <f>'Financial Year'!G136</f>
        <v>2051539</v>
      </c>
      <c r="I136" s="138"/>
      <c r="J136" s="138"/>
      <c r="K136" s="63">
        <f>Quarter!D136</f>
        <v>0</v>
      </c>
      <c r="L136" s="63">
        <f>Quarter!E136</f>
        <v>0</v>
      </c>
      <c r="M136" s="63">
        <f>Quarter!F136</f>
        <v>0</v>
      </c>
      <c r="N136" s="63">
        <f>Quarter!G136</f>
        <v>0</v>
      </c>
      <c r="O136" s="63">
        <f>Quarter!H136</f>
        <v>0</v>
      </c>
      <c r="P136" s="63">
        <f>Quarter!I136</f>
        <v>0</v>
      </c>
      <c r="Q136" s="63">
        <f>Quarter!J136</f>
        <v>0</v>
      </c>
      <c r="R136" s="63">
        <f>Quarter!K136</f>
        <v>0</v>
      </c>
      <c r="S136" s="63">
        <f>Quarter!L136</f>
        <v>0</v>
      </c>
      <c r="T136" s="63">
        <f>Quarter!M136</f>
        <v>0</v>
      </c>
      <c r="U136" s="63">
        <f>Quarter!N136</f>
        <v>0</v>
      </c>
      <c r="V136" s="63">
        <f>Quarter!O136</f>
        <v>0</v>
      </c>
      <c r="W136" s="63">
        <f>Quarter!P136</f>
        <v>0</v>
      </c>
      <c r="X136" s="63">
        <f>Quarter!Q136</f>
        <v>1185544</v>
      </c>
      <c r="Y136" s="63">
        <f>Quarter!R136</f>
        <v>379519</v>
      </c>
      <c r="Z136" s="63">
        <f>Quarter!S136</f>
        <v>243708</v>
      </c>
      <c r="AA136" s="63">
        <f>Quarter!T136</f>
        <v>242768</v>
      </c>
      <c r="AB136" s="63">
        <f>Quarter!U136</f>
        <v>389474</v>
      </c>
      <c r="AC136" s="63">
        <f>Quarter!V136</f>
        <v>347724</v>
      </c>
      <c r="AD136" s="63">
        <f>Quarter!W136</f>
        <v>451403</v>
      </c>
      <c r="AE136" s="136">
        <f t="shared" si="3"/>
        <v>0.8522288968765901</v>
      </c>
      <c r="AF136" s="136"/>
    </row>
    <row r="137" spans="2:32" ht="12.75">
      <c r="B137" s="185"/>
      <c r="C137" s="168" t="s">
        <v>141</v>
      </c>
      <c r="D137" s="167">
        <v>1</v>
      </c>
      <c r="E137" s="127">
        <f>'Financial Year'!D137</f>
        <v>0</v>
      </c>
      <c r="F137" s="127">
        <f>'Financial Year'!E137</f>
        <v>0</v>
      </c>
      <c r="G137" s="127">
        <f>'Financial Year'!F137</f>
        <v>0</v>
      </c>
      <c r="H137" s="127">
        <f>'Financial Year'!G137</f>
        <v>4239369</v>
      </c>
      <c r="I137" s="138"/>
      <c r="J137" s="138"/>
      <c r="K137" s="63">
        <f>Quarter!D137</f>
        <v>0</v>
      </c>
      <c r="L137" s="63">
        <f>Quarter!E137</f>
        <v>0</v>
      </c>
      <c r="M137" s="63">
        <f>Quarter!F137</f>
        <v>0</v>
      </c>
      <c r="N137" s="63">
        <f>Quarter!G137</f>
        <v>0</v>
      </c>
      <c r="O137" s="63">
        <f>Quarter!H137</f>
        <v>0</v>
      </c>
      <c r="P137" s="63">
        <f>Quarter!I137</f>
        <v>0</v>
      </c>
      <c r="Q137" s="63">
        <f>Quarter!J137</f>
        <v>0</v>
      </c>
      <c r="R137" s="63">
        <f>Quarter!K137</f>
        <v>0</v>
      </c>
      <c r="S137" s="63">
        <f>Quarter!L137</f>
        <v>0</v>
      </c>
      <c r="T137" s="63">
        <f>Quarter!M137</f>
        <v>0</v>
      </c>
      <c r="U137" s="63">
        <f>Quarter!N137</f>
        <v>0</v>
      </c>
      <c r="V137" s="63">
        <f>Quarter!O137</f>
        <v>0</v>
      </c>
      <c r="W137" s="63">
        <f>Quarter!P137</f>
        <v>0</v>
      </c>
      <c r="X137" s="63">
        <f>Quarter!Q137</f>
        <v>790198</v>
      </c>
      <c r="Y137" s="63">
        <f>Quarter!R137</f>
        <v>1048754</v>
      </c>
      <c r="Z137" s="63">
        <f>Quarter!S137</f>
        <v>1180689</v>
      </c>
      <c r="AA137" s="63">
        <f>Quarter!T137</f>
        <v>1219728</v>
      </c>
      <c r="AB137" s="63">
        <f>Quarter!U137</f>
        <v>1282602</v>
      </c>
      <c r="AC137" s="63">
        <f>Quarter!V137</f>
        <v>1237941</v>
      </c>
      <c r="AD137" s="63">
        <f>Quarter!W137</f>
        <v>2634289</v>
      </c>
      <c r="AE137" s="136">
        <f t="shared" si="3"/>
        <v>1.2311455429838003</v>
      </c>
      <c r="AF137" s="136"/>
    </row>
    <row r="138" spans="2:32" ht="12.75">
      <c r="B138" s="185"/>
      <c r="C138" s="166" t="s">
        <v>138</v>
      </c>
      <c r="D138" s="167">
        <v>0.30000000000003</v>
      </c>
      <c r="E138" s="127">
        <f>'Financial Year'!D138</f>
        <v>0</v>
      </c>
      <c r="F138" s="127">
        <f>'Financial Year'!E138</f>
        <v>0</v>
      </c>
      <c r="G138" s="127">
        <f>'Financial Year'!F138</f>
        <v>0</v>
      </c>
      <c r="H138" s="127">
        <f>'Financial Year'!G138</f>
        <v>172676.6666666494</v>
      </c>
      <c r="I138" s="138"/>
      <c r="J138" s="138"/>
      <c r="K138" s="63">
        <f>Quarter!D138</f>
        <v>0</v>
      </c>
      <c r="L138" s="63">
        <f>Quarter!E138</f>
        <v>0</v>
      </c>
      <c r="M138" s="63">
        <f>Quarter!F138</f>
        <v>0</v>
      </c>
      <c r="N138" s="63">
        <f>Quarter!G138</f>
        <v>0</v>
      </c>
      <c r="O138" s="63">
        <f>Quarter!H138</f>
        <v>0</v>
      </c>
      <c r="P138" s="63">
        <f>Quarter!I138</f>
        <v>0</v>
      </c>
      <c r="Q138" s="63">
        <f>Quarter!J138</f>
        <v>0</v>
      </c>
      <c r="R138" s="63">
        <f>Quarter!K138</f>
        <v>0</v>
      </c>
      <c r="S138" s="63">
        <f>Quarter!L138</f>
        <v>0</v>
      </c>
      <c r="T138" s="63">
        <f>Quarter!M138</f>
        <v>0</v>
      </c>
      <c r="U138" s="63">
        <f>Quarter!N138</f>
        <v>0</v>
      </c>
      <c r="V138" s="63">
        <f>Quarter!O138</f>
        <v>0</v>
      </c>
      <c r="W138" s="63">
        <f>Quarter!P138</f>
        <v>0</v>
      </c>
      <c r="X138" s="63">
        <f>Quarter!Q138</f>
        <v>49296.66666666173</v>
      </c>
      <c r="Y138" s="63">
        <f>Quarter!R138</f>
        <v>49543.33333332837</v>
      </c>
      <c r="Z138" s="63">
        <f>Quarter!S138</f>
        <v>46489.99999999534</v>
      </c>
      <c r="AA138" s="63">
        <f>Quarter!T138</f>
        <v>27346.66666666393</v>
      </c>
      <c r="AB138" s="63">
        <f>Quarter!U138</f>
        <v>33489.999999996646</v>
      </c>
      <c r="AC138" s="63">
        <f>Quarter!V138</f>
        <v>27019.999999997297</v>
      </c>
      <c r="AD138" s="63">
        <f>Quarter!W138</f>
        <v>22246.66666666444</v>
      </c>
      <c r="AE138" s="136">
        <f t="shared" si="3"/>
        <v>-0.5214741521474151</v>
      </c>
      <c r="AF138" s="136"/>
    </row>
    <row r="139" spans="2:32" ht="12.75">
      <c r="B139" s="185"/>
      <c r="C139" s="166" t="s">
        <v>139</v>
      </c>
      <c r="D139" s="167">
        <v>0.60000000000024</v>
      </c>
      <c r="E139" s="127">
        <f>'Financial Year'!D139</f>
        <v>0</v>
      </c>
      <c r="F139" s="127">
        <f>'Financial Year'!E139</f>
        <v>0</v>
      </c>
      <c r="G139" s="127">
        <f>'Financial Year'!F139</f>
        <v>0</v>
      </c>
      <c r="H139" s="127">
        <f>'Financial Year'!G139</f>
        <v>91079.99999996356</v>
      </c>
      <c r="I139" s="138"/>
      <c r="J139" s="138"/>
      <c r="K139" s="63">
        <f>Quarter!D139</f>
        <v>0</v>
      </c>
      <c r="L139" s="63">
        <f>Quarter!E139</f>
        <v>0</v>
      </c>
      <c r="M139" s="63">
        <f>Quarter!F139</f>
        <v>0</v>
      </c>
      <c r="N139" s="63">
        <f>Quarter!G139</f>
        <v>0</v>
      </c>
      <c r="O139" s="63">
        <f>Quarter!H139</f>
        <v>0</v>
      </c>
      <c r="P139" s="63">
        <f>Quarter!I139</f>
        <v>0</v>
      </c>
      <c r="Q139" s="63">
        <f>Quarter!J139</f>
        <v>0</v>
      </c>
      <c r="R139" s="63">
        <f>Quarter!K139</f>
        <v>0</v>
      </c>
      <c r="S139" s="63">
        <f>Quarter!L139</f>
        <v>0</v>
      </c>
      <c r="T139" s="63">
        <f>Quarter!M139</f>
        <v>0</v>
      </c>
      <c r="U139" s="63">
        <f>Quarter!N139</f>
        <v>0</v>
      </c>
      <c r="V139" s="63">
        <f>Quarter!O139</f>
        <v>0</v>
      </c>
      <c r="W139" s="63">
        <f>Quarter!P139</f>
        <v>0</v>
      </c>
      <c r="X139" s="63">
        <f>Quarter!Q139</f>
        <v>45646.66666664841</v>
      </c>
      <c r="Y139" s="63">
        <f>Quarter!R139</f>
        <v>44996.66666664867</v>
      </c>
      <c r="Z139" s="63">
        <f>Quarter!S139</f>
        <v>436.666666666492</v>
      </c>
      <c r="AA139" s="63">
        <f>Quarter!T139</f>
        <v>0</v>
      </c>
      <c r="AB139" s="63">
        <f>Quarter!U139</f>
        <v>0</v>
      </c>
      <c r="AC139" s="63">
        <f>Quarter!V139</f>
        <v>0</v>
      </c>
      <c r="AD139" s="63">
        <f>Quarter!W139</f>
        <v>676.6666666663959</v>
      </c>
      <c r="AE139" s="136">
        <f t="shared" si="3"/>
        <v>0.5496183206106868</v>
      </c>
      <c r="AF139" s="136"/>
    </row>
    <row r="140" spans="2:32" ht="12.75">
      <c r="B140" s="185"/>
      <c r="C140" s="166" t="s">
        <v>140</v>
      </c>
      <c r="D140" s="167">
        <v>0.8</v>
      </c>
      <c r="E140" s="127">
        <f>'Financial Year'!D140</f>
        <v>0</v>
      </c>
      <c r="F140" s="127">
        <f>'Financial Year'!E140</f>
        <v>0</v>
      </c>
      <c r="G140" s="127">
        <f>'Financial Year'!F140</f>
        <v>0</v>
      </c>
      <c r="H140" s="127">
        <f>'Financial Year'!G140</f>
        <v>21595</v>
      </c>
      <c r="I140" s="138"/>
      <c r="J140" s="138"/>
      <c r="K140" s="63">
        <f>Quarter!D140</f>
        <v>0</v>
      </c>
      <c r="L140" s="63">
        <f>Quarter!E140</f>
        <v>0</v>
      </c>
      <c r="M140" s="63">
        <f>Quarter!F140</f>
        <v>0</v>
      </c>
      <c r="N140" s="63">
        <f>Quarter!G140</f>
        <v>0</v>
      </c>
      <c r="O140" s="63">
        <f>Quarter!H140</f>
        <v>0</v>
      </c>
      <c r="P140" s="63">
        <f>Quarter!I140</f>
        <v>0</v>
      </c>
      <c r="Q140" s="63">
        <f>Quarter!J140</f>
        <v>0</v>
      </c>
      <c r="R140" s="63">
        <f>Quarter!K140</f>
        <v>0</v>
      </c>
      <c r="S140" s="63">
        <f>Quarter!L140</f>
        <v>0</v>
      </c>
      <c r="T140" s="63">
        <f>Quarter!M140</f>
        <v>0</v>
      </c>
      <c r="U140" s="63">
        <f>Quarter!N140</f>
        <v>0</v>
      </c>
      <c r="V140" s="63">
        <f>Quarter!O140</f>
        <v>0</v>
      </c>
      <c r="W140" s="63">
        <f>Quarter!P140</f>
        <v>0</v>
      </c>
      <c r="X140" s="63">
        <f>Quarter!Q140</f>
        <v>1122.5</v>
      </c>
      <c r="Y140" s="63">
        <f>Quarter!R140</f>
        <v>8358.75</v>
      </c>
      <c r="Z140" s="63">
        <f>Quarter!S140</f>
        <v>8392.5</v>
      </c>
      <c r="AA140" s="63">
        <f>Quarter!T140</f>
        <v>3721.25</v>
      </c>
      <c r="AB140" s="63">
        <f>Quarter!U140</f>
        <v>285</v>
      </c>
      <c r="AC140" s="63">
        <f>Quarter!V140</f>
        <v>0</v>
      </c>
      <c r="AD140" s="63">
        <f>Quarter!W140</f>
        <v>4070</v>
      </c>
      <c r="AE140" s="136">
        <f t="shared" si="3"/>
        <v>-0.5150431933273756</v>
      </c>
      <c r="AF140" s="136"/>
    </row>
    <row r="141" spans="2:32" ht="12.75">
      <c r="B141" s="185"/>
      <c r="C141" s="166" t="s">
        <v>142</v>
      </c>
      <c r="D141" s="167">
        <v>0.70000000000021</v>
      </c>
      <c r="E141" s="127">
        <f>'Financial Year'!D141</f>
        <v>0</v>
      </c>
      <c r="F141" s="127">
        <f>'Financial Year'!E141</f>
        <v>0</v>
      </c>
      <c r="G141" s="127">
        <f>'Financial Year'!F141</f>
        <v>0</v>
      </c>
      <c r="H141" s="127">
        <f>'Financial Year'!G141</f>
        <v>57478.57142855418</v>
      </c>
      <c r="I141" s="138"/>
      <c r="J141" s="138"/>
      <c r="K141" s="63">
        <f>Quarter!D141</f>
        <v>0</v>
      </c>
      <c r="L141" s="63">
        <f>Quarter!E141</f>
        <v>0</v>
      </c>
      <c r="M141" s="63">
        <f>Quarter!F141</f>
        <v>0</v>
      </c>
      <c r="N141" s="63">
        <f>Quarter!G141</f>
        <v>0</v>
      </c>
      <c r="O141" s="63">
        <f>Quarter!H141</f>
        <v>0</v>
      </c>
      <c r="P141" s="63">
        <f>Quarter!I141</f>
        <v>0</v>
      </c>
      <c r="Q141" s="63">
        <f>Quarter!J141</f>
        <v>0</v>
      </c>
      <c r="R141" s="63">
        <f>Quarter!K141</f>
        <v>0</v>
      </c>
      <c r="S141" s="63">
        <f>Quarter!L141</f>
        <v>0</v>
      </c>
      <c r="T141" s="63">
        <f>Quarter!M141</f>
        <v>0</v>
      </c>
      <c r="U141" s="63">
        <f>Quarter!N141</f>
        <v>0</v>
      </c>
      <c r="V141" s="63">
        <f>Quarter!O141</f>
        <v>0</v>
      </c>
      <c r="W141" s="63">
        <f>Quarter!P141</f>
        <v>0</v>
      </c>
      <c r="X141" s="63">
        <f>Quarter!Q141</f>
        <v>4939.9999999985175</v>
      </c>
      <c r="Y141" s="63">
        <f>Quarter!R141</f>
        <v>51898.57142855586</v>
      </c>
      <c r="Z141" s="63">
        <f>Quarter!S141</f>
        <v>0</v>
      </c>
      <c r="AA141" s="63">
        <f>Quarter!T141</f>
        <v>639.999999999808</v>
      </c>
      <c r="AB141" s="63">
        <f>Quarter!U141</f>
        <v>0</v>
      </c>
      <c r="AC141" s="63">
        <f>Quarter!V141</f>
        <v>0</v>
      </c>
      <c r="AD141" s="63">
        <f>Quarter!W141</f>
        <v>0</v>
      </c>
      <c r="AE141" s="136">
        <f t="shared" si="3"/>
      </c>
      <c r="AF141" s="136"/>
    </row>
    <row r="142" spans="2:32" ht="12.75">
      <c r="B142" s="185"/>
      <c r="C142" s="166"/>
      <c r="D142" s="167">
        <v>0.9</v>
      </c>
      <c r="E142" s="127">
        <f>'Financial Year'!D142</f>
        <v>0</v>
      </c>
      <c r="F142" s="127">
        <f>'Financial Year'!E142</f>
        <v>0</v>
      </c>
      <c r="G142" s="127">
        <f>'Financial Year'!F142</f>
        <v>0</v>
      </c>
      <c r="H142" s="127">
        <f>'Financial Year'!G142</f>
        <v>0</v>
      </c>
      <c r="I142" s="138"/>
      <c r="J142" s="138"/>
      <c r="K142" s="63"/>
      <c r="L142" s="63"/>
      <c r="M142" s="63"/>
      <c r="N142" s="63"/>
      <c r="O142" s="63"/>
      <c r="P142" s="63"/>
      <c r="Q142" s="63"/>
      <c r="R142" s="63"/>
      <c r="S142" s="63"/>
      <c r="T142" s="63">
        <f>Quarter!M142</f>
        <v>0</v>
      </c>
      <c r="U142" s="63">
        <f>Quarter!N142</f>
        <v>0</v>
      </c>
      <c r="V142" s="63">
        <f>Quarter!O142</f>
        <v>0</v>
      </c>
      <c r="W142" s="63">
        <f>Quarter!P142</f>
        <v>0</v>
      </c>
      <c r="X142" s="63">
        <f>Quarter!Q142</f>
        <v>0</v>
      </c>
      <c r="Y142" s="63">
        <f>Quarter!R142</f>
        <v>0</v>
      </c>
      <c r="Z142" s="63">
        <f>Quarter!S142</f>
        <v>0</v>
      </c>
      <c r="AA142" s="63">
        <f>Quarter!T142</f>
        <v>0</v>
      </c>
      <c r="AB142" s="63">
        <f>Quarter!U142</f>
        <v>500978.8888888889</v>
      </c>
      <c r="AC142" s="63">
        <f>Quarter!V142</f>
        <v>1021124.4444444444</v>
      </c>
      <c r="AD142" s="63">
        <f>Quarter!W142</f>
        <v>0</v>
      </c>
      <c r="AE142" s="136">
        <f t="shared" si="3"/>
      </c>
      <c r="AF142" s="136"/>
    </row>
    <row r="143" spans="2:32" ht="12.75">
      <c r="B143" s="185"/>
      <c r="C143" s="166" t="s">
        <v>137</v>
      </c>
      <c r="D143" s="167">
        <v>1</v>
      </c>
      <c r="E143" s="127">
        <f>'Financial Year'!D143</f>
        <v>0</v>
      </c>
      <c r="F143" s="127">
        <f>'Financial Year'!E143</f>
        <v>0</v>
      </c>
      <c r="G143" s="127">
        <f>'Financial Year'!F143</f>
        <v>0</v>
      </c>
      <c r="H143" s="127">
        <f>'Financial Year'!G143</f>
        <v>120022</v>
      </c>
      <c r="I143" s="138"/>
      <c r="J143" s="138"/>
      <c r="K143" s="63"/>
      <c r="L143" s="63"/>
      <c r="M143" s="63"/>
      <c r="N143" s="63"/>
      <c r="O143" s="63"/>
      <c r="P143" s="63"/>
      <c r="Q143" s="63"/>
      <c r="R143" s="63"/>
      <c r="S143" s="63"/>
      <c r="T143" s="63">
        <f>Quarter!M143</f>
        <v>0</v>
      </c>
      <c r="U143" s="63">
        <f>Quarter!N143</f>
        <v>0</v>
      </c>
      <c r="V143" s="63">
        <f>Quarter!O143</f>
        <v>0</v>
      </c>
      <c r="W143" s="63">
        <f>Quarter!P143</f>
        <v>0</v>
      </c>
      <c r="X143" s="63">
        <f>Quarter!Q143</f>
        <v>93626</v>
      </c>
      <c r="Y143" s="63">
        <f>Quarter!R143</f>
        <v>26396</v>
      </c>
      <c r="Z143" s="63">
        <f>Quarter!S143</f>
        <v>0</v>
      </c>
      <c r="AA143" s="63">
        <f>Quarter!T143</f>
        <v>0</v>
      </c>
      <c r="AB143" s="63">
        <f>Quarter!U143</f>
        <v>0</v>
      </c>
      <c r="AC143" s="63">
        <f>Quarter!V143</f>
        <v>0</v>
      </c>
      <c r="AD143" s="63">
        <f>Quarter!W143</f>
        <v>0</v>
      </c>
      <c r="AE143" s="136">
        <f t="shared" si="3"/>
      </c>
      <c r="AF143" s="136"/>
    </row>
    <row r="144" spans="2:32" ht="12.75">
      <c r="B144" s="185"/>
      <c r="C144" s="166" t="s">
        <v>147</v>
      </c>
      <c r="D144" s="167">
        <v>0.30000000000003</v>
      </c>
      <c r="E144" s="127">
        <f>'Financial Year'!D144</f>
        <v>0</v>
      </c>
      <c r="F144" s="127">
        <f>'Financial Year'!E144</f>
        <v>0</v>
      </c>
      <c r="G144" s="127">
        <f>'Financial Year'!F144</f>
        <v>0</v>
      </c>
      <c r="H144" s="127">
        <f>'Financial Year'!G144</f>
        <v>7846.666666665881</v>
      </c>
      <c r="I144" s="138"/>
      <c r="J144" s="138"/>
      <c r="K144" s="63"/>
      <c r="L144" s="63"/>
      <c r="M144" s="63"/>
      <c r="N144" s="63"/>
      <c r="O144" s="63"/>
      <c r="P144" s="63"/>
      <c r="Q144" s="63"/>
      <c r="R144" s="63"/>
      <c r="S144" s="63"/>
      <c r="T144" s="63">
        <f>Quarter!M144</f>
        <v>0</v>
      </c>
      <c r="U144" s="63">
        <f>Quarter!N144</f>
        <v>0</v>
      </c>
      <c r="V144" s="63">
        <f>Quarter!O144</f>
        <v>0</v>
      </c>
      <c r="W144" s="63">
        <f>Quarter!P144</f>
        <v>0</v>
      </c>
      <c r="X144" s="63">
        <f>Quarter!Q144</f>
        <v>0</v>
      </c>
      <c r="Y144" s="63">
        <f>Quarter!R144</f>
        <v>0</v>
      </c>
      <c r="Z144" s="63">
        <f>Quarter!S144</f>
        <v>3533.3333333329797</v>
      </c>
      <c r="AA144" s="63">
        <f>Quarter!T144</f>
        <v>4313.333333332902</v>
      </c>
      <c r="AB144" s="63">
        <f>Quarter!U144</f>
        <v>2133.3333333331198</v>
      </c>
      <c r="AC144" s="63">
        <f>Quarter!V144</f>
        <v>0</v>
      </c>
      <c r="AD144" s="63">
        <f>Quarter!W144</f>
        <v>2123.333333333121</v>
      </c>
      <c r="AE144" s="136">
        <f t="shared" si="3"/>
        <v>-0.3990566037735849</v>
      </c>
      <c r="AF144" s="136"/>
    </row>
    <row r="145" spans="2:32" ht="12.75">
      <c r="B145" s="261" t="s">
        <v>114</v>
      </c>
      <c r="C145" s="166" t="s">
        <v>115</v>
      </c>
      <c r="D145" s="167">
        <v>2</v>
      </c>
      <c r="E145" s="127">
        <f>'Financial Year'!D145</f>
        <v>41</v>
      </c>
      <c r="F145" s="127">
        <f>'Financial Year'!E145</f>
        <v>46</v>
      </c>
      <c r="G145" s="127">
        <f>'Financial Year'!F145</f>
        <v>0</v>
      </c>
      <c r="H145" s="127">
        <f>'Financial Year'!G145</f>
        <v>0</v>
      </c>
      <c r="I145" s="138"/>
      <c r="J145" s="138"/>
      <c r="K145" s="63">
        <f>Quarter!D145</f>
        <v>0</v>
      </c>
      <c r="L145" s="63">
        <f>Quarter!E145</f>
        <v>0</v>
      </c>
      <c r="M145" s="63">
        <f>Quarter!F145</f>
        <v>0</v>
      </c>
      <c r="N145" s="63">
        <f>Quarter!G145</f>
        <v>0</v>
      </c>
      <c r="O145" s="63">
        <f>Quarter!H145</f>
        <v>0</v>
      </c>
      <c r="P145" s="63">
        <f>Quarter!I145</f>
        <v>0</v>
      </c>
      <c r="Q145" s="63">
        <f>Quarter!J145</f>
        <v>0</v>
      </c>
      <c r="R145" s="63">
        <f>Quarter!K145</f>
        <v>0</v>
      </c>
      <c r="S145" s="63">
        <f>Quarter!L145</f>
        <v>0</v>
      </c>
      <c r="T145" s="63">
        <f>Quarter!M145</f>
        <v>0</v>
      </c>
      <c r="U145" s="63">
        <f>Quarter!N145</f>
        <v>0</v>
      </c>
      <c r="V145" s="63">
        <f>Quarter!O145</f>
        <v>0</v>
      </c>
      <c r="W145" s="63">
        <f>Quarter!P145</f>
        <v>0</v>
      </c>
      <c r="X145" s="63">
        <f>Quarter!Q145</f>
        <v>0</v>
      </c>
      <c r="Y145" s="63">
        <f>Quarter!R145</f>
        <v>0</v>
      </c>
      <c r="Z145" s="63">
        <f>Quarter!S145</f>
        <v>0</v>
      </c>
      <c r="AA145" s="63">
        <f>Quarter!T145</f>
        <v>0</v>
      </c>
      <c r="AB145" s="63">
        <f>Quarter!U145</f>
        <v>0</v>
      </c>
      <c r="AC145" s="63">
        <f>Quarter!V145</f>
        <v>0</v>
      </c>
      <c r="AD145" s="63">
        <f>Quarter!W145</f>
        <v>0</v>
      </c>
      <c r="AE145" s="136">
        <f t="shared" si="3"/>
      </c>
      <c r="AF145" s="136"/>
    </row>
    <row r="146" spans="2:32" ht="12.75">
      <c r="B146" s="261"/>
      <c r="C146" s="110"/>
      <c r="D146" s="167">
        <v>4</v>
      </c>
      <c r="E146" s="127">
        <f>'Financial Year'!D146</f>
        <v>0</v>
      </c>
      <c r="F146" s="127">
        <f>'Financial Year'!E146</f>
        <v>135.25</v>
      </c>
      <c r="G146" s="127">
        <f>'Financial Year'!F146</f>
        <v>132.5</v>
      </c>
      <c r="H146" s="127">
        <f>'Financial Year'!G146</f>
        <v>0.25</v>
      </c>
      <c r="I146" s="138">
        <f t="shared" si="5"/>
        <v>-0.9981132075471698</v>
      </c>
      <c r="J146" s="138"/>
      <c r="K146" s="63">
        <f>Quarter!D146</f>
        <v>0</v>
      </c>
      <c r="L146" s="63">
        <f>Quarter!E146</f>
        <v>0</v>
      </c>
      <c r="M146" s="63">
        <f>Quarter!F146</f>
        <v>0</v>
      </c>
      <c r="N146" s="63">
        <f>Quarter!G146</f>
        <v>0</v>
      </c>
      <c r="O146" s="63">
        <f>Quarter!H146</f>
        <v>0</v>
      </c>
      <c r="P146" s="63">
        <f>Quarter!I146</f>
        <v>0</v>
      </c>
      <c r="Q146" s="63">
        <f>Quarter!J146</f>
        <v>0</v>
      </c>
      <c r="R146" s="63">
        <f>Quarter!K146</f>
        <v>0</v>
      </c>
      <c r="S146" s="63">
        <f>Quarter!L146</f>
        <v>0</v>
      </c>
      <c r="T146" s="63">
        <f>Quarter!M146</f>
        <v>3.75</v>
      </c>
      <c r="U146" s="63">
        <f>Quarter!N146</f>
        <v>9.75</v>
      </c>
      <c r="V146" s="63">
        <f>Quarter!O146</f>
        <v>3.25</v>
      </c>
      <c r="W146" s="63">
        <f>Quarter!P146</f>
        <v>0.5</v>
      </c>
      <c r="X146" s="63">
        <f>Quarter!Q146</f>
        <v>0</v>
      </c>
      <c r="Y146" s="63">
        <f>Quarter!R146</f>
        <v>0.25</v>
      </c>
      <c r="Z146" s="63">
        <f>Quarter!S146</f>
        <v>0</v>
      </c>
      <c r="AA146" s="63">
        <f>Quarter!T146</f>
        <v>0</v>
      </c>
      <c r="AB146" s="63">
        <f>Quarter!U146</f>
        <v>18</v>
      </c>
      <c r="AC146" s="63">
        <f>Quarter!V146</f>
        <v>34.25</v>
      </c>
      <c r="AD146" s="63">
        <f>Quarter!W146</f>
        <v>66.75</v>
      </c>
      <c r="AE146" s="136">
        <f aca="true" t="shared" si="6" ref="AE146:AE180">IF(Z146&gt;0,AD146/Z146-1,"")</f>
      </c>
      <c r="AF146" s="136"/>
    </row>
    <row r="147" spans="2:32" ht="12.75">
      <c r="B147" s="261"/>
      <c r="C147" s="169" t="s">
        <v>68</v>
      </c>
      <c r="D147" s="167">
        <v>2</v>
      </c>
      <c r="E147" s="127">
        <f>'Financial Year'!D147</f>
        <v>0</v>
      </c>
      <c r="F147" s="127">
        <f>'Financial Year'!E147</f>
        <v>0</v>
      </c>
      <c r="G147" s="127">
        <f>'Financial Year'!F147</f>
        <v>0</v>
      </c>
      <c r="H147" s="127">
        <f>'Financial Year'!G147</f>
        <v>0</v>
      </c>
      <c r="I147" s="138"/>
      <c r="J147" s="138"/>
      <c r="K147" s="63"/>
      <c r="L147" s="63"/>
      <c r="M147" s="63"/>
      <c r="N147" s="63"/>
      <c r="O147" s="63"/>
      <c r="P147" s="63"/>
      <c r="Q147" s="63"/>
      <c r="R147" s="63"/>
      <c r="S147" s="63"/>
      <c r="T147" s="63">
        <f>Quarter!M147</f>
        <v>0</v>
      </c>
      <c r="U147" s="63">
        <f>Quarter!N147</f>
        <v>0</v>
      </c>
      <c r="V147" s="63">
        <f>Quarter!O147</f>
        <v>0</v>
      </c>
      <c r="W147" s="63">
        <f>Quarter!P147</f>
        <v>0</v>
      </c>
      <c r="X147" s="63">
        <f>Quarter!Q147</f>
        <v>0</v>
      </c>
      <c r="Y147" s="63">
        <f>Quarter!R147</f>
        <v>0</v>
      </c>
      <c r="Z147" s="63">
        <f>Quarter!S147</f>
        <v>0</v>
      </c>
      <c r="AA147" s="63">
        <f>Quarter!T147</f>
        <v>0</v>
      </c>
      <c r="AB147" s="63">
        <f>Quarter!U147</f>
        <v>0</v>
      </c>
      <c r="AC147" s="63">
        <f>Quarter!V147</f>
        <v>46.5</v>
      </c>
      <c r="AD147" s="63">
        <f>Quarter!W147</f>
        <v>19.5</v>
      </c>
      <c r="AE147" s="136">
        <f t="shared" si="6"/>
      </c>
      <c r="AF147" s="136"/>
    </row>
    <row r="148" spans="2:32" ht="12.75">
      <c r="B148" s="261"/>
      <c r="C148" s="166" t="s">
        <v>65</v>
      </c>
      <c r="D148" s="167">
        <v>2</v>
      </c>
      <c r="E148" s="127">
        <f>'Financial Year'!D148</f>
        <v>70</v>
      </c>
      <c r="F148" s="127">
        <f>'Financial Year'!E148</f>
        <v>18.5</v>
      </c>
      <c r="G148" s="127">
        <f>'Financial Year'!F148</f>
        <v>0.5</v>
      </c>
      <c r="H148" s="127">
        <f>'Financial Year'!G148</f>
        <v>0</v>
      </c>
      <c r="I148" s="138">
        <f t="shared" si="5"/>
        <v>-1</v>
      </c>
      <c r="J148" s="138"/>
      <c r="K148" s="63">
        <f>Quarter!D148</f>
        <v>22.5</v>
      </c>
      <c r="L148" s="63">
        <f>Quarter!E148</f>
        <v>21</v>
      </c>
      <c r="M148" s="63">
        <f>Quarter!F148</f>
        <v>23.5</v>
      </c>
      <c r="N148" s="63">
        <f>Quarter!G148</f>
        <v>12</v>
      </c>
      <c r="O148" s="63">
        <f>Quarter!H148</f>
        <v>9</v>
      </c>
      <c r="P148" s="63">
        <f>Quarter!I148</f>
        <v>2</v>
      </c>
      <c r="Q148" s="63">
        <f>Quarter!J148</f>
        <v>6</v>
      </c>
      <c r="R148" s="63">
        <f>Quarter!K148</f>
        <v>6.5</v>
      </c>
      <c r="S148" s="63">
        <f>Quarter!L148</f>
        <v>4</v>
      </c>
      <c r="T148" s="63">
        <f>Quarter!M148</f>
        <v>0.5</v>
      </c>
      <c r="U148" s="63">
        <f>Quarter!N148</f>
        <v>0</v>
      </c>
      <c r="V148" s="63">
        <f>Quarter!O148</f>
        <v>0</v>
      </c>
      <c r="W148" s="63">
        <f>Quarter!P148</f>
        <v>0</v>
      </c>
      <c r="X148" s="63">
        <f>Quarter!Q148</f>
        <v>0</v>
      </c>
      <c r="Y148" s="63">
        <f>Quarter!R148</f>
        <v>0</v>
      </c>
      <c r="Z148" s="63">
        <f>Quarter!S148</f>
        <v>0</v>
      </c>
      <c r="AA148" s="63">
        <f>Quarter!T148</f>
        <v>0</v>
      </c>
      <c r="AB148" s="63">
        <f>Quarter!U148</f>
        <v>0</v>
      </c>
      <c r="AC148" s="63">
        <f>Quarter!V148</f>
        <v>0</v>
      </c>
      <c r="AD148" s="63">
        <f>Quarter!W148</f>
        <v>0</v>
      </c>
      <c r="AE148" s="136">
        <f t="shared" si="6"/>
      </c>
      <c r="AF148" s="136"/>
    </row>
    <row r="149" spans="2:32" ht="12.75">
      <c r="B149" s="261"/>
      <c r="C149" s="166" t="s">
        <v>71</v>
      </c>
      <c r="D149" s="167">
        <v>2</v>
      </c>
      <c r="E149" s="127">
        <f>'Financial Year'!D149</f>
        <v>0</v>
      </c>
      <c r="F149" s="127">
        <f>'Financial Year'!E149</f>
        <v>8</v>
      </c>
      <c r="G149" s="127">
        <f>'Financial Year'!F149</f>
        <v>48</v>
      </c>
      <c r="H149" s="127">
        <f>'Financial Year'!G149</f>
        <v>0</v>
      </c>
      <c r="I149" s="138">
        <f t="shared" si="5"/>
        <v>-1</v>
      </c>
      <c r="J149" s="138"/>
      <c r="K149" s="63">
        <f>Quarter!D149</f>
        <v>0</v>
      </c>
      <c r="L149" s="63">
        <f>Quarter!E149</f>
        <v>0</v>
      </c>
      <c r="M149" s="63">
        <f>Quarter!F149</f>
        <v>0</v>
      </c>
      <c r="N149" s="63">
        <f>Quarter!G149</f>
        <v>0</v>
      </c>
      <c r="O149" s="63">
        <f>Quarter!H149</f>
        <v>0</v>
      </c>
      <c r="P149" s="63">
        <f>Quarter!I149</f>
        <v>0</v>
      </c>
      <c r="Q149" s="63">
        <f>Quarter!J149</f>
        <v>0</v>
      </c>
      <c r="R149" s="63">
        <f>Quarter!K149</f>
        <v>0</v>
      </c>
      <c r="S149" s="63">
        <f>Quarter!L149</f>
        <v>8</v>
      </c>
      <c r="T149" s="63">
        <f>Quarter!M149</f>
        <v>6</v>
      </c>
      <c r="U149" s="63">
        <f>Quarter!N149</f>
        <v>14</v>
      </c>
      <c r="V149" s="63">
        <f>Quarter!O149</f>
        <v>19</v>
      </c>
      <c r="W149" s="63">
        <f>Quarter!P149</f>
        <v>9</v>
      </c>
      <c r="X149" s="63">
        <f>Quarter!Q149</f>
        <v>0</v>
      </c>
      <c r="Y149" s="63">
        <f>Quarter!R149</f>
        <v>0</v>
      </c>
      <c r="Z149" s="63">
        <f>Quarter!S149</f>
        <v>0</v>
      </c>
      <c r="AA149" s="63">
        <f>Quarter!T149</f>
        <v>0</v>
      </c>
      <c r="AB149" s="63">
        <f>Quarter!U149</f>
        <v>0</v>
      </c>
      <c r="AC149" s="63">
        <f>Quarter!V149</f>
        <v>0</v>
      </c>
      <c r="AD149" s="63">
        <f>Quarter!W149</f>
        <v>0</v>
      </c>
      <c r="AE149" s="136">
        <f t="shared" si="6"/>
      </c>
      <c r="AF149" s="136"/>
    </row>
    <row r="150" spans="2:32" ht="12.75">
      <c r="B150" s="261"/>
      <c r="C150" s="166" t="s">
        <v>66</v>
      </c>
      <c r="D150" s="167">
        <v>2</v>
      </c>
      <c r="E150" s="127">
        <f>'Financial Year'!D150</f>
        <v>3</v>
      </c>
      <c r="F150" s="127">
        <f>'Financial Year'!E150</f>
        <v>0</v>
      </c>
      <c r="G150" s="127">
        <f>'Financial Year'!F150</f>
        <v>0</v>
      </c>
      <c r="H150" s="127">
        <f>'Financial Year'!G150</f>
        <v>0</v>
      </c>
      <c r="I150" s="138"/>
      <c r="J150" s="138"/>
      <c r="K150" s="63">
        <f>Quarter!D150</f>
        <v>0</v>
      </c>
      <c r="L150" s="63">
        <f>Quarter!E150</f>
        <v>0</v>
      </c>
      <c r="M150" s="63">
        <f>Quarter!F150</f>
        <v>0</v>
      </c>
      <c r="N150" s="63">
        <f>Quarter!G150</f>
        <v>0</v>
      </c>
      <c r="O150" s="63">
        <f>Quarter!H150</f>
        <v>0</v>
      </c>
      <c r="P150" s="63">
        <f>Quarter!I150</f>
        <v>0</v>
      </c>
      <c r="Q150" s="63">
        <f>Quarter!J150</f>
        <v>0</v>
      </c>
      <c r="R150" s="63">
        <f>Quarter!K150</f>
        <v>0</v>
      </c>
      <c r="S150" s="63">
        <f>Quarter!L150</f>
        <v>0</v>
      </c>
      <c r="T150" s="63">
        <f>Quarter!M150</f>
        <v>0</v>
      </c>
      <c r="U150" s="63">
        <f>Quarter!N150</f>
        <v>0</v>
      </c>
      <c r="V150" s="63">
        <f>Quarter!O150</f>
        <v>0</v>
      </c>
      <c r="W150" s="63">
        <f>Quarter!P150</f>
        <v>0</v>
      </c>
      <c r="X150" s="63">
        <f>Quarter!Q150</f>
        <v>0</v>
      </c>
      <c r="Y150" s="63">
        <f>Quarter!R150</f>
        <v>0</v>
      </c>
      <c r="Z150" s="63">
        <f>Quarter!S150</f>
        <v>0</v>
      </c>
      <c r="AA150" s="63">
        <f>Quarter!T150</f>
        <v>0</v>
      </c>
      <c r="AB150" s="63">
        <f>Quarter!U150</f>
        <v>0</v>
      </c>
      <c r="AC150" s="63">
        <f>Quarter!V150</f>
        <v>0</v>
      </c>
      <c r="AD150" s="63">
        <f>Quarter!W150</f>
        <v>0</v>
      </c>
      <c r="AE150" s="136">
        <f t="shared" si="6"/>
      </c>
      <c r="AF150" s="136"/>
    </row>
    <row r="151" spans="2:32" ht="12.75">
      <c r="B151" s="261"/>
      <c r="C151" s="166" t="s">
        <v>101</v>
      </c>
      <c r="D151" s="167">
        <v>2</v>
      </c>
      <c r="E151" s="127">
        <f>'Financial Year'!D151</f>
        <v>0</v>
      </c>
      <c r="F151" s="127">
        <f>'Financial Year'!E151</f>
        <v>24</v>
      </c>
      <c r="G151" s="127">
        <f>'Financial Year'!F151</f>
        <v>23.5</v>
      </c>
      <c r="H151" s="127">
        <f>'Financial Year'!G151</f>
        <v>0</v>
      </c>
      <c r="I151" s="138">
        <f t="shared" si="5"/>
        <v>-1</v>
      </c>
      <c r="J151" s="138"/>
      <c r="K151" s="63">
        <f>Quarter!D151</f>
        <v>0</v>
      </c>
      <c r="L151" s="63">
        <f>Quarter!E151</f>
        <v>0</v>
      </c>
      <c r="M151" s="63">
        <f>Quarter!F151</f>
        <v>0</v>
      </c>
      <c r="N151" s="63">
        <f>Quarter!G151</f>
        <v>0</v>
      </c>
      <c r="O151" s="63">
        <f>Quarter!H151</f>
        <v>0</v>
      </c>
      <c r="P151" s="63">
        <f>Quarter!I151</f>
        <v>0</v>
      </c>
      <c r="Q151" s="63">
        <f>Quarter!J151</f>
        <v>0</v>
      </c>
      <c r="R151" s="63">
        <f>Quarter!K151</f>
        <v>9</v>
      </c>
      <c r="S151" s="63">
        <f>Quarter!L151</f>
        <v>15</v>
      </c>
      <c r="T151" s="63">
        <f>Quarter!M151</f>
        <v>20.5</v>
      </c>
      <c r="U151" s="63">
        <f>Quarter!N151</f>
        <v>0</v>
      </c>
      <c r="V151" s="63">
        <f>Quarter!O151</f>
        <v>3</v>
      </c>
      <c r="W151" s="63">
        <f>Quarter!P151</f>
        <v>0</v>
      </c>
      <c r="X151" s="63">
        <f>Quarter!Q151</f>
        <v>0</v>
      </c>
      <c r="Y151" s="63">
        <f>Quarter!R151</f>
        <v>0</v>
      </c>
      <c r="Z151" s="63">
        <f>Quarter!S151</f>
        <v>0</v>
      </c>
      <c r="AA151" s="63">
        <f>Quarter!T151</f>
        <v>0</v>
      </c>
      <c r="AB151" s="63">
        <f>Quarter!U151</f>
        <v>0</v>
      </c>
      <c r="AC151" s="63">
        <f>Quarter!V151</f>
        <v>0</v>
      </c>
      <c r="AD151" s="63">
        <f>Quarter!W151</f>
        <v>0</v>
      </c>
      <c r="AE151" s="136">
        <f t="shared" si="6"/>
      </c>
      <c r="AF151" s="136"/>
    </row>
    <row r="152" spans="2:32" ht="12.75">
      <c r="B152" s="261"/>
      <c r="C152" s="166" t="s">
        <v>133</v>
      </c>
      <c r="D152" s="167">
        <v>2</v>
      </c>
      <c r="E152" s="127">
        <f>'Financial Year'!D152</f>
        <v>0</v>
      </c>
      <c r="F152" s="127">
        <f>'Financial Year'!E152</f>
        <v>0</v>
      </c>
      <c r="G152" s="127">
        <f>'Financial Year'!F152</f>
        <v>0</v>
      </c>
      <c r="H152" s="127">
        <f>'Financial Year'!G152</f>
        <v>11</v>
      </c>
      <c r="I152" s="138"/>
      <c r="J152" s="138"/>
      <c r="K152" s="63">
        <f>Quarter!D152</f>
        <v>0</v>
      </c>
      <c r="L152" s="63">
        <f>Quarter!E152</f>
        <v>0</v>
      </c>
      <c r="M152" s="63">
        <f>Quarter!F152</f>
        <v>0</v>
      </c>
      <c r="N152" s="63">
        <f>Quarter!G152</f>
        <v>0</v>
      </c>
      <c r="O152" s="63">
        <f>Quarter!H152</f>
        <v>0</v>
      </c>
      <c r="P152" s="63">
        <f>Quarter!I152</f>
        <v>0</v>
      </c>
      <c r="Q152" s="63">
        <f>Quarter!J152</f>
        <v>0</v>
      </c>
      <c r="R152" s="63">
        <f>Quarter!K152</f>
        <v>0</v>
      </c>
      <c r="S152" s="63">
        <f>Quarter!L152</f>
        <v>0</v>
      </c>
      <c r="T152" s="63">
        <f>Quarter!M152</f>
        <v>0</v>
      </c>
      <c r="U152" s="63">
        <f>Quarter!N152</f>
        <v>0</v>
      </c>
      <c r="V152" s="63">
        <f>Quarter!O152</f>
        <v>0</v>
      </c>
      <c r="W152" s="63">
        <f>Quarter!P152</f>
        <v>0</v>
      </c>
      <c r="X152" s="63">
        <f>Quarter!Q152</f>
        <v>7.5</v>
      </c>
      <c r="Y152" s="63">
        <f>Quarter!R152</f>
        <v>2</v>
      </c>
      <c r="Z152" s="63">
        <f>Quarter!S152</f>
        <v>1</v>
      </c>
      <c r="AA152" s="63">
        <f>Quarter!T152</f>
        <v>0.5</v>
      </c>
      <c r="AB152" s="63">
        <f>Quarter!U152</f>
        <v>0</v>
      </c>
      <c r="AC152" s="63">
        <f>Quarter!V152</f>
        <v>0</v>
      </c>
      <c r="AD152" s="63">
        <f>Quarter!W152</f>
        <v>0</v>
      </c>
      <c r="AE152" s="136">
        <f t="shared" si="6"/>
        <v>-1</v>
      </c>
      <c r="AF152" s="136"/>
    </row>
    <row r="153" spans="2:32" ht="12.75">
      <c r="B153" s="261" t="s">
        <v>56</v>
      </c>
      <c r="C153" s="166" t="s">
        <v>66</v>
      </c>
      <c r="D153" s="167">
        <v>1</v>
      </c>
      <c r="E153" s="127">
        <f>'Financial Year'!D153</f>
        <v>4996378</v>
      </c>
      <c r="F153" s="127">
        <f>'Financial Year'!E153</f>
        <v>5016173</v>
      </c>
      <c r="G153" s="127">
        <f>'Financial Year'!F153</f>
        <v>4940587</v>
      </c>
      <c r="H153" s="127">
        <f>'Financial Year'!G153</f>
        <v>4802516</v>
      </c>
      <c r="I153" s="138">
        <f t="shared" si="5"/>
        <v>-0.02794627440018771</v>
      </c>
      <c r="J153" s="138"/>
      <c r="K153" s="63">
        <f>Quarter!D153</f>
        <v>1241591</v>
      </c>
      <c r="L153" s="63">
        <f>Quarter!E153</f>
        <v>1233472</v>
      </c>
      <c r="M153" s="63">
        <f>Quarter!F153</f>
        <v>1244385</v>
      </c>
      <c r="N153" s="63">
        <f>Quarter!G153</f>
        <v>1266063</v>
      </c>
      <c r="O153" s="63">
        <f>Quarter!H153</f>
        <v>1252458</v>
      </c>
      <c r="P153" s="63">
        <f>Quarter!I153</f>
        <v>1243767</v>
      </c>
      <c r="Q153" s="63">
        <f>Quarter!J153</f>
        <v>1245843</v>
      </c>
      <c r="R153" s="63">
        <f>Quarter!K153</f>
        <v>1281244</v>
      </c>
      <c r="S153" s="63">
        <f>Quarter!L153</f>
        <v>1245319</v>
      </c>
      <c r="T153" s="63">
        <f>Quarter!M153</f>
        <v>1227506</v>
      </c>
      <c r="U153" s="63">
        <f>Quarter!N153</f>
        <v>1245500</v>
      </c>
      <c r="V153" s="63">
        <f>Quarter!O153</f>
        <v>1246597</v>
      </c>
      <c r="W153" s="63">
        <f>Quarter!P153</f>
        <v>1220984</v>
      </c>
      <c r="X153" s="63">
        <f>Quarter!Q153</f>
        <v>1212948</v>
      </c>
      <c r="Y153" s="63">
        <f>Quarter!R153</f>
        <v>1191025</v>
      </c>
      <c r="Z153" s="63">
        <f>Quarter!S153</f>
        <v>1220447</v>
      </c>
      <c r="AA153" s="63">
        <f>Quarter!T153</f>
        <v>1178096</v>
      </c>
      <c r="AB153" s="63">
        <f>Quarter!U153</f>
        <v>1173374</v>
      </c>
      <c r="AC153" s="63">
        <f>Quarter!V153</f>
        <v>1150884</v>
      </c>
      <c r="AD153" s="63">
        <f>Quarter!W153</f>
        <v>1159244</v>
      </c>
      <c r="AE153" s="136">
        <f t="shared" si="6"/>
        <v>-0.050148019537104016</v>
      </c>
      <c r="AF153" s="136"/>
    </row>
    <row r="154" spans="2:32" ht="12.75">
      <c r="B154" s="261"/>
      <c r="C154" s="110"/>
      <c r="D154" s="167">
        <v>0.25</v>
      </c>
      <c r="E154" s="127">
        <f>'Financial Year'!D154</f>
        <v>0</v>
      </c>
      <c r="F154" s="127">
        <f>'Financial Year'!E154</f>
        <v>3788</v>
      </c>
      <c r="G154" s="127">
        <f>'Financial Year'!F154</f>
        <v>16316</v>
      </c>
      <c r="H154" s="127">
        <f>'Financial Year'!G154</f>
        <v>56452</v>
      </c>
      <c r="I154" s="138">
        <f t="shared" si="5"/>
        <v>2.459916646236823</v>
      </c>
      <c r="J154" s="138"/>
      <c r="K154" s="63">
        <f>Quarter!D154</f>
        <v>0</v>
      </c>
      <c r="L154" s="63">
        <f>Quarter!E154</f>
        <v>0</v>
      </c>
      <c r="M154" s="63">
        <f>Quarter!F154</f>
        <v>0</v>
      </c>
      <c r="N154" s="63">
        <f>Quarter!G154</f>
        <v>0</v>
      </c>
      <c r="O154" s="63">
        <f>Quarter!H154</f>
        <v>0</v>
      </c>
      <c r="P154" s="63">
        <f>Quarter!I154</f>
        <v>404</v>
      </c>
      <c r="Q154" s="63">
        <f>Quarter!J154</f>
        <v>1168</v>
      </c>
      <c r="R154" s="63">
        <f>Quarter!K154</f>
        <v>1104</v>
      </c>
      <c r="S154" s="63">
        <f>Quarter!L154</f>
        <v>1112</v>
      </c>
      <c r="T154" s="63">
        <f>Quarter!M154</f>
        <v>1236</v>
      </c>
      <c r="U154" s="63">
        <f>Quarter!N154</f>
        <v>3276</v>
      </c>
      <c r="V154" s="63">
        <f>Quarter!O154</f>
        <v>5120</v>
      </c>
      <c r="W154" s="63">
        <f>Quarter!P154</f>
        <v>6684</v>
      </c>
      <c r="X154" s="63">
        <f>Quarter!Q154</f>
        <v>10024</v>
      </c>
      <c r="Y154" s="63">
        <f>Quarter!R154</f>
        <v>13808</v>
      </c>
      <c r="Z154" s="63">
        <f>Quarter!S154</f>
        <v>16748</v>
      </c>
      <c r="AA154" s="63">
        <f>Quarter!T154</f>
        <v>15872</v>
      </c>
      <c r="AB154" s="63">
        <f>Quarter!U154</f>
        <v>16280</v>
      </c>
      <c r="AC154" s="63">
        <f>Quarter!V154</f>
        <v>15196</v>
      </c>
      <c r="AD154" s="63">
        <f>Quarter!W154</f>
        <v>16624</v>
      </c>
      <c r="AE154" s="136">
        <f t="shared" si="6"/>
        <v>-0.007403869118700723</v>
      </c>
      <c r="AF154" s="136"/>
    </row>
    <row r="155" spans="2:32" ht="12.75">
      <c r="B155" s="261"/>
      <c r="C155" s="110"/>
      <c r="D155" s="167">
        <v>0.2</v>
      </c>
      <c r="E155" s="127">
        <f>'Financial Year'!D155</f>
        <v>0</v>
      </c>
      <c r="F155" s="127">
        <f>'Financial Year'!E155</f>
        <v>0</v>
      </c>
      <c r="G155" s="127">
        <f>'Financial Year'!F155</f>
        <v>0</v>
      </c>
      <c r="H155" s="127">
        <f>'Financial Year'!G155</f>
        <v>0</v>
      </c>
      <c r="I155" s="138"/>
      <c r="J155" s="138"/>
      <c r="K155" s="63"/>
      <c r="L155" s="63"/>
      <c r="M155" s="63"/>
      <c r="N155" s="63"/>
      <c r="O155" s="63"/>
      <c r="P155" s="63"/>
      <c r="Q155" s="63"/>
      <c r="R155" s="63"/>
      <c r="S155" s="63"/>
      <c r="T155" s="63">
        <f>Quarter!M155</f>
        <v>0</v>
      </c>
      <c r="U155" s="63">
        <f>Quarter!N155</f>
        <v>0</v>
      </c>
      <c r="V155" s="63">
        <f>Quarter!O155</f>
        <v>0</v>
      </c>
      <c r="W155" s="63">
        <f>Quarter!P155</f>
        <v>0</v>
      </c>
      <c r="X155" s="63">
        <f>Quarter!Q155</f>
        <v>0</v>
      </c>
      <c r="Y155" s="63">
        <f>Quarter!R155</f>
        <v>0</v>
      </c>
      <c r="Z155" s="63">
        <f>Quarter!S155</f>
        <v>0</v>
      </c>
      <c r="AA155" s="63">
        <f>Quarter!T155</f>
        <v>0</v>
      </c>
      <c r="AB155" s="63">
        <f>Quarter!U155</f>
        <v>300</v>
      </c>
      <c r="AC155" s="63">
        <f>Quarter!V155</f>
        <v>645</v>
      </c>
      <c r="AD155" s="63">
        <f>Quarter!W155</f>
        <v>685</v>
      </c>
      <c r="AE155" s="136">
        <f t="shared" si="6"/>
      </c>
      <c r="AF155" s="136"/>
    </row>
    <row r="156" spans="2:32" ht="12.75">
      <c r="B156" s="260" t="s">
        <v>61</v>
      </c>
      <c r="C156" s="166" t="s">
        <v>66</v>
      </c>
      <c r="D156" s="167">
        <v>0.5</v>
      </c>
      <c r="E156" s="127">
        <f>'Financial Year'!D156</f>
        <v>0</v>
      </c>
      <c r="F156" s="127">
        <f>'Financial Year'!E156</f>
        <v>248</v>
      </c>
      <c r="G156" s="127">
        <f>'Financial Year'!F156</f>
        <v>19550</v>
      </c>
      <c r="H156" s="127">
        <f>'Financial Year'!G156</f>
        <v>56120</v>
      </c>
      <c r="I156" s="138">
        <f t="shared" si="5"/>
        <v>1.8705882352941177</v>
      </c>
      <c r="J156" s="138"/>
      <c r="K156" s="63">
        <f>Quarter!D156</f>
        <v>0</v>
      </c>
      <c r="L156" s="63">
        <f>Quarter!E156</f>
        <v>0</v>
      </c>
      <c r="M156" s="63">
        <f>Quarter!F156</f>
        <v>0</v>
      </c>
      <c r="N156" s="63">
        <f>Quarter!G156</f>
        <v>0</v>
      </c>
      <c r="O156" s="63">
        <f>Quarter!H156</f>
        <v>0</v>
      </c>
      <c r="P156" s="63">
        <f>Quarter!I156</f>
        <v>0</v>
      </c>
      <c r="Q156" s="63">
        <f>Quarter!J156</f>
        <v>0</v>
      </c>
      <c r="R156" s="63">
        <f>Quarter!K156</f>
        <v>88</v>
      </c>
      <c r="S156" s="63">
        <f>Quarter!L156</f>
        <v>160</v>
      </c>
      <c r="T156" s="63">
        <f>Quarter!M156</f>
        <v>206</v>
      </c>
      <c r="U156" s="63">
        <f>Quarter!N156</f>
        <v>2154</v>
      </c>
      <c r="V156" s="63">
        <f>Quarter!O156</f>
        <v>8770</v>
      </c>
      <c r="W156" s="63">
        <f>Quarter!P156</f>
        <v>8420</v>
      </c>
      <c r="X156" s="63">
        <f>Quarter!Q156</f>
        <v>13020</v>
      </c>
      <c r="Y156" s="63">
        <f>Quarter!R156</f>
        <v>12214</v>
      </c>
      <c r="Z156" s="63">
        <f>Quarter!S156</f>
        <v>13902</v>
      </c>
      <c r="AA156" s="63">
        <f>Quarter!T156</f>
        <v>16984</v>
      </c>
      <c r="AB156" s="63">
        <f>Quarter!U156</f>
        <v>28132</v>
      </c>
      <c r="AC156" s="63">
        <f>Quarter!V156</f>
        <v>28764</v>
      </c>
      <c r="AD156" s="63">
        <f>Quarter!W156</f>
        <v>28132</v>
      </c>
      <c r="AE156" s="136">
        <f t="shared" si="6"/>
        <v>1.0235937275212201</v>
      </c>
      <c r="AF156" s="136"/>
    </row>
    <row r="157" spans="2:32" ht="12.75">
      <c r="B157" s="260"/>
      <c r="C157" s="110"/>
      <c r="D157" s="167">
        <v>1</v>
      </c>
      <c r="E157" s="127">
        <f>'Financial Year'!D157</f>
        <v>518453</v>
      </c>
      <c r="F157" s="127">
        <f>'Financial Year'!E157</f>
        <v>567841</v>
      </c>
      <c r="G157" s="127">
        <f>'Financial Year'!F157</f>
        <v>530633</v>
      </c>
      <c r="H157" s="127">
        <f>'Financial Year'!G157</f>
        <v>561161</v>
      </c>
      <c r="I157" s="138">
        <f t="shared" si="5"/>
        <v>0.05753128810307695</v>
      </c>
      <c r="J157" s="138"/>
      <c r="K157" s="63">
        <f>Quarter!D157</f>
        <v>119999</v>
      </c>
      <c r="L157" s="63">
        <f>Quarter!E157</f>
        <v>134105</v>
      </c>
      <c r="M157" s="63">
        <f>Quarter!F157</f>
        <v>125247</v>
      </c>
      <c r="N157" s="63">
        <f>Quarter!G157</f>
        <v>124050</v>
      </c>
      <c r="O157" s="63">
        <f>Quarter!H157</f>
        <v>135051</v>
      </c>
      <c r="P157" s="63">
        <f>Quarter!I157</f>
        <v>143816</v>
      </c>
      <c r="Q157" s="63">
        <f>Quarter!J157</f>
        <v>139215</v>
      </c>
      <c r="R157" s="63">
        <f>Quarter!K157</f>
        <v>143187</v>
      </c>
      <c r="S157" s="63">
        <f>Quarter!L157</f>
        <v>141623</v>
      </c>
      <c r="T157" s="63">
        <f>Quarter!M157</f>
        <v>137861</v>
      </c>
      <c r="U157" s="63">
        <f>Quarter!N157</f>
        <v>128392</v>
      </c>
      <c r="V157" s="63">
        <f>Quarter!O157</f>
        <v>130639</v>
      </c>
      <c r="W157" s="63">
        <f>Quarter!P157</f>
        <v>133741</v>
      </c>
      <c r="X157" s="63">
        <f>Quarter!Q157</f>
        <v>148613</v>
      </c>
      <c r="Y157" s="63">
        <f>Quarter!R157</f>
        <v>133902</v>
      </c>
      <c r="Z157" s="63">
        <f>Quarter!S157</f>
        <v>140972</v>
      </c>
      <c r="AA157" s="63">
        <f>Quarter!T157</f>
        <v>137674</v>
      </c>
      <c r="AB157" s="63">
        <f>Quarter!U157</f>
        <v>155191</v>
      </c>
      <c r="AC157" s="63">
        <f>Quarter!V157</f>
        <v>142731</v>
      </c>
      <c r="AD157" s="63">
        <f>Quarter!W157</f>
        <v>130574</v>
      </c>
      <c r="AE157" s="136">
        <f t="shared" si="6"/>
        <v>-0.07375932809352215</v>
      </c>
      <c r="AF157" s="136"/>
    </row>
    <row r="158" spans="2:32" ht="12.75">
      <c r="B158" s="174" t="s">
        <v>76</v>
      </c>
      <c r="C158" s="166" t="s">
        <v>66</v>
      </c>
      <c r="D158" s="167">
        <v>1</v>
      </c>
      <c r="E158" s="127">
        <f>'Financial Year'!D158</f>
        <v>9</v>
      </c>
      <c r="F158" s="127">
        <f>'Financial Year'!E158</f>
        <v>0</v>
      </c>
      <c r="G158" s="127">
        <f>'Financial Year'!F158</f>
        <v>0</v>
      </c>
      <c r="H158" s="127">
        <f>'Financial Year'!G158</f>
        <v>0</v>
      </c>
      <c r="I158" s="138"/>
      <c r="J158" s="138"/>
      <c r="K158" s="63">
        <f>Quarter!D158</f>
        <v>0</v>
      </c>
      <c r="L158" s="63">
        <f>Quarter!E158</f>
        <v>0</v>
      </c>
      <c r="M158" s="63">
        <f>Quarter!F158</f>
        <v>0</v>
      </c>
      <c r="N158" s="63">
        <f>Quarter!G158</f>
        <v>0</v>
      </c>
      <c r="O158" s="63">
        <f>Quarter!H158</f>
        <v>0</v>
      </c>
      <c r="P158" s="63">
        <f>Quarter!I158</f>
        <v>0</v>
      </c>
      <c r="Q158" s="63">
        <f>Quarter!J158</f>
        <v>0</v>
      </c>
      <c r="R158" s="63">
        <f>Quarter!K158</f>
        <v>0</v>
      </c>
      <c r="S158" s="63">
        <f>Quarter!L158</f>
        <v>0</v>
      </c>
      <c r="T158" s="63">
        <f>Quarter!M158</f>
        <v>0</v>
      </c>
      <c r="U158" s="63">
        <f>Quarter!N158</f>
        <v>0</v>
      </c>
      <c r="V158" s="63">
        <f>Quarter!O158</f>
        <v>0</v>
      </c>
      <c r="W158" s="63">
        <f>Quarter!P158</f>
        <v>0</v>
      </c>
      <c r="X158" s="63">
        <f>Quarter!Q158</f>
        <v>0</v>
      </c>
      <c r="Y158" s="63">
        <f>Quarter!R158</f>
        <v>0</v>
      </c>
      <c r="Z158" s="63">
        <f>Quarter!S158</f>
        <v>0</v>
      </c>
      <c r="AA158" s="63">
        <f>Quarter!T158</f>
        <v>0</v>
      </c>
      <c r="AB158" s="63">
        <f>Quarter!U158</f>
        <v>0</v>
      </c>
      <c r="AC158" s="63">
        <f>Quarter!V158</f>
        <v>0</v>
      </c>
      <c r="AD158" s="63">
        <f>Quarter!W158</f>
        <v>0</v>
      </c>
      <c r="AE158" s="136">
        <f t="shared" si="6"/>
      </c>
      <c r="AF158" s="136"/>
    </row>
    <row r="159" spans="2:32" ht="12.75">
      <c r="B159" s="260" t="s">
        <v>62</v>
      </c>
      <c r="C159" s="166" t="s">
        <v>66</v>
      </c>
      <c r="D159" s="167">
        <v>2</v>
      </c>
      <c r="E159" s="127">
        <f>'Financial Year'!D159</f>
        <v>1400.5</v>
      </c>
      <c r="F159" s="127">
        <f>'Financial Year'!E159</f>
        <v>1189.5</v>
      </c>
      <c r="G159" s="127">
        <f>'Financial Year'!F159</f>
        <v>3584.5</v>
      </c>
      <c r="H159" s="127">
        <f>'Financial Year'!G159</f>
        <v>2173.5</v>
      </c>
      <c r="I159" s="138">
        <f t="shared" si="5"/>
        <v>-0.39363928023434236</v>
      </c>
      <c r="J159" s="138"/>
      <c r="K159" s="63">
        <f>Quarter!D159</f>
        <v>537</v>
      </c>
      <c r="L159" s="63">
        <f>Quarter!E159</f>
        <v>605</v>
      </c>
      <c r="M159" s="63">
        <f>Quarter!F159</f>
        <v>617.5</v>
      </c>
      <c r="N159" s="63">
        <f>Quarter!G159</f>
        <v>80</v>
      </c>
      <c r="O159" s="63">
        <f>Quarter!H159</f>
        <v>98</v>
      </c>
      <c r="P159" s="63">
        <f>Quarter!I159</f>
        <v>219.5</v>
      </c>
      <c r="Q159" s="63">
        <f>Quarter!J159</f>
        <v>95</v>
      </c>
      <c r="R159" s="63">
        <f>Quarter!K159</f>
        <v>151.5</v>
      </c>
      <c r="S159" s="63">
        <f>Quarter!L159</f>
        <v>723.5</v>
      </c>
      <c r="T159" s="63">
        <f>Quarter!M159</f>
        <v>699</v>
      </c>
      <c r="U159" s="63">
        <f>Quarter!N159</f>
        <v>1070.5</v>
      </c>
      <c r="V159" s="63">
        <f>Quarter!O159</f>
        <v>852.5</v>
      </c>
      <c r="W159" s="63">
        <f>Quarter!P159</f>
        <v>962.5</v>
      </c>
      <c r="X159" s="63">
        <f>Quarter!Q159</f>
        <v>832.5</v>
      </c>
      <c r="Y159" s="63">
        <f>Quarter!R159</f>
        <v>701</v>
      </c>
      <c r="Z159" s="63">
        <f>Quarter!S159</f>
        <v>640</v>
      </c>
      <c r="AA159" s="63">
        <f>Quarter!T159</f>
        <v>0</v>
      </c>
      <c r="AB159" s="63">
        <f>Quarter!U159</f>
        <v>0</v>
      </c>
      <c r="AC159" s="63">
        <f>Quarter!V159</f>
        <v>0</v>
      </c>
      <c r="AD159" s="63">
        <f>Quarter!W159</f>
        <v>0</v>
      </c>
      <c r="AE159" s="136">
        <f t="shared" si="6"/>
        <v>-1</v>
      </c>
      <c r="AF159" s="136"/>
    </row>
    <row r="160" spans="2:32" ht="12.75">
      <c r="B160" s="260"/>
      <c r="C160" s="166"/>
      <c r="D160" s="167">
        <v>3.000000000003</v>
      </c>
      <c r="E160" s="127">
        <f>'Financial Year'!D160</f>
        <v>0</v>
      </c>
      <c r="F160" s="127">
        <f>'Financial Year'!E160</f>
        <v>0</v>
      </c>
      <c r="G160" s="127">
        <f>'Financial Year'!F160</f>
        <v>125.999999999874</v>
      </c>
      <c r="H160" s="127">
        <f>'Financial Year'!G160</f>
        <v>55.666666666611</v>
      </c>
      <c r="I160" s="138"/>
      <c r="J160" s="138"/>
      <c r="K160" s="63"/>
      <c r="L160" s="63"/>
      <c r="M160" s="63"/>
      <c r="N160" s="63"/>
      <c r="O160" s="63"/>
      <c r="P160" s="63"/>
      <c r="Q160" s="63"/>
      <c r="R160" s="63"/>
      <c r="S160" s="63"/>
      <c r="T160" s="63">
        <f>Quarter!M160</f>
        <v>0</v>
      </c>
      <c r="U160" s="63">
        <f>Quarter!N160</f>
        <v>0</v>
      </c>
      <c r="V160" s="63">
        <f>Quarter!O160</f>
        <v>125.999999999874</v>
      </c>
      <c r="W160" s="63">
        <f>Quarter!P160</f>
        <v>0</v>
      </c>
      <c r="X160" s="63">
        <f>Quarter!Q160</f>
        <v>0</v>
      </c>
      <c r="Y160" s="63">
        <f>Quarter!R160</f>
        <v>0.999999999999</v>
      </c>
      <c r="Z160" s="63">
        <f>Quarter!S160</f>
        <v>54.666666666612</v>
      </c>
      <c r="AA160" s="63">
        <f>Quarter!T160</f>
        <v>0</v>
      </c>
      <c r="AB160" s="63">
        <f>Quarter!U160</f>
        <v>83.33333333325001</v>
      </c>
      <c r="AC160" s="63">
        <f>Quarter!V160</f>
        <v>96.333333333237</v>
      </c>
      <c r="AD160" s="63">
        <f>Quarter!W160</f>
        <v>258.999999999741</v>
      </c>
      <c r="AE160" s="136">
        <f t="shared" si="6"/>
        <v>3.737804878048781</v>
      </c>
      <c r="AF160" s="136"/>
    </row>
    <row r="161" spans="2:32" ht="12.75">
      <c r="B161" s="260"/>
      <c r="C161" s="110"/>
      <c r="D161" s="167">
        <v>5</v>
      </c>
      <c r="E161" s="127">
        <f>'Financial Year'!D161</f>
        <v>0</v>
      </c>
      <c r="F161" s="127">
        <f>'Financial Year'!E161</f>
        <v>0</v>
      </c>
      <c r="G161" s="127">
        <f>'Financial Year'!F161</f>
        <v>0</v>
      </c>
      <c r="H161" s="127">
        <f>'Financial Year'!G161</f>
        <v>994</v>
      </c>
      <c r="I161" s="138" t="e">
        <f t="shared" si="5"/>
        <v>#DIV/0!</v>
      </c>
      <c r="J161" s="138"/>
      <c r="K161" s="63">
        <f>Quarter!D161</f>
        <v>0</v>
      </c>
      <c r="L161" s="63">
        <f>Quarter!E161</f>
        <v>0</v>
      </c>
      <c r="M161" s="63">
        <f>Quarter!F161</f>
        <v>0</v>
      </c>
      <c r="N161" s="63">
        <f>Quarter!G161</f>
        <v>0</v>
      </c>
      <c r="O161" s="63">
        <f>Quarter!H161</f>
        <v>0</v>
      </c>
      <c r="P161" s="63">
        <f>Quarter!I161</f>
        <v>0</v>
      </c>
      <c r="Q161" s="63">
        <f>Quarter!J161</f>
        <v>0</v>
      </c>
      <c r="R161" s="63">
        <f>Quarter!K161</f>
        <v>0</v>
      </c>
      <c r="S161" s="63">
        <f>Quarter!L161</f>
        <v>0</v>
      </c>
      <c r="T161" s="63">
        <f>Quarter!M161</f>
        <v>0</v>
      </c>
      <c r="U161" s="63">
        <f>Quarter!N161</f>
        <v>0</v>
      </c>
      <c r="V161" s="63">
        <f>Quarter!O161</f>
        <v>0</v>
      </c>
      <c r="W161" s="63">
        <f>Quarter!P161</f>
        <v>0</v>
      </c>
      <c r="X161" s="63">
        <f>Quarter!Q161</f>
        <v>0</v>
      </c>
      <c r="Y161" s="63">
        <f>Quarter!R161</f>
        <v>82</v>
      </c>
      <c r="Z161" s="63">
        <f>Quarter!S161</f>
        <v>460.6</v>
      </c>
      <c r="AA161" s="63">
        <f>Quarter!T161</f>
        <v>451.4</v>
      </c>
      <c r="AB161" s="63">
        <f>Quarter!U161</f>
        <v>94.80000000000001</v>
      </c>
      <c r="AC161" s="63">
        <f>Quarter!V161</f>
        <v>110</v>
      </c>
      <c r="AD161" s="63">
        <f>Quarter!W161</f>
        <v>295.8</v>
      </c>
      <c r="AE161" s="136">
        <f t="shared" si="6"/>
        <v>-0.3577941815023882</v>
      </c>
      <c r="AF161" s="136"/>
    </row>
    <row r="162" spans="2:32" ht="12.75">
      <c r="B162" s="260" t="s">
        <v>63</v>
      </c>
      <c r="C162" s="166" t="s">
        <v>66</v>
      </c>
      <c r="D162" s="167">
        <v>1</v>
      </c>
      <c r="E162" s="127">
        <f>'Financial Year'!D162</f>
        <v>71</v>
      </c>
      <c r="F162" s="127">
        <f>'Financial Year'!E162</f>
        <v>103</v>
      </c>
      <c r="G162" s="127">
        <f>'Financial Year'!F162</f>
        <v>98</v>
      </c>
      <c r="H162" s="127">
        <f>'Financial Year'!G162</f>
        <v>37</v>
      </c>
      <c r="I162" s="138">
        <f>H162/G162-1</f>
        <v>-0.6224489795918368</v>
      </c>
      <c r="J162" s="138"/>
      <c r="K162" s="63">
        <f>Quarter!D162</f>
        <v>3</v>
      </c>
      <c r="L162" s="63">
        <f>Quarter!E162</f>
        <v>3</v>
      </c>
      <c r="M162" s="63">
        <f>Quarter!F162</f>
        <v>12</v>
      </c>
      <c r="N162" s="63">
        <f>Quarter!G162</f>
        <v>14</v>
      </c>
      <c r="O162" s="63">
        <f>Quarter!H162</f>
        <v>42</v>
      </c>
      <c r="P162" s="63">
        <f>Quarter!I162</f>
        <v>18</v>
      </c>
      <c r="Q162" s="63">
        <f>Quarter!J162</f>
        <v>17</v>
      </c>
      <c r="R162" s="63">
        <f>Quarter!K162</f>
        <v>34</v>
      </c>
      <c r="S162" s="63">
        <f>Quarter!L162</f>
        <v>34</v>
      </c>
      <c r="T162" s="63">
        <f>Quarter!M162</f>
        <v>6</v>
      </c>
      <c r="U162" s="63">
        <f>Quarter!N162</f>
        <v>5</v>
      </c>
      <c r="V162" s="63">
        <f>Quarter!O162</f>
        <v>41</v>
      </c>
      <c r="W162" s="63">
        <f>Quarter!P162</f>
        <v>46</v>
      </c>
      <c r="X162" s="63">
        <f>Quarter!Q162</f>
        <v>34</v>
      </c>
      <c r="Y162" s="63">
        <f>Quarter!R162</f>
        <v>3</v>
      </c>
      <c r="Z162" s="63">
        <f>Quarter!S162</f>
        <v>0</v>
      </c>
      <c r="AA162" s="63">
        <f>Quarter!T162</f>
        <v>0</v>
      </c>
      <c r="AB162" s="63">
        <f>Quarter!U162</f>
        <v>0</v>
      </c>
      <c r="AC162" s="63">
        <f>Quarter!V162</f>
        <v>0</v>
      </c>
      <c r="AD162" s="63">
        <f>Quarter!W162</f>
        <v>0</v>
      </c>
      <c r="AE162" s="136">
        <f t="shared" si="6"/>
      </c>
      <c r="AF162" s="136"/>
    </row>
    <row r="163" spans="2:32" ht="12.75">
      <c r="B163" s="260"/>
      <c r="C163" s="166"/>
      <c r="D163" s="167">
        <v>2</v>
      </c>
      <c r="E163" s="127">
        <f>'Financial Year'!D163</f>
        <v>0</v>
      </c>
      <c r="F163" s="127">
        <f>'Financial Year'!E163</f>
        <v>0</v>
      </c>
      <c r="G163" s="127">
        <f>'Financial Year'!F163</f>
        <v>49.5</v>
      </c>
      <c r="H163" s="127">
        <f>'Financial Year'!G163</f>
        <v>0</v>
      </c>
      <c r="I163" s="138"/>
      <c r="J163" s="138"/>
      <c r="K163" s="63"/>
      <c r="L163" s="63"/>
      <c r="M163" s="63"/>
      <c r="N163" s="63"/>
      <c r="O163" s="63"/>
      <c r="P163" s="63"/>
      <c r="Q163" s="63"/>
      <c r="R163" s="63"/>
      <c r="S163" s="63"/>
      <c r="T163" s="63">
        <f>Quarter!M163</f>
        <v>0</v>
      </c>
      <c r="U163" s="63">
        <f>Quarter!N163</f>
        <v>0</v>
      </c>
      <c r="V163" s="63">
        <f>Quarter!O163</f>
        <v>33</v>
      </c>
      <c r="W163" s="63">
        <f>Quarter!P163</f>
        <v>16.5</v>
      </c>
      <c r="X163" s="63">
        <f>Quarter!Q163</f>
        <v>0</v>
      </c>
      <c r="Y163" s="63">
        <f>Quarter!R163</f>
        <v>0</v>
      </c>
      <c r="Z163" s="63">
        <f>Quarter!S163</f>
        <v>0</v>
      </c>
      <c r="AA163" s="63">
        <f>Quarter!T163</f>
        <v>0</v>
      </c>
      <c r="AB163" s="63">
        <f>Quarter!U163</f>
        <v>0</v>
      </c>
      <c r="AC163" s="63">
        <f>Quarter!V163</f>
        <v>0</v>
      </c>
      <c r="AD163" s="63">
        <f>Quarter!W163</f>
        <v>0</v>
      </c>
      <c r="AE163" s="136">
        <f t="shared" si="6"/>
      </c>
      <c r="AF163" s="136"/>
    </row>
    <row r="164" spans="2:32" ht="12.75">
      <c r="B164" s="260"/>
      <c r="C164" s="110"/>
      <c r="D164" s="167">
        <v>5</v>
      </c>
      <c r="E164" s="127">
        <f>'Financial Year'!D164</f>
        <v>0</v>
      </c>
      <c r="F164" s="127">
        <f>'Financial Year'!E164</f>
        <v>18.4</v>
      </c>
      <c r="G164" s="127">
        <f>'Financial Year'!F164</f>
        <v>25.2</v>
      </c>
      <c r="H164" s="127">
        <f>'Financial Year'!G164</f>
        <v>36.2</v>
      </c>
      <c r="I164" s="138">
        <f>H164/G164-1</f>
        <v>0.43650793650793673</v>
      </c>
      <c r="J164" s="138"/>
      <c r="K164" s="63">
        <f>Quarter!D164</f>
        <v>0</v>
      </c>
      <c r="L164" s="63">
        <f>Quarter!E164</f>
        <v>0</v>
      </c>
      <c r="M164" s="63">
        <f>Quarter!F164</f>
        <v>0</v>
      </c>
      <c r="N164" s="63">
        <f>Quarter!G164</f>
        <v>0</v>
      </c>
      <c r="O164" s="63">
        <f>Quarter!H164</f>
        <v>0</v>
      </c>
      <c r="P164" s="63">
        <f>Quarter!I164</f>
        <v>0</v>
      </c>
      <c r="Q164" s="63">
        <f>Quarter!J164</f>
        <v>0</v>
      </c>
      <c r="R164" s="63">
        <f>Quarter!K164</f>
        <v>2</v>
      </c>
      <c r="S164" s="63">
        <f>Quarter!L164</f>
        <v>16.4</v>
      </c>
      <c r="T164" s="63">
        <f>Quarter!M164</f>
        <v>18.6</v>
      </c>
      <c r="U164" s="63">
        <f>Quarter!N164</f>
        <v>6.6</v>
      </c>
      <c r="V164" s="63">
        <f>Quarter!O164</f>
        <v>0</v>
      </c>
      <c r="W164" s="63">
        <f>Quarter!P164</f>
        <v>0</v>
      </c>
      <c r="X164" s="63">
        <f>Quarter!Q164</f>
        <v>21.8</v>
      </c>
      <c r="Y164" s="63">
        <f>Quarter!R164</f>
        <v>14.4</v>
      </c>
      <c r="Z164" s="63">
        <f>Quarter!S164</f>
        <v>0</v>
      </c>
      <c r="AA164" s="63">
        <f>Quarter!T164</f>
        <v>0</v>
      </c>
      <c r="AB164" s="63">
        <f>Quarter!U164</f>
        <v>16.2</v>
      </c>
      <c r="AC164" s="63">
        <f>Quarter!V164</f>
        <v>0</v>
      </c>
      <c r="AD164" s="63">
        <f>Quarter!W164</f>
        <v>0</v>
      </c>
      <c r="AE164" s="136">
        <f t="shared" si="6"/>
      </c>
      <c r="AF164" s="136"/>
    </row>
    <row r="165" spans="2:32" ht="12.75">
      <c r="B165" s="118"/>
      <c r="C165"/>
      <c r="D165" s="109"/>
      <c r="E165" s="127"/>
      <c r="F165" s="127"/>
      <c r="G165" s="127"/>
      <c r="H165" s="127"/>
      <c r="I165" s="138"/>
      <c r="J165" s="138"/>
      <c r="K165" s="63"/>
      <c r="L165" s="63"/>
      <c r="M165" s="63"/>
      <c r="N165" s="63"/>
      <c r="O165" s="63"/>
      <c r="P165" s="63"/>
      <c r="Q165" s="63"/>
      <c r="R165" s="63"/>
      <c r="S165" s="63"/>
      <c r="T165" s="63"/>
      <c r="U165" s="63"/>
      <c r="V165" s="63"/>
      <c r="W165" s="63"/>
      <c r="X165" s="63"/>
      <c r="Y165" s="63"/>
      <c r="Z165" s="63"/>
      <c r="AA165" s="63"/>
      <c r="AB165" s="63"/>
      <c r="AC165" s="63"/>
      <c r="AD165" s="63"/>
      <c r="AE165" s="136">
        <f t="shared" si="6"/>
      </c>
      <c r="AF165" s="136"/>
    </row>
    <row r="166" spans="2:36" ht="13.5" thickBot="1">
      <c r="B166" s="68" t="s">
        <v>0</v>
      </c>
      <c r="C166" s="68"/>
      <c r="D166" s="68"/>
      <c r="E166" s="96">
        <f>SUM(E89:E164)</f>
        <v>23289739.416663684</v>
      </c>
      <c r="F166" s="96">
        <f>SUM(F89:F164)</f>
        <v>31266240.899996217</v>
      </c>
      <c r="G166" s="96">
        <f>SUM(G89:G164)</f>
        <v>35098127.78332758</v>
      </c>
      <c r="H166" s="96">
        <f>SUM(H89:H164)</f>
        <v>49684800.791033104</v>
      </c>
      <c r="I166" s="138">
        <f>H166/G166-1</f>
        <v>0.41559689729759697</v>
      </c>
      <c r="J166" s="138"/>
      <c r="K166" s="96">
        <f aca="true" t="shared" si="7" ref="K166:AC166">SUM(K89:K164)</f>
        <v>5184900.9999993015</v>
      </c>
      <c r="L166" s="96">
        <f t="shared" si="7"/>
        <v>4303440.249999389</v>
      </c>
      <c r="M166" s="96">
        <f t="shared" si="7"/>
        <v>5726852.833332601</v>
      </c>
      <c r="N166" s="96">
        <f t="shared" si="7"/>
        <v>6615082.583332489</v>
      </c>
      <c r="O166" s="96">
        <f t="shared" si="7"/>
        <v>6636898.2499992065</v>
      </c>
      <c r="P166" s="96">
        <f t="shared" si="7"/>
        <v>6529190.833332542</v>
      </c>
      <c r="Q166" s="96">
        <f t="shared" si="7"/>
        <v>6163931.4999993015</v>
      </c>
      <c r="R166" s="96">
        <f t="shared" si="7"/>
        <v>9588741.08333233</v>
      </c>
      <c r="S166" s="96">
        <f t="shared" si="7"/>
        <v>8971588.983332044</v>
      </c>
      <c r="T166" s="96">
        <f t="shared" si="7"/>
        <v>6648449.433332642</v>
      </c>
      <c r="U166" s="72">
        <f t="shared" si="7"/>
        <v>7590884.933332247</v>
      </c>
      <c r="V166" s="72">
        <f t="shared" si="7"/>
        <v>10195508.499998074</v>
      </c>
      <c r="W166" s="96">
        <f t="shared" si="7"/>
        <v>10646218.416664608</v>
      </c>
      <c r="X166" s="96">
        <f t="shared" si="7"/>
        <v>11083996.726586543</v>
      </c>
      <c r="Y166" s="96">
        <f t="shared" si="7"/>
        <v>8661762.19563434</v>
      </c>
      <c r="Z166" s="96">
        <f t="shared" si="7"/>
        <v>14543080.601749742</v>
      </c>
      <c r="AA166" s="96">
        <f t="shared" si="7"/>
        <v>15352694.267062481</v>
      </c>
      <c r="AB166" s="96">
        <f t="shared" si="7"/>
        <v>10250496.280111464</v>
      </c>
      <c r="AC166" s="96">
        <f t="shared" si="7"/>
        <v>10542383.27334202</v>
      </c>
      <c r="AD166" s="96">
        <f>SUM(AD89:AD164)</f>
        <v>16423631.797197836</v>
      </c>
      <c r="AE166" s="136">
        <f t="shared" si="6"/>
        <v>0.12930899903159698</v>
      </c>
      <c r="AF166" s="136"/>
      <c r="AH166" s="61"/>
      <c r="AI166" s="61"/>
      <c r="AJ166" s="99"/>
    </row>
    <row r="167" spans="2:31" ht="13.5" thickTop="1">
      <c r="B167" s="67"/>
      <c r="C167" s="67"/>
      <c r="D167" s="67"/>
      <c r="E167" s="139"/>
      <c r="F167" s="139"/>
      <c r="G167" s="139"/>
      <c r="H167" s="139"/>
      <c r="K167" s="13"/>
      <c r="AE167" s="136">
        <f t="shared" si="6"/>
      </c>
    </row>
    <row r="168" spans="2:31" ht="12.75">
      <c r="B168" s="124" t="s">
        <v>118</v>
      </c>
      <c r="C168" s="67"/>
      <c r="D168" s="67"/>
      <c r="E168" s="139"/>
      <c r="F168" s="139"/>
      <c r="G168" s="139"/>
      <c r="H168" s="139"/>
      <c r="K168" s="13"/>
      <c r="AE168" s="136">
        <f t="shared" si="6"/>
      </c>
    </row>
    <row r="169" spans="2:31" ht="12.75">
      <c r="B169" s="116" t="s">
        <v>41</v>
      </c>
      <c r="C169" s="67"/>
      <c r="D169" s="67"/>
      <c r="E169" s="139"/>
      <c r="F169" s="139"/>
      <c r="G169" s="139"/>
      <c r="H169" s="139"/>
      <c r="K169" s="13"/>
      <c r="AD169" s="140" t="s">
        <v>54</v>
      </c>
      <c r="AE169" s="136">
        <f t="shared" si="6"/>
      </c>
    </row>
    <row r="170" spans="2:31" ht="12.75">
      <c r="B170" t="s">
        <v>123</v>
      </c>
      <c r="C170" s="67"/>
      <c r="D170" s="67"/>
      <c r="E170" s="139">
        <f>SUM(E22:E27)</f>
        <v>7708372</v>
      </c>
      <c r="F170" s="139">
        <f>SUM(F22:F27)</f>
        <v>11799421</v>
      </c>
      <c r="G170" s="139">
        <f>SUM(G22:G27)</f>
        <v>12214121</v>
      </c>
      <c r="H170" s="139">
        <f>SUM(H22:H27)</f>
        <v>18700819</v>
      </c>
      <c r="I170" s="138">
        <f>H170/G170-1</f>
        <v>0.5310818518991256</v>
      </c>
      <c r="J170" s="139"/>
      <c r="K170" s="139">
        <f aca="true" t="shared" si="8" ref="K170:S170">SUM(K22:K27)</f>
        <v>1734283</v>
      </c>
      <c r="L170" s="139">
        <f t="shared" si="8"/>
        <v>1167270</v>
      </c>
      <c r="M170" s="139">
        <f t="shared" si="8"/>
        <v>1913713</v>
      </c>
      <c r="N170" s="139">
        <f t="shared" si="8"/>
        <v>2308970</v>
      </c>
      <c r="O170" s="139">
        <f t="shared" si="8"/>
        <v>2313666</v>
      </c>
      <c r="P170" s="139">
        <f t="shared" si="8"/>
        <v>2394755</v>
      </c>
      <c r="Q170" s="139">
        <f t="shared" si="8"/>
        <v>1901812</v>
      </c>
      <c r="R170" s="139">
        <f t="shared" si="8"/>
        <v>4019994</v>
      </c>
      <c r="S170" s="139">
        <f t="shared" si="8"/>
        <v>3474562</v>
      </c>
      <c r="T170" s="139">
        <f aca="true" t="shared" si="9" ref="T170:AD170">SUM(T22:T27)</f>
        <v>2158142</v>
      </c>
      <c r="U170" s="139">
        <f t="shared" si="9"/>
        <v>2639029</v>
      </c>
      <c r="V170" s="139">
        <f t="shared" si="9"/>
        <v>3513114</v>
      </c>
      <c r="W170" s="139">
        <f t="shared" si="9"/>
        <v>3896140</v>
      </c>
      <c r="X170" s="139">
        <f t="shared" si="9"/>
        <v>3684182</v>
      </c>
      <c r="Y170" s="139">
        <f t="shared" si="9"/>
        <v>2581381</v>
      </c>
      <c r="Z170" s="139">
        <f t="shared" si="9"/>
        <v>6065425</v>
      </c>
      <c r="AA170" s="139">
        <f t="shared" si="9"/>
        <v>6358466</v>
      </c>
      <c r="AB170" s="139">
        <f t="shared" si="9"/>
        <v>2808384</v>
      </c>
      <c r="AC170" s="139">
        <f t="shared" si="9"/>
        <v>2673579</v>
      </c>
      <c r="AD170" s="139">
        <f t="shared" si="9"/>
        <v>5565290</v>
      </c>
      <c r="AE170" s="136">
        <f t="shared" si="6"/>
        <v>-0.08245671160718338</v>
      </c>
    </row>
    <row r="171" spans="2:31" ht="12.75">
      <c r="B171" t="s">
        <v>124</v>
      </c>
      <c r="C171" s="67"/>
      <c r="D171" s="67"/>
      <c r="E171" s="139">
        <f>SUM(E19:E21)</f>
        <v>5025746</v>
      </c>
      <c r="F171" s="139">
        <f>SUM(F19:F21)</f>
        <v>8785088</v>
      </c>
      <c r="G171" s="139">
        <f>SUM(G19:G21)</f>
        <v>15689598</v>
      </c>
      <c r="H171" s="139">
        <f>SUM(H19:H21)</f>
        <v>23936243</v>
      </c>
      <c r="I171" s="138">
        <f aca="true" t="shared" si="10" ref="I171:I181">H171/G171-1</f>
        <v>0.5256122559672975</v>
      </c>
      <c r="J171" s="139"/>
      <c r="K171" s="139">
        <f aca="true" t="shared" si="11" ref="K171:S171">SUM(K19:K21)</f>
        <v>850915</v>
      </c>
      <c r="L171" s="139">
        <f t="shared" si="11"/>
        <v>615731</v>
      </c>
      <c r="M171" s="139">
        <f t="shared" si="11"/>
        <v>1223232</v>
      </c>
      <c r="N171" s="139">
        <f t="shared" si="11"/>
        <v>1688122</v>
      </c>
      <c r="O171" s="139">
        <f t="shared" si="11"/>
        <v>1498661</v>
      </c>
      <c r="P171" s="139">
        <f t="shared" si="11"/>
        <v>1705920</v>
      </c>
      <c r="Q171" s="139">
        <f t="shared" si="11"/>
        <v>1582810</v>
      </c>
      <c r="R171" s="139">
        <f t="shared" si="11"/>
        <v>3037272</v>
      </c>
      <c r="S171" s="139">
        <f t="shared" si="11"/>
        <v>2459086</v>
      </c>
      <c r="T171" s="139">
        <f aca="true" t="shared" si="12" ref="T171:AD171">SUM(T19:T21)</f>
        <v>2735819</v>
      </c>
      <c r="U171" s="139">
        <f t="shared" si="12"/>
        <v>2969637</v>
      </c>
      <c r="V171" s="139">
        <f t="shared" si="12"/>
        <v>4887069</v>
      </c>
      <c r="W171" s="139">
        <f t="shared" si="12"/>
        <v>5097073</v>
      </c>
      <c r="X171" s="139">
        <f t="shared" si="12"/>
        <v>4770855</v>
      </c>
      <c r="Y171" s="139">
        <f t="shared" si="12"/>
        <v>3606652</v>
      </c>
      <c r="Z171" s="139">
        <f t="shared" si="12"/>
        <v>7532390</v>
      </c>
      <c r="AA171" s="139">
        <f t="shared" si="12"/>
        <v>8026346</v>
      </c>
      <c r="AB171" s="139">
        <f t="shared" si="12"/>
        <v>3797157</v>
      </c>
      <c r="AC171" s="139">
        <f t="shared" si="12"/>
        <v>4107455</v>
      </c>
      <c r="AD171" s="139">
        <f t="shared" si="12"/>
        <v>8773998</v>
      </c>
      <c r="AE171" s="136">
        <f t="shared" si="6"/>
        <v>0.16483586218982293</v>
      </c>
    </row>
    <row r="172" spans="2:31" ht="12.75">
      <c r="B172" t="s">
        <v>35</v>
      </c>
      <c r="C172" s="67"/>
      <c r="D172" s="67"/>
      <c r="E172" s="139">
        <f>SUM(E8:E18)</f>
        <v>1857531</v>
      </c>
      <c r="F172" s="139">
        <f>SUM(F8:F18)</f>
        <v>2721629</v>
      </c>
      <c r="G172" s="139">
        <f>SUM(G8:G18)</f>
        <v>2207458</v>
      </c>
      <c r="H172" s="139">
        <f>SUM(H8:H18)</f>
        <v>2567145</v>
      </c>
      <c r="I172" s="138">
        <f t="shared" si="10"/>
        <v>0.16294171848343209</v>
      </c>
      <c r="J172" s="139"/>
      <c r="K172" s="139">
        <f aca="true" t="shared" si="13" ref="K172:AD172">SUM(K8:K18)</f>
        <v>400450</v>
      </c>
      <c r="L172" s="139">
        <f t="shared" si="13"/>
        <v>316582</v>
      </c>
      <c r="M172" s="139">
        <f t="shared" si="13"/>
        <v>407047</v>
      </c>
      <c r="N172" s="139">
        <f t="shared" si="13"/>
        <v>542992</v>
      </c>
      <c r="O172" s="139">
        <f t="shared" si="13"/>
        <v>589604</v>
      </c>
      <c r="P172" s="139">
        <f t="shared" si="13"/>
        <v>506252</v>
      </c>
      <c r="Q172" s="139">
        <f t="shared" si="13"/>
        <v>557164</v>
      </c>
      <c r="R172" s="139">
        <f t="shared" si="13"/>
        <v>861971</v>
      </c>
      <c r="S172" s="139">
        <f t="shared" si="13"/>
        <v>794019</v>
      </c>
      <c r="T172" s="139">
        <f t="shared" si="13"/>
        <v>418923</v>
      </c>
      <c r="U172" s="139">
        <f t="shared" si="13"/>
        <v>469750</v>
      </c>
      <c r="V172" s="139">
        <f t="shared" si="13"/>
        <v>737362</v>
      </c>
      <c r="W172" s="139">
        <f t="shared" si="13"/>
        <v>578263</v>
      </c>
      <c r="X172" s="139">
        <f t="shared" si="13"/>
        <v>468441</v>
      </c>
      <c r="Y172" s="139">
        <f t="shared" si="13"/>
        <v>344560</v>
      </c>
      <c r="Z172" s="139">
        <f t="shared" si="13"/>
        <v>774750</v>
      </c>
      <c r="AA172" s="139">
        <f t="shared" si="13"/>
        <v>975374</v>
      </c>
      <c r="AB172" s="139">
        <f t="shared" si="13"/>
        <v>519238</v>
      </c>
      <c r="AC172" s="139">
        <f t="shared" si="13"/>
        <v>371499</v>
      </c>
      <c r="AD172" s="139">
        <f t="shared" si="13"/>
        <v>727363</v>
      </c>
      <c r="AE172" s="136">
        <f t="shared" si="6"/>
        <v>-0.061164246531139055</v>
      </c>
    </row>
    <row r="173" spans="2:31" ht="12.75">
      <c r="B173" t="s">
        <v>125</v>
      </c>
      <c r="C173" s="67"/>
      <c r="D173" s="67"/>
      <c r="E173" s="139">
        <f>SUM(E28:E35)</f>
        <v>2480</v>
      </c>
      <c r="F173" s="139">
        <f>SUM(F28:F35)</f>
        <v>4975</v>
      </c>
      <c r="G173" s="139">
        <f>SUM(G28:G35)</f>
        <v>24771</v>
      </c>
      <c r="H173" s="139">
        <f>SUM(H28:H35)</f>
        <v>883736</v>
      </c>
      <c r="I173" s="138">
        <f t="shared" si="10"/>
        <v>34.676234306245206</v>
      </c>
      <c r="J173" s="139"/>
      <c r="K173" s="139">
        <f aca="true" t="shared" si="14" ref="K173:AD173">SUM(K28:K35)</f>
        <v>128</v>
      </c>
      <c r="L173" s="139">
        <f t="shared" si="14"/>
        <v>256</v>
      </c>
      <c r="M173" s="139">
        <f t="shared" si="14"/>
        <v>255</v>
      </c>
      <c r="N173" s="139">
        <f t="shared" si="14"/>
        <v>74</v>
      </c>
      <c r="O173" s="139">
        <f t="shared" si="14"/>
        <v>88</v>
      </c>
      <c r="P173" s="139">
        <f t="shared" si="14"/>
        <v>342</v>
      </c>
      <c r="Q173" s="139">
        <f t="shared" si="14"/>
        <v>263</v>
      </c>
      <c r="R173" s="139">
        <f t="shared" si="14"/>
        <v>119</v>
      </c>
      <c r="S173" s="139">
        <f t="shared" si="14"/>
        <v>1894</v>
      </c>
      <c r="T173" s="139">
        <f t="shared" si="14"/>
        <v>4180</v>
      </c>
      <c r="U173" s="139">
        <f t="shared" si="14"/>
        <v>4503</v>
      </c>
      <c r="V173" s="139">
        <f t="shared" si="14"/>
        <v>1408</v>
      </c>
      <c r="W173" s="139">
        <f t="shared" si="14"/>
        <v>8231</v>
      </c>
      <c r="X173" s="139">
        <f t="shared" si="14"/>
        <v>223579</v>
      </c>
      <c r="Y173" s="139">
        <f t="shared" si="14"/>
        <v>302646</v>
      </c>
      <c r="Z173" s="139">
        <f t="shared" si="14"/>
        <v>103417</v>
      </c>
      <c r="AA173" s="139">
        <f t="shared" si="14"/>
        <v>215603</v>
      </c>
      <c r="AB173" s="139">
        <f t="shared" si="14"/>
        <v>943960</v>
      </c>
      <c r="AC173" s="139">
        <f t="shared" si="14"/>
        <v>1028026</v>
      </c>
      <c r="AD173" s="139">
        <f t="shared" si="14"/>
        <v>340288</v>
      </c>
      <c r="AE173" s="136">
        <f t="shared" si="6"/>
        <v>2.2904454780161867</v>
      </c>
    </row>
    <row r="174" spans="2:31" ht="12.75">
      <c r="B174" t="s">
        <v>122</v>
      </c>
      <c r="C174" s="67"/>
      <c r="D174" s="67"/>
      <c r="E174" s="139">
        <f>SUM(E36:E38,E64:E65)</f>
        <v>227287</v>
      </c>
      <c r="F174" s="139">
        <f>SUM(F36:F38,F64:F65)</f>
        <v>387714</v>
      </c>
      <c r="G174" s="139">
        <f>SUM(G36:G38,G64:G65)</f>
        <v>659521</v>
      </c>
      <c r="H174" s="139">
        <f>SUM(H36:H38,H64:H65)</f>
        <v>775460</v>
      </c>
      <c r="I174" s="138">
        <f t="shared" si="10"/>
        <v>0.17579273442392274</v>
      </c>
      <c r="J174" s="139"/>
      <c r="K174" s="139">
        <f aca="true" t="shared" si="15" ref="K174:AD174">SUM(K36:K38,K64:K65)</f>
        <v>28157</v>
      </c>
      <c r="L174" s="139">
        <f t="shared" si="15"/>
        <v>40931</v>
      </c>
      <c r="M174" s="139">
        <f t="shared" si="15"/>
        <v>49942</v>
      </c>
      <c r="N174" s="139">
        <f t="shared" si="15"/>
        <v>66435</v>
      </c>
      <c r="O174" s="139">
        <f t="shared" si="15"/>
        <v>69897</v>
      </c>
      <c r="P174" s="139">
        <f t="shared" si="15"/>
        <v>71634</v>
      </c>
      <c r="Q174" s="139">
        <f t="shared" si="15"/>
        <v>86085</v>
      </c>
      <c r="R174" s="139">
        <f t="shared" si="15"/>
        <v>105039</v>
      </c>
      <c r="S174" s="139">
        <f t="shared" si="15"/>
        <v>124323</v>
      </c>
      <c r="T174" s="139">
        <f t="shared" si="15"/>
        <v>152125</v>
      </c>
      <c r="U174" s="139">
        <f t="shared" si="15"/>
        <v>164925</v>
      </c>
      <c r="V174" s="139">
        <f t="shared" si="15"/>
        <v>173278</v>
      </c>
      <c r="W174" s="139">
        <f t="shared" si="15"/>
        <v>168732</v>
      </c>
      <c r="X174" s="139">
        <f t="shared" si="15"/>
        <v>177131</v>
      </c>
      <c r="Y174" s="139">
        <f t="shared" si="15"/>
        <v>188808</v>
      </c>
      <c r="Z174" s="139">
        <f t="shared" si="15"/>
        <v>202871</v>
      </c>
      <c r="AA174" s="139">
        <f t="shared" si="15"/>
        <v>206650</v>
      </c>
      <c r="AB174" s="139">
        <f t="shared" si="15"/>
        <v>206041</v>
      </c>
      <c r="AC174" s="139">
        <f t="shared" si="15"/>
        <v>195045</v>
      </c>
      <c r="AD174" s="139">
        <f t="shared" si="15"/>
        <v>183466</v>
      </c>
      <c r="AE174" s="136">
        <f t="shared" si="6"/>
        <v>-0.0956519167352653</v>
      </c>
    </row>
    <row r="175" spans="2:31" ht="12.75">
      <c r="B175" t="s">
        <v>126</v>
      </c>
      <c r="C175" s="67"/>
      <c r="D175" s="67"/>
      <c r="E175" s="139">
        <f>SUM(E40:E41,E57:E61,E63)</f>
        <v>1364152</v>
      </c>
      <c r="F175" s="139">
        <f>SUM(F40:F41,F57:F61,F63)</f>
        <v>1512339</v>
      </c>
      <c r="G175" s="139">
        <f>SUM(G40:G41,G57:G61,G63)</f>
        <v>690848</v>
      </c>
      <c r="H175" s="139">
        <f>SUM(H40:H41,H57:H61,H63)</f>
        <v>166316</v>
      </c>
      <c r="I175" s="138">
        <f t="shared" si="10"/>
        <v>-0.7592581870396962</v>
      </c>
      <c r="J175" s="139"/>
      <c r="K175" s="139">
        <f aca="true" t="shared" si="16" ref="K175:S175">SUM(K40:K41,K57:K60)</f>
        <v>289072</v>
      </c>
      <c r="L175" s="139">
        <f t="shared" si="16"/>
        <v>233898</v>
      </c>
      <c r="M175" s="139">
        <f t="shared" si="16"/>
        <v>348159</v>
      </c>
      <c r="N175" s="139">
        <f t="shared" si="16"/>
        <v>362400</v>
      </c>
      <c r="O175" s="139">
        <f t="shared" si="16"/>
        <v>419695</v>
      </c>
      <c r="P175" s="139">
        <f t="shared" si="16"/>
        <v>304884</v>
      </c>
      <c r="Q175" s="139">
        <f t="shared" si="16"/>
        <v>403138</v>
      </c>
      <c r="R175" s="139">
        <f t="shared" si="16"/>
        <v>439535</v>
      </c>
      <c r="S175" s="139">
        <f t="shared" si="16"/>
        <v>364782</v>
      </c>
      <c r="T175" s="139">
        <f aca="true" t="shared" si="17" ref="T175:AD175">SUM(T40:T41,T57:T61,T63)</f>
        <v>284670</v>
      </c>
      <c r="U175" s="139">
        <f t="shared" si="17"/>
        <v>222477</v>
      </c>
      <c r="V175" s="139">
        <f t="shared" si="17"/>
        <v>81400</v>
      </c>
      <c r="W175" s="139">
        <f t="shared" si="17"/>
        <v>102301</v>
      </c>
      <c r="X175" s="139">
        <f t="shared" si="17"/>
        <v>46533</v>
      </c>
      <c r="Y175" s="139">
        <f t="shared" si="17"/>
        <v>84877</v>
      </c>
      <c r="Z175" s="139">
        <f t="shared" si="17"/>
        <v>21983</v>
      </c>
      <c r="AA175" s="139">
        <f t="shared" si="17"/>
        <v>12923</v>
      </c>
      <c r="AB175" s="139">
        <f t="shared" si="17"/>
        <v>461796</v>
      </c>
      <c r="AC175" s="139">
        <f t="shared" si="17"/>
        <v>927118</v>
      </c>
      <c r="AD175" s="139">
        <f t="shared" si="17"/>
        <v>10973</v>
      </c>
      <c r="AE175" s="136">
        <f t="shared" si="6"/>
        <v>-0.5008415593867989</v>
      </c>
    </row>
    <row r="176" spans="2:31" ht="12.75">
      <c r="B176" t="s">
        <v>148</v>
      </c>
      <c r="C176" s="67"/>
      <c r="D176" s="67"/>
      <c r="E176" s="63">
        <f>SUM(E55:E56,E62)</f>
        <v>0</v>
      </c>
      <c r="F176" s="63">
        <f>SUM(F55:F56,F62)</f>
        <v>0</v>
      </c>
      <c r="G176" s="63">
        <f>SUM(G55:G56,G62)</f>
        <v>0</v>
      </c>
      <c r="H176" s="63">
        <f>SUM(H55:H56,H62)</f>
        <v>6410930</v>
      </c>
      <c r="I176" s="138"/>
      <c r="J176" s="139"/>
      <c r="K176" s="139"/>
      <c r="L176" s="139"/>
      <c r="M176" s="139"/>
      <c r="N176" s="139"/>
      <c r="O176" s="139"/>
      <c r="P176" s="139"/>
      <c r="Q176" s="139"/>
      <c r="R176" s="139"/>
      <c r="S176" s="139"/>
      <c r="T176" s="139">
        <f aca="true" t="shared" si="18" ref="T176:AD176">SUM(T55:T56,T62)</f>
        <v>0</v>
      </c>
      <c r="U176" s="139">
        <f t="shared" si="18"/>
        <v>0</v>
      </c>
      <c r="V176" s="139">
        <f t="shared" si="18"/>
        <v>0</v>
      </c>
      <c r="W176" s="139">
        <f t="shared" si="18"/>
        <v>0</v>
      </c>
      <c r="X176" s="139">
        <f t="shared" si="18"/>
        <v>2069368</v>
      </c>
      <c r="Y176" s="139">
        <f t="shared" si="18"/>
        <v>1454669</v>
      </c>
      <c r="Z176" s="139">
        <f t="shared" si="18"/>
        <v>1424397</v>
      </c>
      <c r="AA176" s="139">
        <f t="shared" si="18"/>
        <v>1462496</v>
      </c>
      <c r="AB176" s="139">
        <f t="shared" si="18"/>
        <v>1672076</v>
      </c>
      <c r="AC176" s="139">
        <f t="shared" si="18"/>
        <v>1585665</v>
      </c>
      <c r="AD176" s="139">
        <f t="shared" si="18"/>
        <v>3085692</v>
      </c>
      <c r="AE176" s="136">
        <f t="shared" si="6"/>
        <v>1.1663145878571775</v>
      </c>
    </row>
    <row r="177" spans="2:31" ht="12.75">
      <c r="B177" s="151" t="s">
        <v>127</v>
      </c>
      <c r="C177" s="56"/>
      <c r="D177" s="67"/>
      <c r="E177" s="139">
        <f>SUM(E42:E47,E53:E54,E67:E68,E71)</f>
        <v>3151343</v>
      </c>
      <c r="F177" s="139">
        <f>SUM(F42:F47,F53:F54,F67:F68,F71)</f>
        <v>4066801</v>
      </c>
      <c r="G177" s="139">
        <f>SUM(G42:G47,G53:G54,G67:G68,G71)</f>
        <v>7327692</v>
      </c>
      <c r="H177" s="139">
        <f>SUM(H42:H47,H53:H54,H67:H68,H71)</f>
        <v>3993421</v>
      </c>
      <c r="I177" s="138">
        <f t="shared" si="10"/>
        <v>-0.45502335523927584</v>
      </c>
      <c r="J177" s="139"/>
      <c r="K177" s="139">
        <f aca="true" t="shared" si="19" ref="K177:S177">SUM(K42:K47,K53:K56,K67:K68,K71)</f>
        <v>702818</v>
      </c>
      <c r="L177" s="139">
        <f t="shared" si="19"/>
        <v>808146</v>
      </c>
      <c r="M177" s="139">
        <f t="shared" si="19"/>
        <v>778831</v>
      </c>
      <c r="N177" s="139">
        <f t="shared" si="19"/>
        <v>804913</v>
      </c>
      <c r="O177" s="139">
        <f t="shared" si="19"/>
        <v>759444</v>
      </c>
      <c r="P177" s="139">
        <f t="shared" si="19"/>
        <v>811264</v>
      </c>
      <c r="Q177" s="139">
        <f t="shared" si="19"/>
        <v>791047</v>
      </c>
      <c r="R177" s="139">
        <f t="shared" si="19"/>
        <v>780067</v>
      </c>
      <c r="S177" s="139">
        <f t="shared" si="19"/>
        <v>1684423</v>
      </c>
      <c r="T177" s="139">
        <f aca="true" t="shared" si="20" ref="T177:AD177">SUM(T42:T47,T53:T54,T67:T68,T71)</f>
        <v>814931</v>
      </c>
      <c r="U177" s="139">
        <f t="shared" si="20"/>
        <v>1433709</v>
      </c>
      <c r="V177" s="139">
        <f t="shared" si="20"/>
        <v>2452134</v>
      </c>
      <c r="W177" s="139">
        <f t="shared" si="20"/>
        <v>2626918</v>
      </c>
      <c r="X177" s="139">
        <f t="shared" si="20"/>
        <v>949088</v>
      </c>
      <c r="Y177" s="139">
        <f t="shared" si="20"/>
        <v>977547</v>
      </c>
      <c r="Z177" s="139">
        <f t="shared" si="20"/>
        <v>1014940</v>
      </c>
      <c r="AA177" s="139">
        <f t="shared" si="20"/>
        <v>1051846</v>
      </c>
      <c r="AB177" s="139">
        <f t="shared" si="20"/>
        <v>1094836</v>
      </c>
      <c r="AC177" s="139">
        <f t="shared" si="20"/>
        <v>1030968</v>
      </c>
      <c r="AD177" s="139">
        <f t="shared" si="20"/>
        <v>1177420</v>
      </c>
      <c r="AE177" s="136">
        <f t="shared" si="6"/>
        <v>0.16008828108065498</v>
      </c>
    </row>
    <row r="178" spans="2:31" ht="12.75">
      <c r="B178" t="s">
        <v>56</v>
      </c>
      <c r="C178" s="67"/>
      <c r="D178" s="67"/>
      <c r="E178" s="139">
        <f>SUM(E72:E74)</f>
        <v>4996378</v>
      </c>
      <c r="F178" s="139">
        <f>SUM(F72:F74)</f>
        <v>5017120</v>
      </c>
      <c r="G178" s="139">
        <f>SUM(G72:G74)</f>
        <v>4944666</v>
      </c>
      <c r="H178" s="139">
        <f>SUM(H72:H74)</f>
        <v>4816629</v>
      </c>
      <c r="I178" s="138">
        <f t="shared" si="10"/>
        <v>-0.02589396331319449</v>
      </c>
      <c r="J178" s="139"/>
      <c r="K178" s="139">
        <f aca="true" t="shared" si="21" ref="K178:S178">SUM(K72:K73)</f>
        <v>1241591</v>
      </c>
      <c r="L178" s="139">
        <f t="shared" si="21"/>
        <v>1233472</v>
      </c>
      <c r="M178" s="139">
        <f t="shared" si="21"/>
        <v>1244385</v>
      </c>
      <c r="N178" s="139">
        <f t="shared" si="21"/>
        <v>1266063</v>
      </c>
      <c r="O178" s="139">
        <f t="shared" si="21"/>
        <v>1252458</v>
      </c>
      <c r="P178" s="139">
        <f t="shared" si="21"/>
        <v>1243868</v>
      </c>
      <c r="Q178" s="139">
        <f t="shared" si="21"/>
        <v>1246135</v>
      </c>
      <c r="R178" s="139">
        <f t="shared" si="21"/>
        <v>1281520</v>
      </c>
      <c r="S178" s="139">
        <f t="shared" si="21"/>
        <v>1245597</v>
      </c>
      <c r="T178" s="139">
        <f aca="true" t="shared" si="22" ref="T178:AD178">SUM(T72:T74)</f>
        <v>1227815</v>
      </c>
      <c r="U178" s="139">
        <f t="shared" si="22"/>
        <v>1246319</v>
      </c>
      <c r="V178" s="139">
        <f t="shared" si="22"/>
        <v>1247877</v>
      </c>
      <c r="W178" s="139">
        <f t="shared" si="22"/>
        <v>1222655</v>
      </c>
      <c r="X178" s="139">
        <f t="shared" si="22"/>
        <v>1215454</v>
      </c>
      <c r="Y178" s="139">
        <f t="shared" si="22"/>
        <v>1194477</v>
      </c>
      <c r="Z178" s="139">
        <f t="shared" si="22"/>
        <v>1224634</v>
      </c>
      <c r="AA178" s="139">
        <f t="shared" si="22"/>
        <v>1182064</v>
      </c>
      <c r="AB178" s="139">
        <f t="shared" si="22"/>
        <v>1177504</v>
      </c>
      <c r="AC178" s="139">
        <f t="shared" si="22"/>
        <v>1154812</v>
      </c>
      <c r="AD178" s="139">
        <f t="shared" si="22"/>
        <v>1163537</v>
      </c>
      <c r="AE178" s="136">
        <f t="shared" si="6"/>
        <v>-0.04989000795339671</v>
      </c>
    </row>
    <row r="179" spans="2:31" ht="12.75">
      <c r="B179" t="s">
        <v>61</v>
      </c>
      <c r="C179" s="67"/>
      <c r="D179" s="67"/>
      <c r="E179" s="139">
        <f>SUM(E48:E49,E75:E76)</f>
        <v>625323</v>
      </c>
      <c r="F179" s="139">
        <f>SUM(F48:F49,F75:F76)</f>
        <v>671457</v>
      </c>
      <c r="G179" s="139">
        <f>SUM(G48:G49,G75:G76)</f>
        <v>630546</v>
      </c>
      <c r="H179" s="139">
        <f>SUM(H48:H49,H75:H76)</f>
        <v>681918</v>
      </c>
      <c r="I179" s="138">
        <f t="shared" si="10"/>
        <v>0.08147224786137719</v>
      </c>
      <c r="J179" s="139"/>
      <c r="K179" s="139">
        <f>SUM(K48:K49,K75:K76)</f>
        <v>148984</v>
      </c>
      <c r="L179" s="139">
        <f aca="true" t="shared" si="23" ref="L179:S179">SUM(L48:L49,L75:L76)</f>
        <v>162104</v>
      </c>
      <c r="M179" s="139">
        <f t="shared" si="23"/>
        <v>151879</v>
      </c>
      <c r="N179" s="139">
        <f t="shared" si="23"/>
        <v>149752</v>
      </c>
      <c r="O179" s="139">
        <f t="shared" si="23"/>
        <v>161588</v>
      </c>
      <c r="P179" s="139">
        <f t="shared" si="23"/>
        <v>171257</v>
      </c>
      <c r="Q179" s="139">
        <f t="shared" si="23"/>
        <v>163136</v>
      </c>
      <c r="R179" s="139">
        <f t="shared" si="23"/>
        <v>169555</v>
      </c>
      <c r="S179" s="139">
        <f t="shared" si="23"/>
        <v>167509</v>
      </c>
      <c r="T179" s="139">
        <f aca="true" t="shared" si="24" ref="T179:AC179">SUM(T48:T49,T75:T76)</f>
        <v>163380</v>
      </c>
      <c r="U179" s="139">
        <f t="shared" si="24"/>
        <v>151374</v>
      </c>
      <c r="V179" s="139">
        <f t="shared" si="24"/>
        <v>157065</v>
      </c>
      <c r="W179" s="139">
        <f t="shared" si="24"/>
        <v>158727</v>
      </c>
      <c r="X179" s="139">
        <f t="shared" si="24"/>
        <v>178954</v>
      </c>
      <c r="Y179" s="139">
        <f t="shared" si="24"/>
        <v>161142</v>
      </c>
      <c r="Z179" s="139">
        <f t="shared" si="24"/>
        <v>171965</v>
      </c>
      <c r="AA179" s="139">
        <f t="shared" si="24"/>
        <v>169857</v>
      </c>
      <c r="AB179" s="139">
        <f t="shared" si="24"/>
        <v>191722</v>
      </c>
      <c r="AC179" s="139">
        <f t="shared" si="24"/>
        <v>175782</v>
      </c>
      <c r="AD179" s="139">
        <f>SUM(AD48:AD49,AD75:AD76)</f>
        <v>34603</v>
      </c>
      <c r="AE179" s="136">
        <f t="shared" si="6"/>
        <v>-0.7987788212717704</v>
      </c>
    </row>
    <row r="180" spans="2:31" ht="12.75">
      <c r="B180" t="s">
        <v>128</v>
      </c>
      <c r="C180" s="67"/>
      <c r="D180" s="67"/>
      <c r="E180" s="139">
        <f>SUM(E39,E50:E52,E66,E69:E70,E77)</f>
        <v>917</v>
      </c>
      <c r="F180" s="139">
        <f>SUM(F39,F50:F52,F66,F69:F70,F77)</f>
        <v>3519</v>
      </c>
      <c r="G180" s="139">
        <f>SUM(G39,G50:G52,G66,G69:G70,G77)</f>
        <v>5488</v>
      </c>
      <c r="H180" s="139">
        <f>SUM(H39,H50:H52,H66,H69:H70,H77)</f>
        <v>19167</v>
      </c>
      <c r="I180" s="138">
        <f t="shared" si="10"/>
        <v>2.4925291545189503</v>
      </c>
      <c r="J180" s="139"/>
      <c r="K180" s="139">
        <f aca="true" t="shared" si="25" ref="K180:S180">SUM(K39,K50:K52,K69:K70,K77)</f>
        <v>0</v>
      </c>
      <c r="L180" s="139">
        <f t="shared" si="25"/>
        <v>0</v>
      </c>
      <c r="M180" s="139">
        <f t="shared" si="25"/>
        <v>0</v>
      </c>
      <c r="N180" s="139">
        <f t="shared" si="25"/>
        <v>370</v>
      </c>
      <c r="O180" s="139">
        <f t="shared" si="25"/>
        <v>532</v>
      </c>
      <c r="P180" s="139">
        <f t="shared" si="25"/>
        <v>654</v>
      </c>
      <c r="Q180" s="139">
        <f t="shared" si="25"/>
        <v>1223</v>
      </c>
      <c r="R180" s="139">
        <f t="shared" si="25"/>
        <v>1197</v>
      </c>
      <c r="S180" s="139">
        <f t="shared" si="25"/>
        <v>445</v>
      </c>
      <c r="T180" s="139">
        <f aca="true" t="shared" si="26" ref="T180:AD180">SUM(T39,T50:T52,T66,T69:T70,T77)</f>
        <v>307</v>
      </c>
      <c r="U180" s="139">
        <f t="shared" si="26"/>
        <v>440</v>
      </c>
      <c r="V180" s="139">
        <f t="shared" si="26"/>
        <v>2110</v>
      </c>
      <c r="W180" s="139">
        <f t="shared" si="26"/>
        <v>2631</v>
      </c>
      <c r="X180" s="139">
        <f t="shared" si="26"/>
        <v>2284</v>
      </c>
      <c r="Y180" s="139">
        <f t="shared" si="26"/>
        <v>3424</v>
      </c>
      <c r="Z180" s="139">
        <f t="shared" si="26"/>
        <v>5695</v>
      </c>
      <c r="AA180" s="139">
        <f t="shared" si="26"/>
        <v>7764</v>
      </c>
      <c r="AB180" s="139">
        <f t="shared" si="26"/>
        <v>7669</v>
      </c>
      <c r="AC180" s="139">
        <f t="shared" si="26"/>
        <v>10322</v>
      </c>
      <c r="AD180" s="139">
        <f t="shared" si="26"/>
        <v>141446</v>
      </c>
      <c r="AE180" s="136">
        <f t="shared" si="6"/>
        <v>23.836874451273047</v>
      </c>
    </row>
    <row r="181" spans="2:31" ht="12.75">
      <c r="B181" t="s">
        <v>129</v>
      </c>
      <c r="C181" s="67"/>
      <c r="D181" s="67"/>
      <c r="E181" s="139">
        <f>SUM(E78:E83)</f>
        <v>2872</v>
      </c>
      <c r="F181" s="139">
        <f>SUM(F78:F83)</f>
        <v>2574</v>
      </c>
      <c r="G181" s="139">
        <f>SUM(G78:G83)</f>
        <v>7870</v>
      </c>
      <c r="H181" s="139">
        <f>SUM(H78:H83)</f>
        <v>9702</v>
      </c>
      <c r="I181" s="138">
        <f t="shared" si="10"/>
        <v>0.23278271918678528</v>
      </c>
      <c r="J181" s="139"/>
      <c r="K181" s="139">
        <f aca="true" t="shared" si="27" ref="K181:S181">SUM(K78:K83)</f>
        <v>1077</v>
      </c>
      <c r="L181" s="139">
        <f t="shared" si="27"/>
        <v>1213</v>
      </c>
      <c r="M181" s="139">
        <f t="shared" si="27"/>
        <v>1247</v>
      </c>
      <c r="N181" s="139">
        <f t="shared" si="27"/>
        <v>174</v>
      </c>
      <c r="O181" s="139">
        <f t="shared" si="27"/>
        <v>238</v>
      </c>
      <c r="P181" s="139">
        <f t="shared" si="27"/>
        <v>457</v>
      </c>
      <c r="Q181" s="139">
        <f t="shared" si="27"/>
        <v>207</v>
      </c>
      <c r="R181" s="139">
        <f t="shared" si="27"/>
        <v>347</v>
      </c>
      <c r="S181" s="139">
        <f t="shared" si="27"/>
        <v>1563</v>
      </c>
      <c r="T181" s="139">
        <f aca="true" t="shared" si="28" ref="T181:AD181">SUM(T78:T83)</f>
        <v>1497</v>
      </c>
      <c r="U181" s="139">
        <f t="shared" si="28"/>
        <v>2179</v>
      </c>
      <c r="V181" s="139">
        <f t="shared" si="28"/>
        <v>2190</v>
      </c>
      <c r="W181" s="139">
        <f t="shared" si="28"/>
        <v>2004</v>
      </c>
      <c r="X181" s="139">
        <f t="shared" si="28"/>
        <v>1808</v>
      </c>
      <c r="Y181" s="139">
        <f t="shared" si="28"/>
        <v>1890</v>
      </c>
      <c r="Z181" s="139">
        <f t="shared" si="28"/>
        <v>3747</v>
      </c>
      <c r="AA181" s="139">
        <f t="shared" si="28"/>
        <v>2257</v>
      </c>
      <c r="AB181" s="139">
        <f t="shared" si="28"/>
        <v>805</v>
      </c>
      <c r="AC181" s="139">
        <f t="shared" si="28"/>
        <v>839</v>
      </c>
      <c r="AD181" s="139">
        <f t="shared" si="28"/>
        <v>2256</v>
      </c>
      <c r="AE181" s="136">
        <f>IF(Z181&gt;0,AD181/Z181-1,"")</f>
        <v>-0.3979183346677342</v>
      </c>
    </row>
    <row r="182" spans="2:31" ht="12.75">
      <c r="B182" s="67"/>
      <c r="C182" s="67"/>
      <c r="D182" s="67"/>
      <c r="E182" s="139"/>
      <c r="F182" s="139"/>
      <c r="G182" s="139"/>
      <c r="H182" s="139"/>
      <c r="I182" s="138"/>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6">
        <f aca="true" t="shared" si="29" ref="AE182:AE201">IF(Z182&gt;0,AD182/Z182-1,"")</f>
      </c>
    </row>
    <row r="183" spans="2:31" ht="13.5" thickBot="1">
      <c r="B183" s="114" t="s">
        <v>0</v>
      </c>
      <c r="C183" s="68"/>
      <c r="D183" s="68"/>
      <c r="E183" s="158">
        <f>SUM(E170:E182)</f>
        <v>24962401</v>
      </c>
      <c r="F183" s="158">
        <f>SUM(F170:F182)</f>
        <v>34972637</v>
      </c>
      <c r="G183" s="158">
        <f>SUM(G170:G182)</f>
        <v>44402579</v>
      </c>
      <c r="H183" s="158">
        <f>SUM(H170:H182)</f>
        <v>62961486</v>
      </c>
      <c r="I183" s="163">
        <f>H183/G183-1</f>
        <v>0.4179691229196394</v>
      </c>
      <c r="J183" s="158"/>
      <c r="K183" s="158">
        <f aca="true" t="shared" si="30" ref="K183:Y183">SUM(K170:K182)</f>
        <v>5397475</v>
      </c>
      <c r="L183" s="158">
        <f t="shared" si="30"/>
        <v>4579603</v>
      </c>
      <c r="M183" s="158">
        <f t="shared" si="30"/>
        <v>6118690</v>
      </c>
      <c r="N183" s="158">
        <f t="shared" si="30"/>
        <v>7190265</v>
      </c>
      <c r="O183" s="158">
        <f t="shared" si="30"/>
        <v>7065871</v>
      </c>
      <c r="P183" s="158">
        <f t="shared" si="30"/>
        <v>7211287</v>
      </c>
      <c r="Q183" s="158">
        <f t="shared" si="30"/>
        <v>6733020</v>
      </c>
      <c r="R183" s="158">
        <f t="shared" si="30"/>
        <v>10696616</v>
      </c>
      <c r="S183" s="158">
        <f t="shared" si="30"/>
        <v>10318203</v>
      </c>
      <c r="T183" s="158">
        <f t="shared" si="30"/>
        <v>7961789</v>
      </c>
      <c r="U183" s="158">
        <f t="shared" si="30"/>
        <v>9304342</v>
      </c>
      <c r="V183" s="158">
        <f t="shared" si="30"/>
        <v>13255007</v>
      </c>
      <c r="W183" s="158">
        <f t="shared" si="30"/>
        <v>13863675</v>
      </c>
      <c r="X183" s="158">
        <f t="shared" si="30"/>
        <v>13787677</v>
      </c>
      <c r="Y183" s="158">
        <f t="shared" si="30"/>
        <v>10902073</v>
      </c>
      <c r="Z183" s="158">
        <f>SUM(Z170:Z182)</f>
        <v>18546214</v>
      </c>
      <c r="AA183" s="158">
        <f>SUM(AA170:AA182)</f>
        <v>19671646</v>
      </c>
      <c r="AB183" s="158">
        <f>SUM(AB170:AB182)</f>
        <v>12881188</v>
      </c>
      <c r="AC183" s="158">
        <f>SUM(AC170:AC182)</f>
        <v>13261110</v>
      </c>
      <c r="AD183" s="158">
        <f>SUM(AD170:AD182)</f>
        <v>21206332</v>
      </c>
      <c r="AE183" s="136">
        <f>IF(Z183&gt;0,AD183/Z183-1,"")</f>
        <v>0.14343186161876487</v>
      </c>
    </row>
    <row r="184" spans="2:31" ht="13.5" thickTop="1">
      <c r="B184" s="56"/>
      <c r="C184" s="67"/>
      <c r="D184" s="67"/>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6">
        <f t="shared" si="29"/>
      </c>
    </row>
    <row r="185" spans="2:31" ht="12.75">
      <c r="B185" s="67"/>
      <c r="C185" s="67"/>
      <c r="D185" s="67"/>
      <c r="E185" s="139"/>
      <c r="F185" s="139"/>
      <c r="G185" s="139"/>
      <c r="H185" s="139"/>
      <c r="K185" s="13"/>
      <c r="AE185" s="136">
        <f t="shared" si="29"/>
      </c>
    </row>
    <row r="186" spans="2:31" ht="12.75">
      <c r="B186" s="124" t="s">
        <v>118</v>
      </c>
      <c r="C186" s="67"/>
      <c r="D186" s="67"/>
      <c r="E186" s="139"/>
      <c r="F186" s="139"/>
      <c r="G186" s="139"/>
      <c r="H186" s="139"/>
      <c r="K186" s="13"/>
      <c r="AE186" s="136">
        <f t="shared" si="29"/>
      </c>
    </row>
    <row r="187" spans="2:31" ht="12.75">
      <c r="B187" s="117" t="s">
        <v>82</v>
      </c>
      <c r="C187" s="67"/>
      <c r="D187" s="67"/>
      <c r="E187" s="139"/>
      <c r="F187" s="139"/>
      <c r="G187" s="139"/>
      <c r="H187" s="139"/>
      <c r="K187" s="13"/>
      <c r="AD187" s="62" t="s">
        <v>55</v>
      </c>
      <c r="AE187" s="136">
        <f t="shared" si="29"/>
      </c>
    </row>
    <row r="188" spans="2:31" ht="12.75">
      <c r="B188" t="s">
        <v>123</v>
      </c>
      <c r="C188" s="67"/>
      <c r="D188" s="67"/>
      <c r="E188" s="139">
        <f>SUM(E103:E108)</f>
        <v>7703836.25</v>
      </c>
      <c r="F188" s="139">
        <f>SUM(F103:F108)</f>
        <v>11782074</v>
      </c>
      <c r="G188" s="139">
        <f>SUM(G103:G108)</f>
        <v>12174908.5</v>
      </c>
      <c r="H188" s="139">
        <f>SUM(H103:H108)</f>
        <v>18615767.33333331</v>
      </c>
      <c r="I188" s="138">
        <f>H188/G188-1</f>
        <v>0.529027288651353</v>
      </c>
      <c r="J188" s="139"/>
      <c r="K188" s="139">
        <f aca="true" t="shared" si="31" ref="K188:S188">SUM(K103:K108)</f>
        <v>1734221</v>
      </c>
      <c r="L188" s="139">
        <f t="shared" si="31"/>
        <v>1166932.75</v>
      </c>
      <c r="M188" s="139">
        <f t="shared" si="31"/>
        <v>1912866</v>
      </c>
      <c r="N188" s="139">
        <f t="shared" si="31"/>
        <v>2307861.25</v>
      </c>
      <c r="O188" s="139">
        <f t="shared" si="31"/>
        <v>2311852.75</v>
      </c>
      <c r="P188" s="139">
        <f t="shared" si="31"/>
        <v>2392363</v>
      </c>
      <c r="Q188" s="139">
        <f t="shared" si="31"/>
        <v>1898934.25</v>
      </c>
      <c r="R188" s="139">
        <f t="shared" si="31"/>
        <v>4013662.75</v>
      </c>
      <c r="S188" s="139">
        <f t="shared" si="31"/>
        <v>3469052.25</v>
      </c>
      <c r="T188" s="139">
        <f aca="true" t="shared" si="32" ref="T188:AD188">SUM(T103:T108)</f>
        <v>2153960</v>
      </c>
      <c r="U188" s="139">
        <f t="shared" si="32"/>
        <v>2632903.25</v>
      </c>
      <c r="V188" s="139">
        <f t="shared" si="32"/>
        <v>3502208.25</v>
      </c>
      <c r="W188" s="139">
        <f t="shared" si="32"/>
        <v>3878311.75</v>
      </c>
      <c r="X188" s="139">
        <f t="shared" si="32"/>
        <v>3666041.6944444445</v>
      </c>
      <c r="Y188" s="139">
        <f t="shared" si="32"/>
        <v>2569510.6944444436</v>
      </c>
      <c r="Z188" s="139">
        <f t="shared" si="32"/>
        <v>6039158.4166666595</v>
      </c>
      <c r="AA188" s="139">
        <f t="shared" si="32"/>
        <v>6331859.027777761</v>
      </c>
      <c r="AB188" s="139">
        <f t="shared" si="32"/>
        <v>2800289.527777764</v>
      </c>
      <c r="AC188" s="139">
        <f t="shared" si="32"/>
        <v>2672613.2777777575</v>
      </c>
      <c r="AD188" s="139">
        <f t="shared" si="32"/>
        <v>5558127.166666621</v>
      </c>
      <c r="AE188" s="136">
        <f t="shared" si="29"/>
        <v>-0.07965203374571284</v>
      </c>
    </row>
    <row r="189" spans="2:31" ht="12.75">
      <c r="B189" t="s">
        <v>124</v>
      </c>
      <c r="C189" s="67"/>
      <c r="D189" s="67"/>
      <c r="E189" s="139">
        <f>SUM(E100:E102)</f>
        <v>3345015.833331583</v>
      </c>
      <c r="F189" s="139">
        <f>SUM(F100:F102)</f>
        <v>5387730.833331271</v>
      </c>
      <c r="G189" s="139">
        <f>SUM(G100:G102)</f>
        <v>8815195.166664656</v>
      </c>
      <c r="H189" s="139">
        <f>SUM(H100:H102)</f>
        <v>13013958.833331166</v>
      </c>
      <c r="I189" s="138">
        <f aca="true" t="shared" si="33" ref="I189:I199">H189/G189-1</f>
        <v>0.47630977956613596</v>
      </c>
      <c r="J189" s="139"/>
      <c r="K189" s="139">
        <f aca="true" t="shared" si="34" ref="K189:S189">SUM(K100:K102)</f>
        <v>636999.9999995722</v>
      </c>
      <c r="L189" s="139">
        <f t="shared" si="34"/>
        <v>444474.1666663777</v>
      </c>
      <c r="M189" s="139">
        <f t="shared" si="34"/>
        <v>823208.4999995566</v>
      </c>
      <c r="N189" s="139">
        <f t="shared" si="34"/>
        <v>1096987.3333328066</v>
      </c>
      <c r="O189" s="139">
        <f t="shared" si="34"/>
        <v>980345.8333328424</v>
      </c>
      <c r="P189" s="139">
        <f t="shared" si="34"/>
        <v>1084647.499999515</v>
      </c>
      <c r="Q189" s="139">
        <f t="shared" si="34"/>
        <v>986354.6666662418</v>
      </c>
      <c r="R189" s="139">
        <f t="shared" si="34"/>
        <v>1856601.4999993013</v>
      </c>
      <c r="S189" s="139">
        <f t="shared" si="34"/>
        <v>1460127.166666213</v>
      </c>
      <c r="T189" s="139">
        <f aca="true" t="shared" si="35" ref="T189:AD189">SUM(T100:T102)</f>
        <v>1586017.4999995637</v>
      </c>
      <c r="U189" s="139">
        <f t="shared" si="35"/>
        <v>1687758.1666662423</v>
      </c>
      <c r="V189" s="139">
        <f t="shared" si="35"/>
        <v>2729926.8333327314</v>
      </c>
      <c r="W189" s="139">
        <f t="shared" si="35"/>
        <v>2811492.6666661184</v>
      </c>
      <c r="X189" s="139">
        <f t="shared" si="35"/>
        <v>2614478.6666662064</v>
      </c>
      <c r="Y189" s="139">
        <f t="shared" si="35"/>
        <v>1962226.9999996782</v>
      </c>
      <c r="Z189" s="139">
        <f t="shared" si="35"/>
        <v>4090011.333332657</v>
      </c>
      <c r="AA189" s="139">
        <f t="shared" si="35"/>
        <v>4347241.833332624</v>
      </c>
      <c r="AB189" s="139">
        <f t="shared" si="35"/>
        <v>2041373.9999997206</v>
      </c>
      <c r="AC189" s="139">
        <f t="shared" si="35"/>
        <v>2209166.9999996894</v>
      </c>
      <c r="AD189" s="139">
        <f t="shared" si="35"/>
        <v>4686396.49999938</v>
      </c>
      <c r="AE189" s="136">
        <f t="shared" si="29"/>
        <v>0.14581504012136115</v>
      </c>
    </row>
    <row r="190" spans="2:31" ht="12.75">
      <c r="B190" t="s">
        <v>35</v>
      </c>
      <c r="C190" s="67"/>
      <c r="D190" s="67"/>
      <c r="E190" s="139">
        <f>SUM(E89:E99)</f>
        <v>1857351</v>
      </c>
      <c r="F190" s="139">
        <f>SUM(F89:F99)</f>
        <v>2718783.9999999986</v>
      </c>
      <c r="G190" s="139">
        <f>SUM(G89:G99)</f>
        <v>2202601.3333333307</v>
      </c>
      <c r="H190" s="139">
        <f>SUM(H89:H99)</f>
        <v>2561647.7499999977</v>
      </c>
      <c r="I190" s="138">
        <f t="shared" si="33"/>
        <v>0.16301016949049973</v>
      </c>
      <c r="J190" s="139"/>
      <c r="K190" s="139">
        <f aca="true" t="shared" si="36" ref="K190:AD190">SUM(K89:K99)</f>
        <v>399743.5</v>
      </c>
      <c r="L190" s="139">
        <f t="shared" si="36"/>
        <v>316547.5</v>
      </c>
      <c r="M190" s="139">
        <f t="shared" si="36"/>
        <v>407015</v>
      </c>
      <c r="N190" s="139">
        <f t="shared" si="36"/>
        <v>542949</v>
      </c>
      <c r="O190" s="139">
        <f t="shared" si="36"/>
        <v>589556.5</v>
      </c>
      <c r="P190" s="139">
        <f t="shared" si="36"/>
        <v>506156.3333333333</v>
      </c>
      <c r="Q190" s="139">
        <f t="shared" si="36"/>
        <v>556479.4999999997</v>
      </c>
      <c r="R190" s="139">
        <f t="shared" si="36"/>
        <v>860914.6666666662</v>
      </c>
      <c r="S190" s="139">
        <f t="shared" si="36"/>
        <v>793039.9999999995</v>
      </c>
      <c r="T190" s="139">
        <f t="shared" si="36"/>
        <v>418092.99999999965</v>
      </c>
      <c r="U190" s="139">
        <f t="shared" si="36"/>
        <v>468703.16666666616</v>
      </c>
      <c r="V190" s="139">
        <f t="shared" si="36"/>
        <v>736039.666666666</v>
      </c>
      <c r="W190" s="139">
        <f t="shared" si="36"/>
        <v>576774.9999999993</v>
      </c>
      <c r="X190" s="139">
        <f t="shared" si="36"/>
        <v>467339.69047618995</v>
      </c>
      <c r="Y190" s="139">
        <f t="shared" si="36"/>
        <v>344203.7380952379</v>
      </c>
      <c r="Z190" s="139">
        <f t="shared" si="36"/>
        <v>773397.5238095232</v>
      </c>
      <c r="AA190" s="139">
        <f t="shared" si="36"/>
        <v>973486.5476190466</v>
      </c>
      <c r="AB190" s="139">
        <f t="shared" si="36"/>
        <v>518321.4285714282</v>
      </c>
      <c r="AC190" s="139">
        <f t="shared" si="36"/>
        <v>370965.9761904759</v>
      </c>
      <c r="AD190" s="139">
        <f t="shared" si="36"/>
        <v>726094.9285714279</v>
      </c>
      <c r="AE190" s="136">
        <f t="shared" si="29"/>
        <v>-0.06116207226148973</v>
      </c>
    </row>
    <row r="191" spans="2:31" ht="12.75">
      <c r="B191" t="s">
        <v>125</v>
      </c>
      <c r="C191" s="67"/>
      <c r="D191" s="67"/>
      <c r="E191" s="139">
        <f>SUM(E109:E116)</f>
        <v>2227</v>
      </c>
      <c r="F191" s="139">
        <f>SUM(F109:F116)</f>
        <v>3744.5</v>
      </c>
      <c r="G191" s="139">
        <f>SUM(G109:G116)</f>
        <v>15650.5</v>
      </c>
      <c r="H191" s="139">
        <f>SUM(H109:H116)</f>
        <v>472363.10294117645</v>
      </c>
      <c r="I191" s="138">
        <f t="shared" si="33"/>
        <v>29.181981594273438</v>
      </c>
      <c r="J191" s="139"/>
      <c r="K191" s="139">
        <f aca="true" t="shared" si="37" ref="K191:AD191">SUM(K109:K116)</f>
        <v>76</v>
      </c>
      <c r="L191" s="139">
        <f t="shared" si="37"/>
        <v>166</v>
      </c>
      <c r="M191" s="139">
        <f t="shared" si="37"/>
        <v>159.5</v>
      </c>
      <c r="N191" s="139">
        <f t="shared" si="37"/>
        <v>46.5</v>
      </c>
      <c r="O191" s="139">
        <f t="shared" si="37"/>
        <v>53.5</v>
      </c>
      <c r="P191" s="139">
        <f t="shared" si="37"/>
        <v>207</v>
      </c>
      <c r="Q191" s="139">
        <f t="shared" si="37"/>
        <v>158.5</v>
      </c>
      <c r="R191" s="139">
        <f t="shared" si="37"/>
        <v>68.5</v>
      </c>
      <c r="S191" s="139">
        <f t="shared" si="37"/>
        <v>958.5</v>
      </c>
      <c r="T191" s="139">
        <f t="shared" si="37"/>
        <v>2113.5</v>
      </c>
      <c r="U191" s="139">
        <f t="shared" si="37"/>
        <v>2268</v>
      </c>
      <c r="V191" s="139">
        <f t="shared" si="37"/>
        <v>710</v>
      </c>
      <c r="W191" s="139">
        <f t="shared" si="37"/>
        <v>4123.5</v>
      </c>
      <c r="X191" s="139">
        <f t="shared" si="37"/>
        <v>113616.875</v>
      </c>
      <c r="Y191" s="139">
        <f t="shared" si="37"/>
        <v>155978.375</v>
      </c>
      <c r="Z191" s="139">
        <f t="shared" si="37"/>
        <v>53953.47794117647</v>
      </c>
      <c r="AA191" s="139">
        <f t="shared" si="37"/>
        <v>117965.12499999997</v>
      </c>
      <c r="AB191" s="139">
        <f t="shared" si="37"/>
        <v>554571.1848739434</v>
      </c>
      <c r="AC191" s="139">
        <f t="shared" si="37"/>
        <v>613442.2415965928</v>
      </c>
      <c r="AD191" s="139">
        <f t="shared" si="37"/>
        <v>205941.4852940852</v>
      </c>
      <c r="AE191" s="136">
        <f t="shared" si="29"/>
        <v>2.8170196464186383</v>
      </c>
    </row>
    <row r="192" spans="2:31" ht="12.75">
      <c r="B192" t="s">
        <v>122</v>
      </c>
      <c r="C192" s="67"/>
      <c r="D192" s="67"/>
      <c r="E192" s="139">
        <f>SUM(E117:E119,E145:E146)</f>
        <v>113643.5</v>
      </c>
      <c r="F192" s="139">
        <f>SUM(F117:F119,F145:F146)</f>
        <v>192439</v>
      </c>
      <c r="G192" s="139">
        <f>SUM(G117:G119,G145:G146)</f>
        <v>319236.9166666637</v>
      </c>
      <c r="H192" s="139">
        <f>SUM(H117:H119,H145:H146)</f>
        <v>361636.83333332953</v>
      </c>
      <c r="I192" s="138">
        <f t="shared" si="33"/>
        <v>0.13281645841398215</v>
      </c>
      <c r="J192" s="139"/>
      <c r="K192" s="139">
        <f aca="true" t="shared" si="38" ref="K192:AD192">SUM(K117:K119,K145:K146)</f>
        <v>14078.5</v>
      </c>
      <c r="L192" s="139">
        <f t="shared" si="38"/>
        <v>20465.5</v>
      </c>
      <c r="M192" s="139">
        <f t="shared" si="38"/>
        <v>24971</v>
      </c>
      <c r="N192" s="139">
        <f t="shared" si="38"/>
        <v>33217.5</v>
      </c>
      <c r="O192" s="139">
        <f t="shared" si="38"/>
        <v>34948.5</v>
      </c>
      <c r="P192" s="139">
        <f t="shared" si="38"/>
        <v>35817</v>
      </c>
      <c r="Q192" s="139">
        <f t="shared" si="38"/>
        <v>42868.25</v>
      </c>
      <c r="R192" s="139">
        <f t="shared" si="38"/>
        <v>52116</v>
      </c>
      <c r="S192" s="139">
        <f t="shared" si="38"/>
        <v>61456.5</v>
      </c>
      <c r="T192" s="139">
        <f t="shared" si="38"/>
        <v>74662.49999999988</v>
      </c>
      <c r="U192" s="139">
        <f t="shared" si="38"/>
        <v>79743.08333333244</v>
      </c>
      <c r="V192" s="139">
        <f t="shared" si="38"/>
        <v>83753.74999999901</v>
      </c>
      <c r="W192" s="139">
        <f t="shared" si="38"/>
        <v>80962.3333333324</v>
      </c>
      <c r="X192" s="139">
        <f t="shared" si="38"/>
        <v>84292.16666666573</v>
      </c>
      <c r="Y192" s="139">
        <f t="shared" si="38"/>
        <v>88271.49999999905</v>
      </c>
      <c r="Z192" s="139">
        <f t="shared" si="38"/>
        <v>93948.08333333228</v>
      </c>
      <c r="AA192" s="139">
        <f t="shared" si="38"/>
        <v>95125.08333333246</v>
      </c>
      <c r="AB192" s="139">
        <f t="shared" si="38"/>
        <v>94583.41666666666</v>
      </c>
      <c r="AC192" s="139">
        <f t="shared" si="38"/>
        <v>87191.16666666558</v>
      </c>
      <c r="AD192" s="139">
        <f t="shared" si="38"/>
        <v>81541.24999999825</v>
      </c>
      <c r="AE192" s="136">
        <f t="shared" si="29"/>
        <v>-0.13206052633680654</v>
      </c>
    </row>
    <row r="193" spans="2:31" ht="12.75">
      <c r="B193" t="s">
        <v>126</v>
      </c>
      <c r="C193" s="67"/>
      <c r="D193" s="67"/>
      <c r="E193" s="139">
        <f>SUM(E121:E122,E138:E142,E144)</f>
        <v>2697537</v>
      </c>
      <c r="F193" s="139">
        <f>SUM(F121:F122,F138:F142,F144)</f>
        <v>2964379</v>
      </c>
      <c r="G193" s="139">
        <f>SUM(G121:G122,G138:G142,G144)</f>
        <v>1318860</v>
      </c>
      <c r="H193" s="139">
        <f>SUM(H121:H122,H138:H142,H144)</f>
        <v>350676.904761833</v>
      </c>
      <c r="I193" s="138">
        <f t="shared" si="33"/>
        <v>-0.7341060425201817</v>
      </c>
      <c r="J193" s="139"/>
      <c r="K193" s="139">
        <f aca="true" t="shared" si="39" ref="K193:S193">SUM(K121:K122,K138:K141)</f>
        <v>569967</v>
      </c>
      <c r="L193" s="139">
        <f t="shared" si="39"/>
        <v>459006</v>
      </c>
      <c r="M193" s="139">
        <f t="shared" si="39"/>
        <v>684799</v>
      </c>
      <c r="N193" s="139">
        <f t="shared" si="39"/>
        <v>718697</v>
      </c>
      <c r="O193" s="139">
        <f t="shared" si="39"/>
        <v>835035</v>
      </c>
      <c r="P193" s="139">
        <f t="shared" si="39"/>
        <v>597228</v>
      </c>
      <c r="Q193" s="139">
        <f t="shared" si="39"/>
        <v>791126</v>
      </c>
      <c r="R193" s="139">
        <f t="shared" si="39"/>
        <v>870654</v>
      </c>
      <c r="S193" s="139">
        <f t="shared" si="39"/>
        <v>705371</v>
      </c>
      <c r="T193" s="139">
        <f aca="true" t="shared" si="40" ref="T193:AD193">SUM(T121:T122,T138:T142,T144)</f>
        <v>542902</v>
      </c>
      <c r="U193" s="139">
        <f t="shared" si="40"/>
        <v>424954</v>
      </c>
      <c r="V193" s="139">
        <f t="shared" si="40"/>
        <v>154744</v>
      </c>
      <c r="W193" s="139">
        <f t="shared" si="40"/>
        <v>196260</v>
      </c>
      <c r="X193" s="139">
        <f t="shared" si="40"/>
        <v>101005.83333330866</v>
      </c>
      <c r="Y193" s="139">
        <f t="shared" si="40"/>
        <v>154797.3214285329</v>
      </c>
      <c r="Z193" s="139">
        <f t="shared" si="40"/>
        <v>58852.49999999481</v>
      </c>
      <c r="AA193" s="139">
        <f t="shared" si="40"/>
        <v>36021.24999999664</v>
      </c>
      <c r="AB193" s="139">
        <f t="shared" si="40"/>
        <v>536887.2222222186</v>
      </c>
      <c r="AC193" s="139">
        <f t="shared" si="40"/>
        <v>1048144.4444444417</v>
      </c>
      <c r="AD193" s="139">
        <f t="shared" si="40"/>
        <v>29116.666666663958</v>
      </c>
      <c r="AE193" s="136">
        <f t="shared" si="29"/>
        <v>-0.5052603259561357</v>
      </c>
    </row>
    <row r="194" spans="2:31" ht="12.75">
      <c r="B194" t="s">
        <v>148</v>
      </c>
      <c r="C194" s="67"/>
      <c r="D194" s="67"/>
      <c r="E194" s="63">
        <f>SUM(E136:E137,E143)</f>
        <v>0</v>
      </c>
      <c r="F194" s="63">
        <f>SUM(F136:F137,F143)</f>
        <v>0</v>
      </c>
      <c r="G194" s="63">
        <f>SUM(G136:G137,G143)</f>
        <v>0</v>
      </c>
      <c r="H194" s="63">
        <f>SUM(H136:H137,H143)</f>
        <v>6410930</v>
      </c>
      <c r="I194" s="138"/>
      <c r="J194" s="139"/>
      <c r="K194" s="139">
        <f aca="true" t="shared" si="41" ref="K194:AD194">SUM(K136:K137,K143)</f>
        <v>0</v>
      </c>
      <c r="L194" s="139">
        <f t="shared" si="41"/>
        <v>0</v>
      </c>
      <c r="M194" s="139">
        <f t="shared" si="41"/>
        <v>0</v>
      </c>
      <c r="N194" s="139">
        <f t="shared" si="41"/>
        <v>0</v>
      </c>
      <c r="O194" s="139">
        <f t="shared" si="41"/>
        <v>0</v>
      </c>
      <c r="P194" s="139">
        <f t="shared" si="41"/>
        <v>0</v>
      </c>
      <c r="Q194" s="139">
        <f t="shared" si="41"/>
        <v>0</v>
      </c>
      <c r="R194" s="139">
        <f t="shared" si="41"/>
        <v>0</v>
      </c>
      <c r="S194" s="139">
        <f t="shared" si="41"/>
        <v>0</v>
      </c>
      <c r="T194" s="63">
        <f t="shared" si="41"/>
        <v>0</v>
      </c>
      <c r="U194" s="63">
        <f t="shared" si="41"/>
        <v>0</v>
      </c>
      <c r="V194" s="63">
        <f t="shared" si="41"/>
        <v>0</v>
      </c>
      <c r="W194" s="63">
        <f t="shared" si="41"/>
        <v>0</v>
      </c>
      <c r="X194" s="63">
        <f t="shared" si="41"/>
        <v>2069368</v>
      </c>
      <c r="Y194" s="63">
        <f t="shared" si="41"/>
        <v>1454669</v>
      </c>
      <c r="Z194" s="63">
        <f t="shared" si="41"/>
        <v>1424397</v>
      </c>
      <c r="AA194" s="63">
        <f t="shared" si="41"/>
        <v>1462496</v>
      </c>
      <c r="AB194" s="63">
        <f t="shared" si="41"/>
        <v>1672076</v>
      </c>
      <c r="AC194" s="63">
        <f t="shared" si="41"/>
        <v>1585665</v>
      </c>
      <c r="AD194" s="63">
        <f t="shared" si="41"/>
        <v>3085692</v>
      </c>
      <c r="AE194" s="136">
        <f t="shared" si="29"/>
        <v>1.1663145878571775</v>
      </c>
    </row>
    <row r="195" spans="2:31" ht="12.75">
      <c r="B195" t="s">
        <v>127</v>
      </c>
      <c r="C195" s="67"/>
      <c r="D195" s="67"/>
      <c r="E195" s="139">
        <f>SUM(E123:E128,E134:E135,E148:E149,E152)</f>
        <v>1946105.8333321018</v>
      </c>
      <c r="F195" s="139">
        <f>SUM(F123:F128,F134:F135,F148:F149,F152)</f>
        <v>2522258.166664946</v>
      </c>
      <c r="G195" s="139">
        <f>SUM(G123:G128,G134:G135,G148:G149,G152)</f>
        <v>4647379.16666292</v>
      </c>
      <c r="H195" s="139">
        <f>SUM(H123:H128,H134:H135,H148:H149,H152)</f>
        <v>2315898.66666563</v>
      </c>
      <c r="I195" s="138">
        <f t="shared" si="33"/>
        <v>-0.5016764108084223</v>
      </c>
      <c r="J195" s="139"/>
      <c r="K195" s="139">
        <f aca="true" t="shared" si="42" ref="K195:S195">SUM(K123:K128,K134:K137,K148:K149,K152)</f>
        <v>438699.9999997296</v>
      </c>
      <c r="L195" s="139">
        <f t="shared" si="42"/>
        <v>499664.3333330108</v>
      </c>
      <c r="M195" s="139">
        <f t="shared" si="42"/>
        <v>476940.33333304414</v>
      </c>
      <c r="N195" s="139">
        <f t="shared" si="42"/>
        <v>499055.4999996828</v>
      </c>
      <c r="O195" s="139">
        <f t="shared" si="42"/>
        <v>470441.16666636406</v>
      </c>
      <c r="P195" s="139">
        <f t="shared" si="42"/>
        <v>496779.49999969435</v>
      </c>
      <c r="Q195" s="139">
        <f t="shared" si="42"/>
        <v>477139.83333306026</v>
      </c>
      <c r="R195" s="139">
        <f t="shared" si="42"/>
        <v>481979.1666663615</v>
      </c>
      <c r="S195" s="139">
        <f t="shared" si="42"/>
        <v>1066359.66666583</v>
      </c>
      <c r="T195" s="139">
        <f aca="true" t="shared" si="43" ref="T195:AD195">SUM(T123:T128,T134:T135,T148:T149,T152)</f>
        <v>477465.8333330784</v>
      </c>
      <c r="U195" s="139">
        <f t="shared" si="43"/>
        <v>891856.1666660069</v>
      </c>
      <c r="V195" s="139">
        <f t="shared" si="43"/>
        <v>1572792.9999986766</v>
      </c>
      <c r="W195" s="139">
        <f t="shared" si="43"/>
        <v>1705264.1666651587</v>
      </c>
      <c r="X195" s="139">
        <f>SUM(X123:X128,X134:X135,X148:X149,X152)</f>
        <v>557387.4999997255</v>
      </c>
      <c r="Y195" s="139">
        <f t="shared" si="43"/>
        <v>557509.1666664486</v>
      </c>
      <c r="Z195" s="139">
        <f t="shared" si="43"/>
        <v>589248.4999997364</v>
      </c>
      <c r="AA195" s="139">
        <f t="shared" si="43"/>
        <v>611753.499999719</v>
      </c>
      <c r="AB195" s="139">
        <f t="shared" si="43"/>
        <v>632474.6666663864</v>
      </c>
      <c r="AC195" s="139">
        <f t="shared" si="43"/>
        <v>592769.3333330646</v>
      </c>
      <c r="AD195" s="139">
        <f t="shared" si="43"/>
        <v>688905.4999996587</v>
      </c>
      <c r="AE195" s="136">
        <f t="shared" si="29"/>
        <v>0.16912558962808877</v>
      </c>
    </row>
    <row r="196" spans="2:31" ht="12.75">
      <c r="B196" t="s">
        <v>56</v>
      </c>
      <c r="C196" s="67"/>
      <c r="D196" s="67"/>
      <c r="E196" s="139">
        <f>SUM(E153:E155)</f>
        <v>4996378</v>
      </c>
      <c r="F196" s="139">
        <f>SUM(F153:F155)</f>
        <v>5019961</v>
      </c>
      <c r="G196" s="139">
        <f>SUM(G153:G155)</f>
        <v>4956903</v>
      </c>
      <c r="H196" s="139">
        <f>SUM(H153:H155)</f>
        <v>4858968</v>
      </c>
      <c r="I196" s="138">
        <f t="shared" si="33"/>
        <v>-0.019757296037465344</v>
      </c>
      <c r="J196" s="139"/>
      <c r="K196" s="139">
        <f>SUM(K153:K154)</f>
        <v>1241591</v>
      </c>
      <c r="L196" s="139">
        <f aca="true" t="shared" si="44" ref="L196:S196">SUM(L153:L154)</f>
        <v>1233472</v>
      </c>
      <c r="M196" s="139">
        <f t="shared" si="44"/>
        <v>1244385</v>
      </c>
      <c r="N196" s="139">
        <f t="shared" si="44"/>
        <v>1266063</v>
      </c>
      <c r="O196" s="139">
        <f t="shared" si="44"/>
        <v>1252458</v>
      </c>
      <c r="P196" s="139">
        <f t="shared" si="44"/>
        <v>1244171</v>
      </c>
      <c r="Q196" s="139">
        <f t="shared" si="44"/>
        <v>1247011</v>
      </c>
      <c r="R196" s="139">
        <f t="shared" si="44"/>
        <v>1282348</v>
      </c>
      <c r="S196" s="139">
        <f t="shared" si="44"/>
        <v>1246431</v>
      </c>
      <c r="T196" s="139">
        <f aca="true" t="shared" si="45" ref="T196:AD196">SUM(T153:T155)</f>
        <v>1228742</v>
      </c>
      <c r="U196" s="139">
        <f t="shared" si="45"/>
        <v>1248776</v>
      </c>
      <c r="V196" s="139">
        <f t="shared" si="45"/>
        <v>1251717</v>
      </c>
      <c r="W196" s="139">
        <f t="shared" si="45"/>
        <v>1227668</v>
      </c>
      <c r="X196" s="139">
        <f t="shared" si="45"/>
        <v>1222972</v>
      </c>
      <c r="Y196" s="139">
        <f t="shared" si="45"/>
        <v>1204833</v>
      </c>
      <c r="Z196" s="139">
        <f t="shared" si="45"/>
        <v>1237195</v>
      </c>
      <c r="AA196" s="139">
        <f t="shared" si="45"/>
        <v>1193968</v>
      </c>
      <c r="AB196" s="139">
        <f t="shared" si="45"/>
        <v>1189954</v>
      </c>
      <c r="AC196" s="139">
        <f t="shared" si="45"/>
        <v>1166725</v>
      </c>
      <c r="AD196" s="139">
        <f t="shared" si="45"/>
        <v>1176553</v>
      </c>
      <c r="AE196" s="136">
        <f t="shared" si="29"/>
        <v>-0.04901571700499918</v>
      </c>
    </row>
    <row r="197" spans="2:31" ht="12.75">
      <c r="B197" t="s">
        <v>61</v>
      </c>
      <c r="C197" s="67"/>
      <c r="D197" s="67"/>
      <c r="E197" s="139">
        <f>SUM(E129:E130,E156:E157)</f>
        <v>625323</v>
      </c>
      <c r="F197" s="139">
        <f>SUM(F129:F130,F156:F157)</f>
        <v>671581</v>
      </c>
      <c r="G197" s="139">
        <f>SUM(G129:G130,G156:G157)</f>
        <v>640321</v>
      </c>
      <c r="H197" s="139">
        <f>SUM(H129:H130,H156:H157)</f>
        <v>709978</v>
      </c>
      <c r="I197" s="138">
        <f t="shared" si="33"/>
        <v>0.10878450027408126</v>
      </c>
      <c r="J197" s="139"/>
      <c r="K197" s="139">
        <f>SUM(K129:K130,K156:K157)</f>
        <v>148984</v>
      </c>
      <c r="L197" s="139">
        <f aca="true" t="shared" si="46" ref="L197:S197">SUM(L129:L130,L156:L157)</f>
        <v>162104</v>
      </c>
      <c r="M197" s="139">
        <f t="shared" si="46"/>
        <v>151879</v>
      </c>
      <c r="N197" s="139">
        <f t="shared" si="46"/>
        <v>149752</v>
      </c>
      <c r="O197" s="139">
        <f t="shared" si="46"/>
        <v>161588</v>
      </c>
      <c r="P197" s="139">
        <f t="shared" si="46"/>
        <v>171257</v>
      </c>
      <c r="Q197" s="139">
        <f t="shared" si="46"/>
        <v>163136</v>
      </c>
      <c r="R197" s="139">
        <f t="shared" si="46"/>
        <v>169599</v>
      </c>
      <c r="S197" s="139">
        <f t="shared" si="46"/>
        <v>167589</v>
      </c>
      <c r="T197" s="139">
        <f aca="true" t="shared" si="47" ref="T197:AD197">SUM(T129:T130,T156:T157)</f>
        <v>163483</v>
      </c>
      <c r="U197" s="139">
        <f t="shared" si="47"/>
        <v>152451</v>
      </c>
      <c r="V197" s="139">
        <f t="shared" si="47"/>
        <v>161450</v>
      </c>
      <c r="W197" s="139">
        <f t="shared" si="47"/>
        <v>162937</v>
      </c>
      <c r="X197" s="139">
        <f t="shared" si="47"/>
        <v>185464</v>
      </c>
      <c r="Y197" s="139">
        <f t="shared" si="47"/>
        <v>167249</v>
      </c>
      <c r="Z197" s="139">
        <f t="shared" si="47"/>
        <v>178916</v>
      </c>
      <c r="AA197" s="139">
        <f t="shared" si="47"/>
        <v>178349</v>
      </c>
      <c r="AB197" s="139">
        <f t="shared" si="47"/>
        <v>205788</v>
      </c>
      <c r="AC197" s="139">
        <f t="shared" si="47"/>
        <v>190164</v>
      </c>
      <c r="AD197" s="139">
        <f t="shared" si="47"/>
        <v>179106</v>
      </c>
      <c r="AE197" s="136">
        <f t="shared" si="29"/>
        <v>0.0010619508596212412</v>
      </c>
    </row>
    <row r="198" spans="2:31" ht="12.75">
      <c r="B198" t="s">
        <v>128</v>
      </c>
      <c r="C198" s="67"/>
      <c r="D198" s="67"/>
      <c r="E198" s="139">
        <f>SUM(E120,E131:E133,E147,E150:E151,E158)</f>
        <v>850.5</v>
      </c>
      <c r="F198" s="139">
        <f>SUM(F120,F131:F133,F147,F150:F151,F158)</f>
        <v>1978.5</v>
      </c>
      <c r="G198" s="139">
        <f>SUM(G120,G131:G133,G147,G150:G151,G158)</f>
        <v>3189</v>
      </c>
      <c r="H198" s="139">
        <f>SUM(H120,H131:H133,H147,H150:H151,H158)</f>
        <v>9679</v>
      </c>
      <c r="I198" s="138">
        <f t="shared" si="33"/>
        <v>2.035120727500784</v>
      </c>
      <c r="J198" s="139"/>
      <c r="K198" s="139">
        <f aca="true" t="shared" si="48" ref="K198:S198">SUM(K120,K131:K133,K150:K151,K158)</f>
        <v>0</v>
      </c>
      <c r="L198" s="139">
        <f t="shared" si="48"/>
        <v>0</v>
      </c>
      <c r="M198" s="139">
        <f t="shared" si="48"/>
        <v>0</v>
      </c>
      <c r="N198" s="139">
        <f t="shared" si="48"/>
        <v>359.5</v>
      </c>
      <c r="O198" s="139">
        <f>SUM(O120,O131:O133,O150:O151,O158)</f>
        <v>479</v>
      </c>
      <c r="P198" s="139">
        <f t="shared" si="48"/>
        <v>327</v>
      </c>
      <c r="Q198" s="139">
        <f t="shared" si="48"/>
        <v>611.5</v>
      </c>
      <c r="R198" s="139">
        <f t="shared" si="48"/>
        <v>610</v>
      </c>
      <c r="S198" s="139">
        <f t="shared" si="48"/>
        <v>430</v>
      </c>
      <c r="T198" s="139">
        <f aca="true" t="shared" si="49" ref="T198:AD198">SUM(T120,T131:T133,T147,T150:T151,T158)</f>
        <v>286.5</v>
      </c>
      <c r="U198" s="139">
        <f t="shared" si="49"/>
        <v>390</v>
      </c>
      <c r="V198" s="139">
        <f t="shared" si="49"/>
        <v>1113.5</v>
      </c>
      <c r="W198" s="139">
        <f t="shared" si="49"/>
        <v>1399</v>
      </c>
      <c r="X198" s="139">
        <f t="shared" si="49"/>
        <v>1142</v>
      </c>
      <c r="Y198" s="139">
        <f t="shared" si="49"/>
        <v>1712</v>
      </c>
      <c r="Z198" s="139">
        <f t="shared" si="49"/>
        <v>2847.5</v>
      </c>
      <c r="AA198" s="139">
        <f t="shared" si="49"/>
        <v>3977.5</v>
      </c>
      <c r="AB198" s="139">
        <f t="shared" si="49"/>
        <v>3982.5</v>
      </c>
      <c r="AC198" s="139">
        <f t="shared" si="49"/>
        <v>5329.5</v>
      </c>
      <c r="AD198" s="139">
        <f t="shared" si="49"/>
        <v>5602.5</v>
      </c>
      <c r="AE198" s="136">
        <f t="shared" si="29"/>
        <v>0.9675153643546972</v>
      </c>
    </row>
    <row r="199" spans="2:31" ht="12.75">
      <c r="B199" t="s">
        <v>129</v>
      </c>
      <c r="C199" s="67"/>
      <c r="D199" s="67"/>
      <c r="E199" s="139">
        <f>SUM(E159:E164)</f>
        <v>1471.5</v>
      </c>
      <c r="F199" s="139">
        <f>SUM(F159:F164)</f>
        <v>1310.9</v>
      </c>
      <c r="G199" s="139">
        <f>SUM(G159:G164)</f>
        <v>3883.199999999874</v>
      </c>
      <c r="H199" s="139">
        <f>SUM(H159:H164)</f>
        <v>3296.366666666611</v>
      </c>
      <c r="I199" s="138">
        <f t="shared" si="33"/>
        <v>-0.15112106853452878</v>
      </c>
      <c r="J199" s="139"/>
      <c r="K199" s="139">
        <f>SUM(K159:K164)</f>
        <v>540</v>
      </c>
      <c r="L199" s="139">
        <f aca="true" t="shared" si="50" ref="L199:S199">SUM(L159:L164)</f>
        <v>608</v>
      </c>
      <c r="M199" s="139">
        <f t="shared" si="50"/>
        <v>629.5</v>
      </c>
      <c r="N199" s="139">
        <f t="shared" si="50"/>
        <v>94</v>
      </c>
      <c r="O199" s="139">
        <f t="shared" si="50"/>
        <v>140</v>
      </c>
      <c r="P199" s="139">
        <f t="shared" si="50"/>
        <v>237.5</v>
      </c>
      <c r="Q199" s="139">
        <f t="shared" si="50"/>
        <v>112</v>
      </c>
      <c r="R199" s="139">
        <f t="shared" si="50"/>
        <v>187.5</v>
      </c>
      <c r="S199" s="139">
        <f t="shared" si="50"/>
        <v>773.9</v>
      </c>
      <c r="T199" s="139">
        <f aca="true" t="shared" si="51" ref="T199:AD199">SUM(T159:T164)</f>
        <v>723.6</v>
      </c>
      <c r="U199" s="139">
        <f t="shared" si="51"/>
        <v>1082.1</v>
      </c>
      <c r="V199" s="139">
        <f t="shared" si="51"/>
        <v>1052.499999999874</v>
      </c>
      <c r="W199" s="139">
        <f t="shared" si="51"/>
        <v>1025</v>
      </c>
      <c r="X199" s="139">
        <f t="shared" si="51"/>
        <v>888.3</v>
      </c>
      <c r="Y199" s="139">
        <f t="shared" si="51"/>
        <v>801.399999999999</v>
      </c>
      <c r="Z199" s="139">
        <f t="shared" si="51"/>
        <v>1155.2666666666119</v>
      </c>
      <c r="AA199" s="139">
        <f t="shared" si="51"/>
        <v>451.4</v>
      </c>
      <c r="AB199" s="139">
        <f t="shared" si="51"/>
        <v>194.33333333325</v>
      </c>
      <c r="AC199" s="139">
        <f t="shared" si="51"/>
        <v>206.333333333237</v>
      </c>
      <c r="AD199" s="139">
        <f t="shared" si="51"/>
        <v>554.799999999741</v>
      </c>
      <c r="AE199" s="136">
        <f t="shared" si="29"/>
        <v>-0.5197645565239477</v>
      </c>
    </row>
    <row r="200" spans="2:31" ht="12.75">
      <c r="B200" s="67"/>
      <c r="C200" s="67"/>
      <c r="D200" s="67"/>
      <c r="E200" s="139"/>
      <c r="F200" s="139"/>
      <c r="G200" s="139"/>
      <c r="H200" s="139"/>
      <c r="I200" s="138"/>
      <c r="K200" s="13"/>
      <c r="AE200" s="136">
        <f t="shared" si="29"/>
      </c>
    </row>
    <row r="201" spans="2:31" ht="13.5" thickBot="1">
      <c r="B201" s="114" t="s">
        <v>0</v>
      </c>
      <c r="C201" s="68"/>
      <c r="D201" s="68"/>
      <c r="E201" s="158">
        <f>SUM(E188:E200)</f>
        <v>23289739.416663684</v>
      </c>
      <c r="F201" s="158">
        <f>SUM(F188:F200)</f>
        <v>31266240.899996217</v>
      </c>
      <c r="G201" s="158">
        <f aca="true" t="shared" si="52" ref="G201:Y201">SUM(G188:G200)</f>
        <v>35098127.78332758</v>
      </c>
      <c r="H201" s="158">
        <f>SUM(H188:H200)</f>
        <v>49684800.79103311</v>
      </c>
      <c r="I201" s="163">
        <f>H201/G201-1</f>
        <v>0.4155968972975972</v>
      </c>
      <c r="J201" s="158"/>
      <c r="K201" s="158">
        <f t="shared" si="52"/>
        <v>5184900.9999993015</v>
      </c>
      <c r="L201" s="158">
        <f t="shared" si="52"/>
        <v>4303440.249999389</v>
      </c>
      <c r="M201" s="158">
        <f t="shared" si="52"/>
        <v>5726852.833332601</v>
      </c>
      <c r="N201" s="158">
        <f t="shared" si="52"/>
        <v>6615082.583332489</v>
      </c>
      <c r="O201" s="158">
        <f t="shared" si="52"/>
        <v>6636898.2499992065</v>
      </c>
      <c r="P201" s="158">
        <f t="shared" si="52"/>
        <v>6529190.833332542</v>
      </c>
      <c r="Q201" s="158">
        <f t="shared" si="52"/>
        <v>6163931.4999993015</v>
      </c>
      <c r="R201" s="158">
        <f t="shared" si="52"/>
        <v>9588741.08333233</v>
      </c>
      <c r="S201" s="158">
        <f t="shared" si="52"/>
        <v>8971588.983332044</v>
      </c>
      <c r="T201" s="158">
        <f t="shared" si="52"/>
        <v>6648449.433332642</v>
      </c>
      <c r="U201" s="158">
        <f t="shared" si="52"/>
        <v>7590884.933332247</v>
      </c>
      <c r="V201" s="158">
        <f t="shared" si="52"/>
        <v>10195508.499998074</v>
      </c>
      <c r="W201" s="158">
        <f t="shared" si="52"/>
        <v>10646218.416664608</v>
      </c>
      <c r="X201" s="158">
        <f t="shared" si="52"/>
        <v>11083996.726586543</v>
      </c>
      <c r="Y201" s="158">
        <f t="shared" si="52"/>
        <v>8661762.19563434</v>
      </c>
      <c r="Z201" s="158">
        <f>SUM(Z188:Z200)</f>
        <v>14543080.601749746</v>
      </c>
      <c r="AA201" s="158">
        <f>SUM(AA188:AA200)</f>
        <v>15352694.26706248</v>
      </c>
      <c r="AB201" s="158">
        <f>SUM(AB188:AB200)</f>
        <v>10250496.280111462</v>
      </c>
      <c r="AC201" s="158">
        <f>SUM(AC188:AC200)</f>
        <v>10542383.27334202</v>
      </c>
      <c r="AD201" s="158">
        <f>SUM(AD188:AD200)</f>
        <v>16423631.797197834</v>
      </c>
      <c r="AE201" s="136">
        <f t="shared" si="29"/>
        <v>0.12930899903159654</v>
      </c>
    </row>
    <row r="202" spans="2:31" ht="13.5" thickTop="1">
      <c r="B202" s="67"/>
      <c r="C202" s="67"/>
      <c r="D202" s="67"/>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6"/>
    </row>
    <row r="203" spans="2:33" ht="13.5">
      <c r="B203" s="69" t="s">
        <v>81</v>
      </c>
      <c r="C203" s="67"/>
      <c r="D203" s="67"/>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G203" s="245"/>
    </row>
    <row r="204" spans="2:33" ht="13.5">
      <c r="B204" s="67"/>
      <c r="C204" s="67"/>
      <c r="D204" s="67"/>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G204" s="245"/>
    </row>
    <row r="205" spans="1:11" ht="12.75">
      <c r="A205" s="13" t="s">
        <v>88</v>
      </c>
      <c r="B205" s="13" t="s">
        <v>119</v>
      </c>
      <c r="E205" s="5"/>
      <c r="F205" s="5"/>
      <c r="G205" s="5"/>
      <c r="H205" s="5"/>
      <c r="I205" s="5"/>
      <c r="J205" s="5"/>
      <c r="K205" s="5"/>
    </row>
    <row r="206" spans="1:11" ht="12.75">
      <c r="A206" s="13" t="s">
        <v>87</v>
      </c>
      <c r="B206" s="13" t="s">
        <v>120</v>
      </c>
      <c r="E206" s="5"/>
      <c r="F206" s="5"/>
      <c r="G206" s="5"/>
      <c r="H206" s="5"/>
      <c r="I206" s="5"/>
      <c r="J206" s="5"/>
      <c r="K206" s="5"/>
    </row>
    <row r="207" spans="2:11" ht="12.75" hidden="1">
      <c r="B207" s="13" t="s">
        <v>108</v>
      </c>
      <c r="E207" s="13"/>
      <c r="F207" s="13"/>
      <c r="G207" s="13"/>
      <c r="H207" s="13"/>
      <c r="I207" s="13"/>
      <c r="J207" s="13"/>
      <c r="K207" s="13"/>
    </row>
    <row r="208" spans="2:11" ht="12.75">
      <c r="B208" s="13" t="s">
        <v>121</v>
      </c>
      <c r="E208" s="13"/>
      <c r="F208" s="13"/>
      <c r="G208" s="13"/>
      <c r="H208" s="13"/>
      <c r="I208" s="13"/>
      <c r="J208" s="13"/>
      <c r="K208" s="13"/>
    </row>
    <row r="209" spans="2:11" ht="12.75">
      <c r="B209" s="13" t="s">
        <v>105</v>
      </c>
      <c r="E209" s="13"/>
      <c r="F209" s="13"/>
      <c r="G209" s="13"/>
      <c r="H209" s="13"/>
      <c r="I209" s="13"/>
      <c r="J209" s="13"/>
      <c r="K209" s="13"/>
    </row>
    <row r="210" spans="5:11" ht="12.75">
      <c r="E210" s="13"/>
      <c r="F210" s="13"/>
      <c r="G210" s="13"/>
      <c r="H210" s="13"/>
      <c r="I210" s="13"/>
      <c r="J210" s="13"/>
      <c r="K210" s="13"/>
    </row>
    <row r="211" spans="5:11" ht="12.75">
      <c r="E211" s="13"/>
      <c r="F211" s="13"/>
      <c r="G211" s="13"/>
      <c r="H211" s="13"/>
      <c r="I211" s="13"/>
      <c r="J211" s="13"/>
      <c r="K211" s="13"/>
    </row>
    <row r="212" spans="5:11" ht="12.75">
      <c r="E212" s="13"/>
      <c r="F212" s="13"/>
      <c r="G212" s="13"/>
      <c r="H212" s="13"/>
      <c r="I212" s="13"/>
      <c r="J212" s="13"/>
      <c r="K212" s="13"/>
    </row>
    <row r="213" spans="5:14" ht="12.75">
      <c r="E213" s="13"/>
      <c r="F213" s="13"/>
      <c r="G213" s="13"/>
      <c r="H213" s="13"/>
      <c r="I213" s="13"/>
      <c r="J213" s="13"/>
      <c r="K213" s="13"/>
      <c r="M213" s="99"/>
      <c r="N213" s="99"/>
    </row>
    <row r="214" spans="5:11" ht="12.75">
      <c r="E214" s="13"/>
      <c r="F214" s="13"/>
      <c r="G214" s="13"/>
      <c r="H214" s="13"/>
      <c r="I214" s="13"/>
      <c r="J214" s="13"/>
      <c r="K214" s="13"/>
    </row>
    <row r="215" spans="5:11" ht="12.75">
      <c r="E215" s="13"/>
      <c r="F215" s="13"/>
      <c r="G215" s="13"/>
      <c r="H215" s="13"/>
      <c r="I215" s="13"/>
      <c r="J215" s="13"/>
      <c r="K215" s="13"/>
    </row>
    <row r="216" spans="5:11" ht="12.75">
      <c r="E216" s="13"/>
      <c r="F216" s="13"/>
      <c r="G216" s="13"/>
      <c r="H216" s="13"/>
      <c r="I216" s="13"/>
      <c r="J216" s="13"/>
      <c r="K216" s="13"/>
    </row>
    <row r="217" spans="5:11" ht="12.75">
      <c r="E217" s="13"/>
      <c r="F217" s="13"/>
      <c r="G217" s="13"/>
      <c r="H217" s="13"/>
      <c r="I217" s="13"/>
      <c r="J217" s="13"/>
      <c r="K217" s="13"/>
    </row>
    <row r="218" spans="5:11" ht="12.75">
      <c r="E218" s="13"/>
      <c r="F218" s="13"/>
      <c r="G218" s="13"/>
      <c r="H218" s="13"/>
      <c r="I218" s="13"/>
      <c r="J218" s="13"/>
      <c r="K218" s="13"/>
    </row>
    <row r="219" spans="5:11" ht="12.75">
      <c r="E219" s="13"/>
      <c r="F219" s="13"/>
      <c r="G219" s="13"/>
      <c r="H219" s="13"/>
      <c r="I219" s="13"/>
      <c r="J219" s="13"/>
      <c r="K219" s="13"/>
    </row>
    <row r="220" spans="5:11" ht="12.75">
      <c r="E220" s="13"/>
      <c r="F220" s="13"/>
      <c r="G220" s="13"/>
      <c r="H220" s="13"/>
      <c r="I220" s="13"/>
      <c r="J220" s="13"/>
      <c r="K220" s="13"/>
    </row>
    <row r="221" spans="5:11" ht="12.75">
      <c r="E221" s="13"/>
      <c r="F221" s="13"/>
      <c r="G221" s="13"/>
      <c r="H221" s="13"/>
      <c r="I221" s="13"/>
      <c r="J221" s="13"/>
      <c r="K221" s="13"/>
    </row>
    <row r="222" spans="5:11" ht="12.75">
      <c r="E222" s="13"/>
      <c r="F222" s="13"/>
      <c r="G222" s="13"/>
      <c r="H222" s="13"/>
      <c r="I222" s="13"/>
      <c r="J222" s="13"/>
      <c r="K222" s="13"/>
    </row>
    <row r="223" spans="5:11" ht="12.75">
      <c r="E223" s="13"/>
      <c r="F223" s="13"/>
      <c r="G223" s="13"/>
      <c r="H223" s="13"/>
      <c r="I223" s="13"/>
      <c r="J223" s="13"/>
      <c r="K223" s="13"/>
    </row>
    <row r="224" spans="5:11" ht="12.75">
      <c r="E224" s="13"/>
      <c r="F224" s="13"/>
      <c r="G224" s="13"/>
      <c r="H224" s="13"/>
      <c r="I224" s="13"/>
      <c r="J224" s="13"/>
      <c r="K224" s="13"/>
    </row>
    <row r="225" spans="5:11" ht="12.75">
      <c r="E225" s="13"/>
      <c r="F225" s="13"/>
      <c r="G225" s="13"/>
      <c r="H225" s="13"/>
      <c r="I225" s="13"/>
      <c r="J225" s="13"/>
      <c r="K225" s="13"/>
    </row>
    <row r="226" spans="5:11" ht="12.75">
      <c r="E226" s="13"/>
      <c r="F226" s="13"/>
      <c r="G226" s="13"/>
      <c r="H226" s="13"/>
      <c r="I226" s="13"/>
      <c r="J226" s="13"/>
      <c r="K226" s="13"/>
    </row>
    <row r="227" spans="5:11" ht="12.75">
      <c r="E227" s="13"/>
      <c r="F227" s="13"/>
      <c r="G227" s="13"/>
      <c r="H227" s="13"/>
      <c r="I227" s="13"/>
      <c r="J227" s="13"/>
      <c r="K227" s="13"/>
    </row>
    <row r="228" spans="5:11" ht="12.75">
      <c r="E228" s="13"/>
      <c r="F228" s="13"/>
      <c r="G228" s="13"/>
      <c r="H228" s="13"/>
      <c r="I228" s="13"/>
      <c r="J228" s="13"/>
      <c r="K228" s="13"/>
    </row>
    <row r="229" spans="5:11" ht="12.75">
      <c r="E229" s="13"/>
      <c r="F229" s="13"/>
      <c r="G229" s="13"/>
      <c r="H229" s="13"/>
      <c r="I229" s="13"/>
      <c r="J229" s="13"/>
      <c r="K229" s="13"/>
    </row>
    <row r="230" spans="5:11" ht="12.75">
      <c r="E230" s="13"/>
      <c r="F230" s="13"/>
      <c r="G230" s="13"/>
      <c r="H230" s="13"/>
      <c r="I230" s="13"/>
      <c r="J230" s="13"/>
      <c r="K230" s="13"/>
    </row>
    <row r="231" spans="5:11" ht="12.75">
      <c r="E231" s="13"/>
      <c r="F231" s="13"/>
      <c r="G231" s="13"/>
      <c r="H231" s="13"/>
      <c r="I231" s="13"/>
      <c r="J231" s="13"/>
      <c r="K231" s="13"/>
    </row>
    <row r="232" spans="5:11" ht="12.75">
      <c r="E232" s="13"/>
      <c r="F232" s="13"/>
      <c r="G232" s="13"/>
      <c r="H232" s="13"/>
      <c r="I232" s="13"/>
      <c r="J232" s="13"/>
      <c r="K232" s="13"/>
    </row>
    <row r="233" spans="5:11" ht="12.75">
      <c r="E233" s="13"/>
      <c r="F233" s="13"/>
      <c r="G233" s="13"/>
      <c r="H233" s="13"/>
      <c r="I233" s="13"/>
      <c r="J233" s="13"/>
      <c r="K233" s="13"/>
    </row>
    <row r="234" spans="5:11" ht="12.75">
      <c r="E234" s="13"/>
      <c r="F234" s="13"/>
      <c r="G234" s="13"/>
      <c r="H234" s="13"/>
      <c r="I234" s="13"/>
      <c r="J234" s="13"/>
      <c r="K234" s="13"/>
    </row>
    <row r="235" spans="5:11" ht="12.75">
      <c r="E235" s="13"/>
      <c r="F235" s="13"/>
      <c r="G235" s="13"/>
      <c r="H235" s="13"/>
      <c r="I235" s="13"/>
      <c r="J235" s="13"/>
      <c r="K235" s="13"/>
    </row>
    <row r="236" spans="5:11" ht="12.75">
      <c r="E236" s="13"/>
      <c r="F236" s="13"/>
      <c r="G236" s="13"/>
      <c r="H236" s="13"/>
      <c r="I236" s="13"/>
      <c r="J236" s="13"/>
      <c r="K236" s="13"/>
    </row>
    <row r="237" spans="5:11" ht="12.75">
      <c r="E237" s="13"/>
      <c r="F237" s="13"/>
      <c r="G237" s="13"/>
      <c r="H237" s="13"/>
      <c r="I237" s="13"/>
      <c r="J237" s="13"/>
      <c r="K237" s="13"/>
    </row>
    <row r="238" spans="5:11" ht="12.75">
      <c r="E238" s="13"/>
      <c r="F238" s="13"/>
      <c r="G238" s="13"/>
      <c r="H238" s="13"/>
      <c r="I238" s="13"/>
      <c r="J238" s="13"/>
      <c r="K238" s="13"/>
    </row>
    <row r="239" spans="5:11" ht="12.75">
      <c r="E239" s="13"/>
      <c r="F239" s="13"/>
      <c r="G239" s="13"/>
      <c r="H239" s="13"/>
      <c r="I239" s="13"/>
      <c r="J239" s="13"/>
      <c r="K239" s="13"/>
    </row>
    <row r="240" spans="5:11" ht="12.75">
      <c r="E240" s="13"/>
      <c r="F240" s="13"/>
      <c r="G240" s="13"/>
      <c r="H240" s="13"/>
      <c r="I240" s="13"/>
      <c r="J240" s="13"/>
      <c r="K240" s="13"/>
    </row>
    <row r="241" spans="5:11" ht="12.75">
      <c r="E241" s="13"/>
      <c r="F241" s="13"/>
      <c r="G241" s="13"/>
      <c r="H241" s="13"/>
      <c r="I241" s="13"/>
      <c r="J241" s="13"/>
      <c r="K241" s="13"/>
    </row>
    <row r="242" spans="5:11" ht="12.75">
      <c r="E242" s="13"/>
      <c r="F242" s="13"/>
      <c r="G242" s="13"/>
      <c r="H242" s="13"/>
      <c r="I242" s="13"/>
      <c r="J242" s="13"/>
      <c r="K242" s="13"/>
    </row>
    <row r="243" spans="5:11" ht="12.75">
      <c r="E243" s="13"/>
      <c r="F243" s="13"/>
      <c r="G243" s="13"/>
      <c r="H243" s="13"/>
      <c r="I243" s="13"/>
      <c r="J243" s="13"/>
      <c r="K243" s="13"/>
    </row>
    <row r="244" spans="5:11" ht="12.75">
      <c r="E244" s="13"/>
      <c r="F244" s="13"/>
      <c r="G244" s="13"/>
      <c r="H244" s="13"/>
      <c r="I244" s="13"/>
      <c r="J244" s="13"/>
      <c r="K244" s="13"/>
    </row>
    <row r="245" spans="5:11" ht="12.75">
      <c r="E245" s="13"/>
      <c r="F245" s="13"/>
      <c r="G245" s="13"/>
      <c r="H245" s="13"/>
      <c r="I245" s="13"/>
      <c r="J245" s="13"/>
      <c r="K245" s="13"/>
    </row>
    <row r="246" spans="5:11" ht="12.75">
      <c r="E246" s="13"/>
      <c r="F246" s="13"/>
      <c r="G246" s="13"/>
      <c r="H246" s="13"/>
      <c r="I246" s="13"/>
      <c r="J246" s="13"/>
      <c r="K246" s="13"/>
    </row>
    <row r="247" spans="5:11" ht="12.75">
      <c r="E247" s="13"/>
      <c r="F247" s="13"/>
      <c r="G247" s="13"/>
      <c r="H247" s="13"/>
      <c r="I247" s="13"/>
      <c r="J247" s="13"/>
      <c r="K247" s="13"/>
    </row>
    <row r="248" spans="5:11" ht="12.75">
      <c r="E248" s="13"/>
      <c r="F248" s="13"/>
      <c r="G248" s="13"/>
      <c r="H248" s="13"/>
      <c r="I248" s="13"/>
      <c r="J248" s="13"/>
      <c r="K248" s="13"/>
    </row>
    <row r="249" spans="5:11" ht="12.75">
      <c r="E249" s="13"/>
      <c r="F249" s="13"/>
      <c r="G249" s="13"/>
      <c r="H249" s="13"/>
      <c r="I249" s="13"/>
      <c r="J249" s="13"/>
      <c r="K249" s="13"/>
    </row>
    <row r="250" spans="5:11" ht="12.75">
      <c r="E250" s="13"/>
      <c r="F250" s="13"/>
      <c r="G250" s="13"/>
      <c r="H250" s="13"/>
      <c r="I250" s="13"/>
      <c r="J250" s="13"/>
      <c r="K250" s="13"/>
    </row>
    <row r="251" spans="5:11" ht="12.75">
      <c r="E251" s="13"/>
      <c r="F251" s="13"/>
      <c r="G251" s="13"/>
      <c r="H251" s="13"/>
      <c r="I251" s="13"/>
      <c r="J251" s="13"/>
      <c r="K251" s="13"/>
    </row>
    <row r="252" spans="5:11" ht="12.75">
      <c r="E252" s="13"/>
      <c r="F252" s="13"/>
      <c r="G252" s="13"/>
      <c r="H252" s="13"/>
      <c r="I252" s="13"/>
      <c r="J252" s="13"/>
      <c r="K252" s="13"/>
    </row>
    <row r="253" spans="5:11" ht="12.75">
      <c r="E253" s="13"/>
      <c r="F253" s="13"/>
      <c r="G253" s="13"/>
      <c r="H253" s="13"/>
      <c r="I253" s="13"/>
      <c r="J253" s="13"/>
      <c r="K253" s="13"/>
    </row>
    <row r="254" spans="5:11" ht="12.75">
      <c r="E254" s="13"/>
      <c r="F254" s="13"/>
      <c r="G254" s="13"/>
      <c r="H254" s="13"/>
      <c r="I254" s="13"/>
      <c r="J254" s="13"/>
      <c r="K254" s="13"/>
    </row>
    <row r="255" spans="5:11" ht="12.75">
      <c r="E255" s="13"/>
      <c r="F255" s="13"/>
      <c r="G255" s="13"/>
      <c r="H255" s="13"/>
      <c r="I255" s="13"/>
      <c r="J255" s="13"/>
      <c r="K255" s="13"/>
    </row>
    <row r="256" spans="5:11" ht="12.75">
      <c r="E256" s="13"/>
      <c r="F256" s="13"/>
      <c r="G256" s="13"/>
      <c r="H256" s="13"/>
      <c r="I256" s="13"/>
      <c r="J256" s="13"/>
      <c r="K256" s="13"/>
    </row>
    <row r="257" spans="5:11" ht="12.75">
      <c r="E257" s="13"/>
      <c r="F257" s="13"/>
      <c r="G257" s="13"/>
      <c r="H257" s="13"/>
      <c r="I257" s="13"/>
      <c r="J257" s="13"/>
      <c r="K257" s="13"/>
    </row>
    <row r="258" spans="5:11" ht="12.75">
      <c r="E258" s="13"/>
      <c r="F258" s="13"/>
      <c r="G258" s="13"/>
      <c r="H258" s="13"/>
      <c r="I258" s="13"/>
      <c r="J258" s="13"/>
      <c r="K258" s="13"/>
    </row>
    <row r="259" spans="5:11" ht="12.75">
      <c r="E259" s="13"/>
      <c r="F259" s="13"/>
      <c r="G259" s="13"/>
      <c r="H259" s="13"/>
      <c r="I259" s="13"/>
      <c r="J259" s="13"/>
      <c r="K259" s="13"/>
    </row>
    <row r="260" spans="5:11" ht="12.75">
      <c r="E260" s="13"/>
      <c r="F260" s="13"/>
      <c r="G260" s="13"/>
      <c r="H260" s="13"/>
      <c r="I260" s="13"/>
      <c r="J260" s="13"/>
      <c r="K260" s="13"/>
    </row>
    <row r="261" spans="5:11" ht="12.75">
      <c r="E261" s="13"/>
      <c r="F261" s="13"/>
      <c r="G261" s="13"/>
      <c r="H261" s="13"/>
      <c r="I261" s="13"/>
      <c r="J261" s="13"/>
      <c r="K261" s="13"/>
    </row>
    <row r="262" spans="5:11" ht="12.75">
      <c r="E262" s="13"/>
      <c r="F262" s="13"/>
      <c r="G262" s="13"/>
      <c r="H262" s="13"/>
      <c r="I262" s="13"/>
      <c r="J262" s="13"/>
      <c r="K262" s="13"/>
    </row>
    <row r="263" spans="5:11" ht="12.75">
      <c r="E263" s="13"/>
      <c r="F263" s="13"/>
      <c r="G263" s="13"/>
      <c r="H263" s="13"/>
      <c r="I263" s="13"/>
      <c r="J263" s="13"/>
      <c r="K263" s="13"/>
    </row>
    <row r="264" spans="5:11" ht="12.75">
      <c r="E264" s="13"/>
      <c r="F264" s="13"/>
      <c r="G264" s="13"/>
      <c r="H264" s="13"/>
      <c r="I264" s="13"/>
      <c r="J264" s="13"/>
      <c r="K264" s="13"/>
    </row>
    <row r="265" spans="5:11" ht="12.75">
      <c r="E265" s="13"/>
      <c r="F265" s="13"/>
      <c r="G265" s="13"/>
      <c r="H265" s="13"/>
      <c r="I265" s="13"/>
      <c r="J265" s="13"/>
      <c r="K265" s="13"/>
    </row>
    <row r="266" spans="5:11" ht="12.75">
      <c r="E266" s="13"/>
      <c r="F266" s="13"/>
      <c r="G266" s="13"/>
      <c r="H266" s="13"/>
      <c r="I266" s="13"/>
      <c r="J266" s="13"/>
      <c r="K266" s="13"/>
    </row>
    <row r="267" spans="5:11" ht="12.75">
      <c r="E267" s="13"/>
      <c r="F267" s="13"/>
      <c r="G267" s="13"/>
      <c r="H267" s="13"/>
      <c r="I267" s="13"/>
      <c r="J267" s="13"/>
      <c r="K267" s="13"/>
    </row>
    <row r="268" spans="5:11" ht="12.75">
      <c r="E268" s="13"/>
      <c r="F268" s="13"/>
      <c r="G268" s="13"/>
      <c r="H268" s="13"/>
      <c r="I268" s="13"/>
      <c r="J268" s="13"/>
      <c r="K268" s="13"/>
    </row>
    <row r="269" spans="5:11" ht="12.75">
      <c r="E269" s="13"/>
      <c r="F269" s="13"/>
      <c r="G269" s="13"/>
      <c r="H269" s="13"/>
      <c r="I269" s="13"/>
      <c r="J269" s="13"/>
      <c r="K269" s="13"/>
    </row>
    <row r="270" spans="5:11" ht="12.75">
      <c r="E270" s="13"/>
      <c r="F270" s="13"/>
      <c r="G270" s="13"/>
      <c r="H270" s="13"/>
      <c r="I270" s="13"/>
      <c r="J270" s="13"/>
      <c r="K270" s="13"/>
    </row>
    <row r="271" spans="5:11" ht="12.75">
      <c r="E271" s="13"/>
      <c r="F271" s="13"/>
      <c r="G271" s="13"/>
      <c r="H271" s="13"/>
      <c r="I271" s="13"/>
      <c r="J271" s="13"/>
      <c r="K271" s="13"/>
    </row>
    <row r="272" spans="5:11" ht="12.75">
      <c r="E272" s="13"/>
      <c r="F272" s="13"/>
      <c r="G272" s="13"/>
      <c r="H272" s="13"/>
      <c r="I272" s="13"/>
      <c r="J272" s="13"/>
      <c r="K272" s="13"/>
    </row>
    <row r="273" spans="5:11" ht="12.75">
      <c r="E273" s="13"/>
      <c r="F273" s="13"/>
      <c r="G273" s="13"/>
      <c r="H273" s="13"/>
      <c r="I273" s="13"/>
      <c r="J273" s="13"/>
      <c r="K273" s="13"/>
    </row>
    <row r="274" spans="5:11" ht="12.75">
      <c r="E274" s="13"/>
      <c r="F274" s="13"/>
      <c r="G274" s="13"/>
      <c r="H274" s="13"/>
      <c r="I274" s="13"/>
      <c r="J274" s="13"/>
      <c r="K274" s="13"/>
    </row>
    <row r="275" spans="5:11" ht="12.75">
      <c r="E275" s="13"/>
      <c r="F275" s="13"/>
      <c r="G275" s="13"/>
      <c r="H275" s="13"/>
      <c r="I275" s="13"/>
      <c r="J275" s="13"/>
      <c r="K275" s="13"/>
    </row>
    <row r="276" spans="5:11" ht="12.75">
      <c r="E276" s="13"/>
      <c r="F276" s="13"/>
      <c r="G276" s="13"/>
      <c r="H276" s="13"/>
      <c r="I276" s="13"/>
      <c r="J276" s="13"/>
      <c r="K276" s="13"/>
    </row>
    <row r="277" spans="5:11" ht="12.75">
      <c r="E277" s="13"/>
      <c r="F277" s="13"/>
      <c r="G277" s="13"/>
      <c r="H277" s="13"/>
      <c r="I277" s="13"/>
      <c r="J277" s="13"/>
      <c r="K277" s="13"/>
    </row>
    <row r="278" spans="5:11" ht="12.75">
      <c r="E278" s="13"/>
      <c r="F278" s="13"/>
      <c r="G278" s="13"/>
      <c r="H278" s="13"/>
      <c r="I278" s="13"/>
      <c r="J278" s="13"/>
      <c r="K278" s="13"/>
    </row>
    <row r="279" spans="5:11" ht="12.75">
      <c r="E279" s="13"/>
      <c r="F279" s="13"/>
      <c r="G279" s="13"/>
      <c r="H279" s="13"/>
      <c r="I279" s="13"/>
      <c r="J279" s="13"/>
      <c r="K279" s="13"/>
    </row>
    <row r="280" spans="5:11" ht="12.75">
      <c r="E280" s="13"/>
      <c r="F280" s="13"/>
      <c r="G280" s="13"/>
      <c r="H280" s="13"/>
      <c r="I280" s="13"/>
      <c r="J280" s="13"/>
      <c r="K280" s="13"/>
    </row>
    <row r="281" spans="5:11" ht="12.75">
      <c r="E281" s="13"/>
      <c r="F281" s="13"/>
      <c r="G281" s="13"/>
      <c r="H281" s="13"/>
      <c r="I281" s="13"/>
      <c r="J281" s="13"/>
      <c r="K281" s="13"/>
    </row>
    <row r="282" spans="5:11" ht="12.75">
      <c r="E282" s="13"/>
      <c r="F282" s="13"/>
      <c r="G282" s="13"/>
      <c r="H282" s="13"/>
      <c r="I282" s="13"/>
      <c r="J282" s="13"/>
      <c r="K282" s="13"/>
    </row>
    <row r="283" spans="5:11" ht="12.75">
      <c r="E283" s="13"/>
      <c r="F283" s="13"/>
      <c r="G283" s="13"/>
      <c r="H283" s="13"/>
      <c r="I283" s="13"/>
      <c r="J283" s="13"/>
      <c r="K283" s="13"/>
    </row>
    <row r="284" spans="5:11" ht="12.75">
      <c r="E284" s="13"/>
      <c r="F284" s="13"/>
      <c r="G284" s="13"/>
      <c r="H284" s="13"/>
      <c r="I284" s="13"/>
      <c r="J284" s="13"/>
      <c r="K284" s="13"/>
    </row>
    <row r="285" spans="5:11" ht="12.75">
      <c r="E285" s="13"/>
      <c r="F285" s="13"/>
      <c r="G285" s="13"/>
      <c r="H285" s="13"/>
      <c r="I285" s="13"/>
      <c r="J285" s="13"/>
      <c r="K285" s="13"/>
    </row>
    <row r="286" spans="5:11" ht="12.75">
      <c r="E286" s="13"/>
      <c r="F286" s="13"/>
      <c r="G286" s="13"/>
      <c r="H286" s="13"/>
      <c r="I286" s="13"/>
      <c r="J286" s="13"/>
      <c r="K286" s="13"/>
    </row>
    <row r="287" spans="5:11" ht="12.75">
      <c r="E287" s="13"/>
      <c r="F287" s="13"/>
      <c r="G287" s="13"/>
      <c r="H287" s="13"/>
      <c r="I287" s="13"/>
      <c r="J287" s="13"/>
      <c r="K287" s="13"/>
    </row>
    <row r="288" spans="5:11" ht="12.75">
      <c r="E288" s="13"/>
      <c r="F288" s="13"/>
      <c r="G288" s="13"/>
      <c r="H288" s="13"/>
      <c r="I288" s="13"/>
      <c r="J288" s="13"/>
      <c r="K288" s="13"/>
    </row>
    <row r="289" spans="5:11" ht="12.75">
      <c r="E289" s="13"/>
      <c r="F289" s="13"/>
      <c r="G289" s="13"/>
      <c r="H289" s="13"/>
      <c r="I289" s="13"/>
      <c r="J289" s="13"/>
      <c r="K289" s="13"/>
    </row>
    <row r="290" spans="5:11" ht="12.75">
      <c r="E290" s="13"/>
      <c r="F290" s="13"/>
      <c r="G290" s="13"/>
      <c r="H290" s="13"/>
      <c r="I290" s="13"/>
      <c r="J290" s="13"/>
      <c r="K290" s="13"/>
    </row>
    <row r="291" spans="5:11" ht="12.75">
      <c r="E291" s="13"/>
      <c r="F291" s="13"/>
      <c r="G291" s="13"/>
      <c r="H291" s="13"/>
      <c r="I291" s="13"/>
      <c r="J291" s="13"/>
      <c r="K291" s="13"/>
    </row>
    <row r="292" spans="5:11" ht="12.75">
      <c r="E292" s="13"/>
      <c r="F292" s="13"/>
      <c r="G292" s="13"/>
      <c r="H292" s="13"/>
      <c r="I292" s="13"/>
      <c r="J292" s="13"/>
      <c r="K292" s="13"/>
    </row>
    <row r="293" spans="5:11" ht="12.75">
      <c r="E293" s="13"/>
      <c r="F293" s="13"/>
      <c r="G293" s="13"/>
      <c r="H293" s="13"/>
      <c r="I293" s="13"/>
      <c r="J293" s="13"/>
      <c r="K293" s="13"/>
    </row>
    <row r="294" spans="5:11" ht="12.75">
      <c r="E294" s="13"/>
      <c r="F294" s="13"/>
      <c r="G294" s="13"/>
      <c r="H294" s="13"/>
      <c r="I294" s="13"/>
      <c r="J294" s="13"/>
      <c r="K294" s="13"/>
    </row>
    <row r="295" spans="5:11" ht="12.75">
      <c r="E295" s="13"/>
      <c r="F295" s="13"/>
      <c r="G295" s="13"/>
      <c r="H295" s="13"/>
      <c r="I295" s="13"/>
      <c r="J295" s="13"/>
      <c r="K295" s="13"/>
    </row>
    <row r="296" spans="5:11" ht="12.75">
      <c r="E296" s="13"/>
      <c r="F296" s="13"/>
      <c r="G296" s="13"/>
      <c r="H296" s="13"/>
      <c r="I296" s="13"/>
      <c r="J296" s="13"/>
      <c r="K296" s="13"/>
    </row>
    <row r="297" spans="5:11" ht="12.75">
      <c r="E297" s="13"/>
      <c r="F297" s="13"/>
      <c r="G297" s="13"/>
      <c r="H297" s="13"/>
      <c r="I297" s="13"/>
      <c r="J297" s="13"/>
      <c r="K297" s="13"/>
    </row>
    <row r="298" spans="5:11" ht="12.75">
      <c r="E298" s="13"/>
      <c r="F298" s="13"/>
      <c r="G298" s="13"/>
      <c r="H298" s="13"/>
      <c r="I298" s="13"/>
      <c r="J298" s="13"/>
      <c r="K298" s="13"/>
    </row>
    <row r="299" spans="5:11" ht="12.75">
      <c r="E299" s="13"/>
      <c r="F299" s="13"/>
      <c r="G299" s="13"/>
      <c r="H299" s="13"/>
      <c r="I299" s="13"/>
      <c r="J299" s="13"/>
      <c r="K299" s="13"/>
    </row>
    <row r="300" spans="5:11" ht="12.75">
      <c r="E300" s="13"/>
      <c r="F300" s="13"/>
      <c r="G300" s="13"/>
      <c r="H300" s="13"/>
      <c r="I300" s="13"/>
      <c r="J300" s="13"/>
      <c r="K300" s="13"/>
    </row>
    <row r="301" spans="5:11" ht="12.75">
      <c r="E301" s="13"/>
      <c r="F301" s="13"/>
      <c r="G301" s="13"/>
      <c r="H301" s="13"/>
      <c r="I301" s="13"/>
      <c r="J301" s="13"/>
      <c r="K301" s="13"/>
    </row>
    <row r="302" spans="5:11" ht="12.75">
      <c r="E302" s="13"/>
      <c r="F302" s="13"/>
      <c r="G302" s="13"/>
      <c r="H302" s="13"/>
      <c r="I302" s="13"/>
      <c r="J302" s="13"/>
      <c r="K302" s="13"/>
    </row>
    <row r="303" spans="5:11" ht="12.75">
      <c r="E303" s="13"/>
      <c r="F303" s="13"/>
      <c r="G303" s="13"/>
      <c r="H303" s="13"/>
      <c r="I303" s="13"/>
      <c r="J303" s="13"/>
      <c r="K303" s="13"/>
    </row>
    <row r="304" spans="5:11" ht="12.75">
      <c r="E304" s="13"/>
      <c r="F304" s="13"/>
      <c r="G304" s="13"/>
      <c r="H304" s="13"/>
      <c r="I304" s="13"/>
      <c r="J304" s="13"/>
      <c r="K304" s="13"/>
    </row>
    <row r="305" spans="5:11" ht="12.75">
      <c r="E305" s="13"/>
      <c r="F305" s="13"/>
      <c r="G305" s="13"/>
      <c r="H305" s="13"/>
      <c r="I305" s="13"/>
      <c r="J305" s="13"/>
      <c r="K305" s="13"/>
    </row>
    <row r="306" spans="5:11" ht="12.75">
      <c r="E306" s="13"/>
      <c r="F306" s="13"/>
      <c r="G306" s="13"/>
      <c r="H306" s="13"/>
      <c r="I306" s="13"/>
      <c r="J306" s="13"/>
      <c r="K306" s="13"/>
    </row>
    <row r="307" spans="5:11" ht="12.75">
      <c r="E307" s="13"/>
      <c r="F307" s="13"/>
      <c r="G307" s="13"/>
      <c r="H307" s="13"/>
      <c r="I307" s="13"/>
      <c r="J307" s="13"/>
      <c r="K307" s="13"/>
    </row>
    <row r="308" spans="5:11" ht="12.75">
      <c r="E308" s="13"/>
      <c r="F308" s="13"/>
      <c r="G308" s="13"/>
      <c r="H308" s="13"/>
      <c r="I308" s="13"/>
      <c r="J308" s="13"/>
      <c r="K308" s="13"/>
    </row>
    <row r="309" spans="5:11" ht="12.75">
      <c r="E309" s="13"/>
      <c r="F309" s="13"/>
      <c r="G309" s="13"/>
      <c r="H309" s="13"/>
      <c r="I309" s="13"/>
      <c r="J309" s="13"/>
      <c r="K309" s="13"/>
    </row>
    <row r="310" spans="5:11" ht="12.75">
      <c r="E310" s="13"/>
      <c r="F310" s="13"/>
      <c r="G310" s="13"/>
      <c r="H310" s="13"/>
      <c r="I310" s="13"/>
      <c r="J310" s="13"/>
      <c r="K310" s="13"/>
    </row>
    <row r="311" spans="5:11" ht="12.75">
      <c r="E311" s="13"/>
      <c r="F311" s="13"/>
      <c r="G311" s="13"/>
      <c r="H311" s="13"/>
      <c r="I311" s="13"/>
      <c r="J311" s="13"/>
      <c r="K311" s="13"/>
    </row>
    <row r="312" spans="5:11" ht="12.75">
      <c r="E312" s="13"/>
      <c r="F312" s="13"/>
      <c r="G312" s="13"/>
      <c r="H312" s="13"/>
      <c r="I312" s="13"/>
      <c r="J312" s="13"/>
      <c r="K312" s="13"/>
    </row>
    <row r="313" spans="5:11" ht="12.75">
      <c r="E313" s="13"/>
      <c r="F313" s="13"/>
      <c r="G313" s="13"/>
      <c r="H313" s="13"/>
      <c r="I313" s="13"/>
      <c r="J313" s="13"/>
      <c r="K313" s="13"/>
    </row>
    <row r="314" spans="5:11" ht="12.75">
      <c r="E314" s="13"/>
      <c r="F314" s="13"/>
      <c r="G314" s="13"/>
      <c r="H314" s="13"/>
      <c r="I314" s="13"/>
      <c r="J314" s="13"/>
      <c r="K314" s="13"/>
    </row>
    <row r="315" spans="5:11" ht="12.75">
      <c r="E315" s="13"/>
      <c r="F315" s="13"/>
      <c r="G315" s="13"/>
      <c r="H315" s="13"/>
      <c r="I315" s="13"/>
      <c r="J315" s="13"/>
      <c r="K315" s="13"/>
    </row>
    <row r="316" spans="5:11" ht="12.75">
      <c r="E316" s="13"/>
      <c r="F316" s="13"/>
      <c r="G316" s="13"/>
      <c r="H316" s="13"/>
      <c r="I316" s="13"/>
      <c r="J316" s="13"/>
      <c r="K316" s="13"/>
    </row>
    <row r="317" spans="5:11" ht="12.75">
      <c r="E317" s="13"/>
      <c r="F317" s="13"/>
      <c r="G317" s="13"/>
      <c r="H317" s="13"/>
      <c r="I317" s="13"/>
      <c r="J317" s="13"/>
      <c r="K317" s="13"/>
    </row>
    <row r="318" spans="5:11" ht="12.75">
      <c r="E318" s="13"/>
      <c r="F318" s="13"/>
      <c r="G318" s="13"/>
      <c r="H318" s="13"/>
      <c r="I318" s="13"/>
      <c r="J318" s="13"/>
      <c r="K318" s="13"/>
    </row>
    <row r="319" spans="5:11" ht="12.75">
      <c r="E319" s="13"/>
      <c r="F319" s="13"/>
      <c r="G319" s="13"/>
      <c r="H319" s="13"/>
      <c r="I319" s="13"/>
      <c r="J319" s="13"/>
      <c r="K319" s="13"/>
    </row>
    <row r="320" spans="5:11" ht="12.75">
      <c r="E320" s="13"/>
      <c r="F320" s="13"/>
      <c r="G320" s="13"/>
      <c r="H320" s="13"/>
      <c r="I320" s="13"/>
      <c r="J320" s="13"/>
      <c r="K320" s="13"/>
    </row>
    <row r="321" spans="5:11" ht="12.75">
      <c r="E321" s="13"/>
      <c r="F321" s="13"/>
      <c r="G321" s="13"/>
      <c r="H321" s="13"/>
      <c r="I321" s="13"/>
      <c r="J321" s="13"/>
      <c r="K321" s="13"/>
    </row>
    <row r="322" spans="5:11" ht="12.75">
      <c r="E322" s="13"/>
      <c r="F322" s="13"/>
      <c r="G322" s="13"/>
      <c r="H322" s="13"/>
      <c r="I322" s="13"/>
      <c r="J322" s="13"/>
      <c r="K322" s="13"/>
    </row>
    <row r="323" spans="5:11" ht="12.75">
      <c r="E323" s="13"/>
      <c r="F323" s="13"/>
      <c r="G323" s="13"/>
      <c r="H323" s="13"/>
      <c r="I323" s="13"/>
      <c r="J323" s="13"/>
      <c r="K323" s="13"/>
    </row>
    <row r="324" spans="5:11" ht="12.75">
      <c r="E324" s="13"/>
      <c r="F324" s="13"/>
      <c r="G324" s="13"/>
      <c r="H324" s="13"/>
      <c r="I324" s="13"/>
      <c r="J324" s="13"/>
      <c r="K324" s="13"/>
    </row>
    <row r="325" spans="5:11" ht="12.75">
      <c r="E325" s="13"/>
      <c r="F325" s="13"/>
      <c r="G325" s="13"/>
      <c r="H325" s="13"/>
      <c r="I325" s="13"/>
      <c r="J325" s="13"/>
      <c r="K325" s="13"/>
    </row>
    <row r="326" spans="5:11" ht="12.75">
      <c r="E326" s="13"/>
      <c r="F326" s="13"/>
      <c r="G326" s="13"/>
      <c r="H326" s="13"/>
      <c r="I326" s="13"/>
      <c r="J326" s="13"/>
      <c r="K326" s="13"/>
    </row>
    <row r="327" spans="5:11" ht="12.75">
      <c r="E327" s="13"/>
      <c r="F327" s="13"/>
      <c r="G327" s="13"/>
      <c r="H327" s="13"/>
      <c r="I327" s="13"/>
      <c r="J327" s="13"/>
      <c r="K327" s="13"/>
    </row>
  </sheetData>
  <sheetProtection/>
  <mergeCells count="29">
    <mergeCell ref="B96:B99"/>
    <mergeCell ref="B100:B102"/>
    <mergeCell ref="B103:B105"/>
    <mergeCell ref="B92:B94"/>
    <mergeCell ref="B75:B76"/>
    <mergeCell ref="B81:B83"/>
    <mergeCell ref="B78:B80"/>
    <mergeCell ref="B89:B91"/>
    <mergeCell ref="A1:A109"/>
    <mergeCell ref="B8:B10"/>
    <mergeCell ref="B15:B18"/>
    <mergeCell ref="B19:B21"/>
    <mergeCell ref="B22:B24"/>
    <mergeCell ref="AE5:AE6"/>
    <mergeCell ref="I5:I6"/>
    <mergeCell ref="B28:B30"/>
    <mergeCell ref="B33:B35"/>
    <mergeCell ref="B64:B71"/>
    <mergeCell ref="B72:B74"/>
    <mergeCell ref="B25:B27"/>
    <mergeCell ref="B11:B13"/>
    <mergeCell ref="B162:B164"/>
    <mergeCell ref="B106:B108"/>
    <mergeCell ref="B109:B111"/>
    <mergeCell ref="B114:B116"/>
    <mergeCell ref="B145:B152"/>
    <mergeCell ref="B156:B157"/>
    <mergeCell ref="B153:B155"/>
    <mergeCell ref="B159:B161"/>
  </mergeCells>
  <hyperlinks>
    <hyperlink ref="B203"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fitToHeight="1" fitToWidth="1" horizontalDpi="600" verticalDpi="600" orientation="portrait" paperSize="9" scale="37" r:id="rId3"/>
  <rowBreaks count="1" manualBreakCount="1">
    <brk id="86" max="16" man="1"/>
  </rowBreaks>
  <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X206"/>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L11" sqref="L11"/>
    </sheetView>
  </sheetViews>
  <sheetFormatPr defaultColWidth="9.140625" defaultRowHeight="12.75"/>
  <cols>
    <col min="1" max="1" width="30.7109375" style="5" customWidth="1"/>
    <col min="2" max="2" width="36.7109375" style="5" customWidth="1"/>
    <col min="3" max="3" width="16.57421875" style="219" customWidth="1"/>
    <col min="4" max="4" width="12.00390625" style="5" customWidth="1"/>
    <col min="5" max="6" width="14.421875" style="5" customWidth="1"/>
    <col min="7" max="7" width="11.28125" style="5" customWidth="1"/>
    <col min="8" max="8" width="11.421875" style="5" customWidth="1"/>
    <col min="9" max="9" width="12.57421875" style="5" customWidth="1"/>
    <col min="10" max="19" width="9.140625" style="5" customWidth="1"/>
    <col min="20" max="20" width="7.7109375" style="5" customWidth="1"/>
    <col min="21" max="23" width="9.140625" style="5" customWidth="1"/>
    <col min="24" max="16384" width="9.140625" style="5" customWidth="1"/>
  </cols>
  <sheetData>
    <row r="1" spans="1:3" ht="24.75" customHeight="1">
      <c r="A1" s="135" t="s">
        <v>39</v>
      </c>
      <c r="B1" s="135"/>
      <c r="C1" s="215"/>
    </row>
    <row r="2" spans="1:3" ht="18.75">
      <c r="A2" s="130" t="s">
        <v>86</v>
      </c>
      <c r="B2" s="130"/>
      <c r="C2" s="216"/>
    </row>
    <row r="3" spans="1:3" ht="17.25">
      <c r="A3" s="130"/>
      <c r="B3" s="130"/>
      <c r="C3" s="216"/>
    </row>
    <row r="4" ht="13.5" thickBot="1"/>
    <row r="5" spans="1:7" ht="13.5" thickTop="1">
      <c r="A5" s="20"/>
      <c r="B5" s="20"/>
      <c r="C5" s="220"/>
      <c r="D5" s="20"/>
      <c r="E5" s="20"/>
      <c r="F5" s="20"/>
      <c r="G5" s="20"/>
    </row>
    <row r="6" spans="1:7" ht="13.5" thickBot="1">
      <c r="A6" s="70" t="s">
        <v>77</v>
      </c>
      <c r="B6" s="77" t="s">
        <v>78</v>
      </c>
      <c r="C6" s="221" t="s">
        <v>90</v>
      </c>
      <c r="D6" s="78" t="s">
        <v>42</v>
      </c>
      <c r="E6" s="160" t="s">
        <v>130</v>
      </c>
      <c r="F6" s="160" t="s">
        <v>131</v>
      </c>
      <c r="G6" s="196" t="s">
        <v>146</v>
      </c>
    </row>
    <row r="7" spans="1:7" ht="12.75">
      <c r="A7" s="43" t="s">
        <v>41</v>
      </c>
      <c r="D7" s="73"/>
      <c r="E7" s="8"/>
      <c r="F7" s="8"/>
      <c r="G7" s="8" t="s">
        <v>54</v>
      </c>
    </row>
    <row r="8" spans="1:7" ht="12.75">
      <c r="A8" s="185" t="s">
        <v>57</v>
      </c>
      <c r="B8" s="185" t="s">
        <v>66</v>
      </c>
      <c r="C8" s="222">
        <v>1</v>
      </c>
      <c r="D8" s="61">
        <f>SUM(Month!G8:R8)+'FY-only sites'!D8</f>
        <v>66584</v>
      </c>
      <c r="E8" s="61">
        <f>SUM(Month!S8:AD8)+'FY-only sites'!E8</f>
        <v>74502</v>
      </c>
      <c r="F8" s="61">
        <f>SUM(Month!AE8:AP8)+'FY-only sites'!F8</f>
        <v>71330</v>
      </c>
      <c r="G8" s="61">
        <f>SUM(Month!AQ8:BB8)+'FY-only sites'!G8</f>
        <v>72494</v>
      </c>
    </row>
    <row r="9" spans="1:7" ht="12.75">
      <c r="A9" s="185" t="s">
        <v>154</v>
      </c>
      <c r="B9" s="185" t="s">
        <v>154</v>
      </c>
      <c r="C9" s="222">
        <v>2</v>
      </c>
      <c r="D9" s="61">
        <f>SUM(Month!G9:R9)+'FY-only sites'!D9</f>
        <v>0</v>
      </c>
      <c r="E9" s="61">
        <f>SUM(Month!S9:AD9)+'FY-only sites'!E9</f>
        <v>0</v>
      </c>
      <c r="F9" s="61">
        <f>SUM(Month!AE9:AP9)+'FY-only sites'!F9</f>
        <v>0</v>
      </c>
      <c r="G9" s="61">
        <f>SUM(Month!AQ9:BB9)+'FY-only sites'!G9</f>
        <v>0</v>
      </c>
    </row>
    <row r="10" spans="1:7" ht="12.75">
      <c r="A10" s="185" t="s">
        <v>154</v>
      </c>
      <c r="B10" s="185" t="s">
        <v>154</v>
      </c>
      <c r="C10" s="222">
        <v>3.000000000003</v>
      </c>
      <c r="D10" s="61">
        <f>SUM(Month!G10:R10)+'FY-only sites'!D10</f>
        <v>0</v>
      </c>
      <c r="E10" s="61">
        <f>SUM(Month!S10:AD10)+'FY-only sites'!E10</f>
        <v>3409</v>
      </c>
      <c r="F10" s="61">
        <f>SUM(Month!AE10:AP10)+'FY-only sites'!F10</f>
        <v>5827</v>
      </c>
      <c r="G10" s="61">
        <f>SUM(Month!AQ10:BB10)+'FY-only sites'!G10</f>
        <v>5627</v>
      </c>
    </row>
    <row r="11" spans="1:7" ht="12.75">
      <c r="A11" s="185" t="s">
        <v>112</v>
      </c>
      <c r="B11" s="185" t="s">
        <v>66</v>
      </c>
      <c r="C11" s="222">
        <v>1</v>
      </c>
      <c r="D11" s="61">
        <f>SUM(Month!G11:R11)+'FY-only sites'!D11</f>
        <v>1789327</v>
      </c>
      <c r="E11" s="61">
        <f>SUM(Month!S11:AD11)+'FY-only sites'!E11</f>
        <v>2640585</v>
      </c>
      <c r="F11" s="61">
        <f>SUM(Month!AE11:AP11)+'FY-only sites'!F11</f>
        <v>2024500</v>
      </c>
      <c r="G11" s="61">
        <f>SUM(Month!AQ11:BB11)+'FY-only sites'!G11</f>
        <v>2286968</v>
      </c>
    </row>
    <row r="12" spans="1:7" ht="12.75">
      <c r="A12" s="185" t="s">
        <v>154</v>
      </c>
      <c r="B12" s="185" t="s">
        <v>154</v>
      </c>
      <c r="C12" s="222">
        <v>3.000000000003</v>
      </c>
      <c r="D12" s="61">
        <f>SUM(Month!G12:R12)+'FY-only sites'!D12</f>
        <v>0</v>
      </c>
      <c r="E12" s="61">
        <f>SUM(Month!S12:AD12)+'FY-only sites'!E12</f>
        <v>527</v>
      </c>
      <c r="F12" s="61">
        <f>SUM(Month!AE12:AP12)+'FY-only sites'!F12</f>
        <v>912</v>
      </c>
      <c r="G12" s="61">
        <f>SUM(Month!AQ12:BB12)+'FY-only sites'!G12</f>
        <v>1213</v>
      </c>
    </row>
    <row r="13" spans="1:7" ht="12.75">
      <c r="A13" s="185" t="s">
        <v>154</v>
      </c>
      <c r="B13" s="185" t="s">
        <v>154</v>
      </c>
      <c r="C13" s="222">
        <v>0.70000000000021</v>
      </c>
      <c r="D13" s="61">
        <f>SUM(Month!G13:R13)+'FY-only sites'!D13</f>
        <v>0</v>
      </c>
      <c r="E13" s="61">
        <f>SUM(Month!S13:AD13)+'FY-only sites'!E13</f>
        <v>0</v>
      </c>
      <c r="F13" s="61">
        <f>SUM(Month!AE13:AP13)+'FY-only sites'!F13</f>
        <v>0</v>
      </c>
      <c r="G13" s="61">
        <f>SUM(Month!AQ13:BB13)+'FY-only sites'!G13</f>
        <v>77</v>
      </c>
    </row>
    <row r="14" spans="1:7" ht="12.75">
      <c r="A14" s="185" t="s">
        <v>111</v>
      </c>
      <c r="B14" s="185" t="s">
        <v>66</v>
      </c>
      <c r="C14" s="222">
        <v>1</v>
      </c>
      <c r="D14" s="61">
        <f>SUM(Month!G14:R14)+'FY-only sites'!D14</f>
        <v>0</v>
      </c>
      <c r="E14" s="61">
        <f>SUM(Month!S14:AD14)+'FY-only sites'!E14</f>
        <v>0</v>
      </c>
      <c r="F14" s="61">
        <f>SUM(Month!AE14:AP14)+'FY-only sites'!F14</f>
        <v>101340</v>
      </c>
      <c r="G14" s="61">
        <f>SUM(Month!AQ14:BB14)+'FY-only sites'!G14</f>
        <v>196405</v>
      </c>
    </row>
    <row r="15" spans="1:7" ht="12.75">
      <c r="A15" s="185" t="s">
        <v>113</v>
      </c>
      <c r="B15" s="185" t="s">
        <v>66</v>
      </c>
      <c r="C15" s="222">
        <v>1</v>
      </c>
      <c r="D15" s="61">
        <f>SUM(Month!G15:R15)+'FY-only sites'!D15</f>
        <v>1260</v>
      </c>
      <c r="E15" s="61">
        <f>SUM(Month!S15:AD15)+'FY-only sites'!E15</f>
        <v>2164</v>
      </c>
      <c r="F15" s="61">
        <f>SUM(Month!AE15:AP15)+'FY-only sites'!F15</f>
        <v>2908</v>
      </c>
      <c r="G15" s="61">
        <f>SUM(Month!AQ15:BB15)+'FY-only sites'!G15</f>
        <v>2930</v>
      </c>
    </row>
    <row r="16" spans="1:7" ht="12.75">
      <c r="A16" s="185" t="s">
        <v>154</v>
      </c>
      <c r="B16" s="185" t="s">
        <v>154</v>
      </c>
      <c r="C16" s="222">
        <v>2</v>
      </c>
      <c r="D16" s="61">
        <f>SUM(Month!G16:R16)+'FY-only sites'!D16</f>
        <v>360</v>
      </c>
      <c r="E16" s="61">
        <f>SUM(Month!S16:AD16)+'FY-only sites'!E16</f>
        <v>442</v>
      </c>
      <c r="F16" s="61">
        <f>SUM(Month!AE16:AP16)+'FY-only sites'!F16</f>
        <v>467</v>
      </c>
      <c r="G16" s="61">
        <f>SUM(Month!AQ16:BB16)+'FY-only sites'!G16</f>
        <v>412</v>
      </c>
    </row>
    <row r="17" spans="1:7" ht="12.75">
      <c r="A17" s="185"/>
      <c r="B17" s="185"/>
      <c r="C17" s="222">
        <v>3</v>
      </c>
      <c r="D17" s="61">
        <f>SUM(Month!G17:R17)+'FY-only sites'!D17</f>
        <v>0</v>
      </c>
      <c r="E17" s="61">
        <f>SUM(Month!S17:AD17)+'FY-only sites'!E17</f>
        <v>0</v>
      </c>
      <c r="F17" s="61">
        <f>SUM(Month!AE17:AP17)+'FY-only sites'!F17</f>
        <v>0</v>
      </c>
      <c r="G17" s="61">
        <f>SUM(Month!AQ17:BB17)+'FY-only sites'!G17</f>
        <v>0</v>
      </c>
    </row>
    <row r="18" spans="1:7" ht="12.75">
      <c r="A18" s="185" t="s">
        <v>154</v>
      </c>
      <c r="B18" s="185" t="s">
        <v>154</v>
      </c>
      <c r="C18" s="222">
        <v>4</v>
      </c>
      <c r="D18" s="61">
        <f>SUM(Month!G18:R18)+'FY-only sites'!D18</f>
        <v>0</v>
      </c>
      <c r="E18" s="61">
        <f>SUM(Month!S18:AD18)+'FY-only sites'!E18</f>
        <v>0</v>
      </c>
      <c r="F18" s="61">
        <f>SUM(Month!AE18:AP18)+'FY-only sites'!F18</f>
        <v>174</v>
      </c>
      <c r="G18" s="61">
        <f>SUM(Month!AQ18:BB18)+'FY-only sites'!G18</f>
        <v>1019</v>
      </c>
    </row>
    <row r="19" spans="1:7" ht="12.75">
      <c r="A19" s="185" t="s">
        <v>58</v>
      </c>
      <c r="B19" s="185" t="s">
        <v>66</v>
      </c>
      <c r="C19" s="222">
        <v>1</v>
      </c>
      <c r="D19" s="61">
        <f>SUM(Month!G19:R19)+'FY-only sites'!D19</f>
        <v>789171</v>
      </c>
      <c r="E19" s="61">
        <f>SUM(Month!S19:AD19)+'FY-only sites'!E19</f>
        <v>959199</v>
      </c>
      <c r="F19" s="61">
        <f>SUM(Month!AE19:AP19)+'FY-only sites'!F19</f>
        <v>935121</v>
      </c>
      <c r="G19" s="61">
        <f>SUM(Month!AQ19:BB19)+'FY-only sites'!G19</f>
        <v>1007685</v>
      </c>
    </row>
    <row r="20" spans="1:7" ht="12.75">
      <c r="A20" s="185" t="s">
        <v>154</v>
      </c>
      <c r="B20" s="185" t="s">
        <v>154</v>
      </c>
      <c r="C20" s="222">
        <v>1.5000000000015</v>
      </c>
      <c r="D20" s="61">
        <f>SUM(Month!G20:R20)+'FY-only sites'!D20</f>
        <v>2625344</v>
      </c>
      <c r="E20" s="61">
        <f>SUM(Month!S20:AD20)+'FY-only sites'!E20</f>
        <v>3093524</v>
      </c>
      <c r="F20" s="61">
        <f>SUM(Month!AE20:AP20)+'FY-only sites'!F20</f>
        <v>3017014</v>
      </c>
      <c r="G20" s="61">
        <f>SUM(Month!AQ20:BB20)+'FY-only sites'!G20</f>
        <v>3251969</v>
      </c>
    </row>
    <row r="21" spans="1:7" ht="12.75">
      <c r="A21" s="185" t="s">
        <v>154</v>
      </c>
      <c r="B21" s="185" t="s">
        <v>154</v>
      </c>
      <c r="C21" s="222">
        <v>2</v>
      </c>
      <c r="D21" s="61">
        <f>SUM(Month!G21:R21)+'FY-only sites'!D21</f>
        <v>1611231</v>
      </c>
      <c r="E21" s="61">
        <f>SUM(Month!S21:AD21)+'FY-only sites'!E21</f>
        <v>4732365</v>
      </c>
      <c r="F21" s="61">
        <f>SUM(Month!AE21:AP21)+'FY-only sites'!F21</f>
        <v>11737463</v>
      </c>
      <c r="G21" s="61">
        <f>SUM(Month!AQ21:BB21)+'FY-only sites'!G21</f>
        <v>19676589</v>
      </c>
    </row>
    <row r="22" spans="1:7" ht="12.75">
      <c r="A22" s="185" t="s">
        <v>59</v>
      </c>
      <c r="B22" s="185" t="s">
        <v>66</v>
      </c>
      <c r="C22" s="222">
        <v>1</v>
      </c>
      <c r="D22" s="61">
        <f>SUM(Month!G22:R22)+'FY-only sites'!D22</f>
        <v>7698134</v>
      </c>
      <c r="E22" s="61">
        <f>SUM(Month!S22:AD22)+'FY-only sites'!E22</f>
        <v>11768298</v>
      </c>
      <c r="F22" s="61">
        <f>SUM(Month!AE22:AP22)+'FY-only sites'!F22</f>
        <v>12154358</v>
      </c>
      <c r="G22" s="61">
        <f>SUM(Month!AQ22:BB22)+'FY-only sites'!G22</f>
        <v>18320511</v>
      </c>
    </row>
    <row r="23" spans="1:7" ht="12.75">
      <c r="A23" s="185" t="s">
        <v>154</v>
      </c>
      <c r="B23" s="185" t="s">
        <v>154</v>
      </c>
      <c r="C23" s="222">
        <v>4</v>
      </c>
      <c r="D23" s="61">
        <f>SUM(Month!G23:R23)+'FY-only sites'!D23</f>
        <v>5455</v>
      </c>
      <c r="E23" s="61">
        <f>SUM(Month!S23:AD23)+'FY-only sites'!E23</f>
        <v>22793</v>
      </c>
      <c r="F23" s="61">
        <f>SUM(Month!AE23:AP23)+'FY-only sites'!F23</f>
        <v>52033</v>
      </c>
      <c r="G23" s="61">
        <f>SUM(Month!AQ23:BB23)+'FY-only sites'!G23</f>
        <v>143834</v>
      </c>
    </row>
    <row r="24" spans="1:7" ht="12.75">
      <c r="A24" s="185" t="s">
        <v>154</v>
      </c>
      <c r="B24" s="185" t="s">
        <v>154</v>
      </c>
      <c r="C24" s="222">
        <v>0.9000000000000901</v>
      </c>
      <c r="D24" s="61">
        <f>SUM(Month!G24:R24)+'FY-only sites'!D24</f>
        <v>0</v>
      </c>
      <c r="E24" s="61">
        <f>SUM(Month!S24:AD24)+'FY-only sites'!E24</f>
        <v>0</v>
      </c>
      <c r="F24" s="61">
        <f>SUM(Month!AE24:AP24)+'FY-only sites'!F24</f>
        <v>0</v>
      </c>
      <c r="G24" s="61">
        <f>SUM(Month!AQ24:BB24)+'FY-only sites'!G24</f>
        <v>225075</v>
      </c>
    </row>
    <row r="25" spans="1:7" ht="12.75">
      <c r="A25" s="185" t="s">
        <v>117</v>
      </c>
      <c r="B25" s="185" t="s">
        <v>66</v>
      </c>
      <c r="C25" s="222">
        <v>1</v>
      </c>
      <c r="D25" s="61">
        <f>SUM(Month!G25:R25)+'FY-only sites'!D25</f>
        <v>4152</v>
      </c>
      <c r="E25" s="61">
        <f>SUM(Month!S25:AD25)+'FY-only sites'!E25</f>
        <v>7924</v>
      </c>
      <c r="F25" s="61">
        <f>SUM(Month!AE25:AP25)+'FY-only sites'!F25</f>
        <v>7425</v>
      </c>
      <c r="G25" s="61">
        <f>SUM(Month!AQ25:BB25)+'FY-only sites'!G25</f>
        <v>8439</v>
      </c>
    </row>
    <row r="26" spans="1:7" ht="12.75">
      <c r="A26" s="185" t="s">
        <v>154</v>
      </c>
      <c r="B26" s="185" t="s">
        <v>154</v>
      </c>
      <c r="C26" s="222">
        <v>2</v>
      </c>
      <c r="D26" s="61">
        <f>SUM(Month!G26:R26)+'FY-only sites'!D26</f>
        <v>115</v>
      </c>
      <c r="E26" s="61">
        <f>SUM(Month!S26:AD26)+'FY-only sites'!E26</f>
        <v>209</v>
      </c>
      <c r="F26" s="61">
        <f>SUM(Month!AE26:AP26)+'FY-only sites'!F26</f>
        <v>164</v>
      </c>
      <c r="G26" s="61">
        <f>SUM(Month!AQ26:BB26)+'FY-only sites'!G26</f>
        <v>142</v>
      </c>
    </row>
    <row r="27" spans="1:7" ht="12.75">
      <c r="A27" s="185" t="s">
        <v>154</v>
      </c>
      <c r="B27" s="185" t="s">
        <v>154</v>
      </c>
      <c r="C27" s="222">
        <v>4</v>
      </c>
      <c r="D27" s="61">
        <f>SUM(Month!G27:R27)+'FY-only sites'!D27</f>
        <v>516</v>
      </c>
      <c r="E27" s="61">
        <f>SUM(Month!S27:AD27)+'FY-only sites'!E27</f>
        <v>197</v>
      </c>
      <c r="F27" s="61">
        <f>SUM(Month!AE27:AP27)+'FY-only sites'!F27</f>
        <v>141</v>
      </c>
      <c r="G27" s="61">
        <f>SUM(Month!AQ27:BB27)+'FY-only sites'!G27</f>
        <v>2818</v>
      </c>
    </row>
    <row r="28" spans="1:7" ht="12.75">
      <c r="A28" s="185" t="s">
        <v>60</v>
      </c>
      <c r="B28" s="185" t="s">
        <v>66</v>
      </c>
      <c r="C28" s="222">
        <v>1</v>
      </c>
      <c r="D28" s="61">
        <f>SUM(Month!G28:R28)+'FY-only sites'!D28</f>
        <v>178</v>
      </c>
      <c r="E28" s="61">
        <f>SUM(Month!S28:AD28)+'FY-only sites'!E28</f>
        <v>167</v>
      </c>
      <c r="F28" s="61">
        <f>SUM(Month!AE28:AP28)+'FY-only sites'!F28</f>
        <v>108</v>
      </c>
      <c r="G28" s="61">
        <f>SUM(Month!AQ28:BB28)+'FY-only sites'!G28</f>
        <v>92</v>
      </c>
    </row>
    <row r="29" spans="1:7" ht="12.75">
      <c r="A29" s="185" t="s">
        <v>154</v>
      </c>
      <c r="B29" s="185" t="s">
        <v>154</v>
      </c>
      <c r="C29" s="222">
        <v>2</v>
      </c>
      <c r="D29" s="61">
        <f>SUM(Month!G29:R29)+'FY-only sites'!D29</f>
        <v>495</v>
      </c>
      <c r="E29" s="61">
        <f>SUM(Month!S29:AD29)+'FY-only sites'!E29</f>
        <v>2451</v>
      </c>
      <c r="F29" s="61">
        <f>SUM(Month!AE29:AP29)+'FY-only sites'!F29</f>
        <v>18214</v>
      </c>
      <c r="G29" s="61">
        <f>SUM(Month!AQ29:BB29)+'FY-only sites'!G29</f>
        <v>693368</v>
      </c>
    </row>
    <row r="30" spans="1:7" ht="12.75">
      <c r="A30" s="185" t="s">
        <v>154</v>
      </c>
      <c r="B30" s="185" t="s">
        <v>154</v>
      </c>
      <c r="C30" s="222">
        <v>1.6</v>
      </c>
      <c r="D30" s="61">
        <f>SUM(Month!G30:R30)+'FY-only sites'!D30</f>
        <v>0</v>
      </c>
      <c r="E30" s="61">
        <f>SUM(Month!S30:AD30)+'FY-only sites'!E30</f>
        <v>0</v>
      </c>
      <c r="F30" s="61">
        <f>SUM(Month!AE30:AP30)+'FY-only sites'!F30</f>
        <v>0</v>
      </c>
      <c r="G30" s="61">
        <f>SUM(Month!AQ30:BB30)+'FY-only sites'!G30</f>
        <v>151410</v>
      </c>
    </row>
    <row r="31" spans="1:7" ht="12.75">
      <c r="A31" s="185" t="s">
        <v>154</v>
      </c>
      <c r="B31" s="185" t="s">
        <v>154</v>
      </c>
      <c r="C31" s="222">
        <v>1.7000000000018698</v>
      </c>
      <c r="D31" s="61"/>
      <c r="E31" s="61"/>
      <c r="F31" s="61">
        <f>SUM(Month!AE31:AP31)+'FY-only sites'!F31</f>
        <v>0</v>
      </c>
      <c r="G31" s="61">
        <f>SUM(Month!AQ31:BB31)+'FY-only sites'!G31</f>
        <v>38</v>
      </c>
    </row>
    <row r="32" spans="1:7" ht="12.75">
      <c r="A32" s="185" t="s">
        <v>154</v>
      </c>
      <c r="B32" s="185" t="s">
        <v>154</v>
      </c>
      <c r="C32" s="222">
        <v>1.4000000000014001</v>
      </c>
      <c r="D32" s="61"/>
      <c r="E32" s="61"/>
      <c r="F32" s="61">
        <f>SUM(Month!AE32:AP32)+'FY-only sites'!F32</f>
        <v>0</v>
      </c>
      <c r="G32" s="61">
        <f>SUM(Month!AQ32:BB32)+'FY-only sites'!G32</f>
        <v>0</v>
      </c>
    </row>
    <row r="33" spans="1:7" ht="12.75">
      <c r="A33" s="185" t="s">
        <v>116</v>
      </c>
      <c r="B33" s="185" t="s">
        <v>66</v>
      </c>
      <c r="C33" s="222">
        <v>1</v>
      </c>
      <c r="D33" s="61">
        <f>SUM(Month!G33:R33)+'FY-only sites'!D33</f>
        <v>1796</v>
      </c>
      <c r="E33" s="61">
        <f>SUM(Month!S33:AD33)+'FY-only sites'!E33</f>
        <v>2347</v>
      </c>
      <c r="F33" s="61">
        <f>SUM(Month!AE33:AP33)+'FY-only sites'!F33</f>
        <v>6431</v>
      </c>
      <c r="G33" s="61">
        <f>SUM(Month!AQ33:BB33)+'FY-only sites'!G33</f>
        <v>28302</v>
      </c>
    </row>
    <row r="34" spans="1:7" ht="12.75">
      <c r="A34" s="185" t="s">
        <v>154</v>
      </c>
      <c r="B34" s="185" t="s">
        <v>154</v>
      </c>
      <c r="C34" s="222">
        <v>2</v>
      </c>
      <c r="D34" s="61">
        <f>SUM(Month!G34:R34)+'FY-only sites'!D34</f>
        <v>11</v>
      </c>
      <c r="E34" s="61">
        <f>SUM(Month!S34:AD34)+'FY-only sites'!E34</f>
        <v>10</v>
      </c>
      <c r="F34" s="61">
        <f>SUM(Month!AE34:AP34)+'FY-only sites'!F34</f>
        <v>0</v>
      </c>
      <c r="G34" s="61">
        <f>SUM(Month!AQ34:BB34)+'FY-only sites'!G34</f>
        <v>0</v>
      </c>
    </row>
    <row r="35" spans="1:7" ht="12.75">
      <c r="A35" s="185" t="s">
        <v>154</v>
      </c>
      <c r="B35" s="185" t="s">
        <v>154</v>
      </c>
      <c r="C35" s="222">
        <v>4</v>
      </c>
      <c r="D35" s="61">
        <f>SUM(Month!G35:R35)+'FY-only sites'!D35</f>
        <v>0</v>
      </c>
      <c r="E35" s="61">
        <f>SUM(Month!S35:AD35)+'FY-only sites'!E35</f>
        <v>0</v>
      </c>
      <c r="F35" s="61">
        <f>SUM(Month!AE35:AP35)+'FY-only sites'!F35</f>
        <v>18</v>
      </c>
      <c r="G35" s="61">
        <f>SUM(Month!AQ35:BB35)+'FY-only sites'!G35</f>
        <v>10526</v>
      </c>
    </row>
    <row r="36" spans="1:7" ht="12.75">
      <c r="A36" s="185" t="s">
        <v>67</v>
      </c>
      <c r="B36" s="185" t="s">
        <v>115</v>
      </c>
      <c r="C36" s="222">
        <v>2</v>
      </c>
      <c r="D36" s="61">
        <f>SUM(Month!G36:R36)+'FY-only sites'!D36</f>
        <v>227205</v>
      </c>
      <c r="E36" s="61">
        <f>SUM(Month!S36:AD36)+'FY-only sites'!E36</f>
        <v>381950</v>
      </c>
      <c r="F36" s="61">
        <f>SUM(Month!AE36:AP36)+'FY-only sites'!F36</f>
        <v>614500</v>
      </c>
      <c r="G36" s="61">
        <f>SUM(Month!AQ36:BB36)+'FY-only sites'!G36</f>
        <v>667261</v>
      </c>
    </row>
    <row r="37" spans="1:7" ht="12.75">
      <c r="A37" s="185" t="s">
        <v>154</v>
      </c>
      <c r="B37" s="185" t="s">
        <v>154</v>
      </c>
      <c r="C37" s="222">
        <v>3.000000000003</v>
      </c>
      <c r="D37" s="61">
        <f>SUM(Month!G37:R37)+'FY-only sites'!D37</f>
        <v>0</v>
      </c>
      <c r="E37" s="61">
        <f>SUM(Month!S37:AD37)+'FY-only sites'!E37</f>
        <v>0</v>
      </c>
      <c r="F37" s="61">
        <f>SUM(Month!AE37:AP37)+'FY-only sites'!F37</f>
        <v>8780</v>
      </c>
      <c r="G37" s="61">
        <f>SUM(Month!AQ37:BB37)+'FY-only sites'!G37</f>
        <v>11479</v>
      </c>
    </row>
    <row r="38" spans="1:7" ht="12.75">
      <c r="A38" s="185" t="s">
        <v>154</v>
      </c>
      <c r="B38" s="185" t="s">
        <v>154</v>
      </c>
      <c r="C38" s="222">
        <v>4</v>
      </c>
      <c r="D38" s="61">
        <f>SUM(Month!G38:R38)+'FY-only sites'!D38</f>
        <v>0</v>
      </c>
      <c r="E38" s="61">
        <f>SUM(Month!S38:AD38)+'FY-only sites'!E38</f>
        <v>5131</v>
      </c>
      <c r="F38" s="61">
        <f>SUM(Month!AE38:AP38)+'FY-only sites'!F38</f>
        <v>35711</v>
      </c>
      <c r="G38" s="61">
        <f>SUM(Month!AQ38:BB38)+'FY-only sites'!G38</f>
        <v>96719</v>
      </c>
    </row>
    <row r="39" spans="1:7" ht="12.75">
      <c r="A39" s="185" t="s">
        <v>154</v>
      </c>
      <c r="B39" s="185" t="s">
        <v>68</v>
      </c>
      <c r="C39" s="222">
        <v>2</v>
      </c>
      <c r="D39" s="61">
        <f>SUM(Month!G39:R39)+'FY-only sites'!D39</f>
        <v>127</v>
      </c>
      <c r="E39" s="61">
        <f>SUM(Month!S39:AD39)+'FY-only sites'!E39</f>
        <v>3033</v>
      </c>
      <c r="F39" s="61">
        <f>SUM(Month!AE39:AP39)+'FY-only sites'!F39</f>
        <v>4551</v>
      </c>
      <c r="G39" s="61">
        <f>SUM(Month!AQ39:BB39)+'FY-only sites'!G39</f>
        <v>15785</v>
      </c>
    </row>
    <row r="40" spans="1:7" ht="12.75">
      <c r="A40" s="185" t="s">
        <v>154</v>
      </c>
      <c r="B40" s="185" t="s">
        <v>69</v>
      </c>
      <c r="C40" s="222">
        <v>0.5</v>
      </c>
      <c r="D40" s="61">
        <f>SUM(Month!G40:R40)+'FY-only sites'!D40</f>
        <v>1333385</v>
      </c>
      <c r="E40" s="61">
        <f>SUM(Month!S40:AD40)+'FY-only sites'!E40</f>
        <v>1452040</v>
      </c>
      <c r="F40" s="61">
        <f>SUM(Month!AE40:AP40)+'FY-only sites'!F40</f>
        <v>628012</v>
      </c>
      <c r="G40" s="61">
        <f>SUM(Month!AQ40:BB40)+'FY-only sites'!G40</f>
        <v>0</v>
      </c>
    </row>
    <row r="41" spans="1:7" ht="12.75">
      <c r="A41" s="185" t="s">
        <v>154</v>
      </c>
      <c r="B41" s="185" t="s">
        <v>70</v>
      </c>
      <c r="C41" s="222">
        <v>1</v>
      </c>
      <c r="D41" s="61">
        <f>SUM(Month!G41:R41)+'FY-only sites'!D41</f>
        <v>30767</v>
      </c>
      <c r="E41" s="61">
        <f>SUM(Month!S41:AD41)+'FY-only sites'!E41</f>
        <v>60299</v>
      </c>
      <c r="F41" s="61">
        <f>SUM(Month!AE41:AP41)+'FY-only sites'!F41</f>
        <v>62836</v>
      </c>
      <c r="G41" s="61">
        <f>SUM(Month!AQ41:BB41)+'FY-only sites'!G41</f>
        <v>0</v>
      </c>
    </row>
    <row r="42" spans="1:7" ht="12.75">
      <c r="A42" s="185" t="s">
        <v>154</v>
      </c>
      <c r="B42" s="185" t="s">
        <v>65</v>
      </c>
      <c r="C42" s="222">
        <v>1</v>
      </c>
      <c r="D42" s="61">
        <f>SUM(Month!G42:R42)+'FY-only sites'!D42</f>
        <v>125051</v>
      </c>
      <c r="E42" s="61">
        <f>SUM(Month!S42:AD42)+'FY-only sites'!E42</f>
        <v>117117</v>
      </c>
      <c r="F42" s="61">
        <f>SUM(Month!AE42:AP42)+'FY-only sites'!F42</f>
        <v>94058</v>
      </c>
      <c r="G42" s="61">
        <f>SUM(Month!AQ42:BB42)+'FY-only sites'!G42</f>
        <v>119806</v>
      </c>
    </row>
    <row r="43" spans="1:7" ht="12.75">
      <c r="A43" s="185" t="s">
        <v>154</v>
      </c>
      <c r="B43" s="185" t="s">
        <v>154</v>
      </c>
      <c r="C43" s="222">
        <v>1.5000000000015</v>
      </c>
      <c r="D43" s="61">
        <f>SUM(Month!G43:R43)+'FY-only sites'!D43</f>
        <v>1847453</v>
      </c>
      <c r="E43" s="61">
        <f>SUM(Month!S43:AD43)+'FY-only sites'!E43</f>
        <v>2581048</v>
      </c>
      <c r="F43" s="61">
        <f>SUM(Month!AE43:AP43)+'FY-only sites'!F43</f>
        <v>5619025</v>
      </c>
      <c r="G43" s="61">
        <f>SUM(Month!AQ43:BB43)+'FY-only sites'!G43</f>
        <v>1531012</v>
      </c>
    </row>
    <row r="44" spans="1:7" ht="12.75">
      <c r="A44" s="185" t="s">
        <v>154</v>
      </c>
      <c r="B44" s="185" t="s">
        <v>71</v>
      </c>
      <c r="C44" s="222">
        <v>2</v>
      </c>
      <c r="D44" s="61">
        <f>SUM(Month!G44:R44)+'FY-only sites'!D44</f>
        <v>1117711</v>
      </c>
      <c r="E44" s="61">
        <f>SUM(Month!S44:AD44)+'FY-only sites'!E44</f>
        <v>1327276</v>
      </c>
      <c r="F44" s="61">
        <f>SUM(Month!AE44:AP44)+'FY-only sites'!F44</f>
        <v>1582028</v>
      </c>
      <c r="G44" s="61">
        <f>SUM(Month!AQ44:BB44)+'FY-only sites'!G44</f>
        <v>2262628</v>
      </c>
    </row>
    <row r="45" spans="1:7" ht="12.75">
      <c r="A45" s="185" t="s">
        <v>154</v>
      </c>
      <c r="B45" s="185" t="s">
        <v>72</v>
      </c>
      <c r="C45" s="222">
        <v>1</v>
      </c>
      <c r="D45" s="61">
        <f>SUM(Month!G45:R45)+'FY-only sites'!D45</f>
        <v>0</v>
      </c>
      <c r="E45" s="61">
        <f>SUM(Month!S45:AD45)+'FY-only sites'!E45</f>
        <v>249</v>
      </c>
      <c r="F45" s="61">
        <f>SUM(Month!AE45:AP45)+'FY-only sites'!F45</f>
        <v>0</v>
      </c>
      <c r="G45" s="61">
        <f>SUM(Month!AQ45:BB45)+'FY-only sites'!G45</f>
        <v>0</v>
      </c>
    </row>
    <row r="46" spans="1:7" ht="12.75">
      <c r="A46" s="185" t="s">
        <v>154</v>
      </c>
      <c r="B46" s="185" t="s">
        <v>154</v>
      </c>
      <c r="C46" s="222">
        <v>2</v>
      </c>
      <c r="D46" s="61">
        <f>SUM(Month!G46:R46)+'FY-only sites'!D46</f>
        <v>60988</v>
      </c>
      <c r="E46" s="61">
        <f>SUM(Month!S46:AD46)+'FY-only sites'!E46</f>
        <v>32883</v>
      </c>
      <c r="F46" s="61">
        <f>SUM(Month!AE46:AP46)+'FY-only sites'!F46</f>
        <v>29973</v>
      </c>
      <c r="G46" s="61">
        <f>SUM(Month!AQ46:BB46)+'FY-only sites'!G46</f>
        <v>20471</v>
      </c>
    </row>
    <row r="47" spans="1:7" ht="12.75">
      <c r="A47" s="185" t="s">
        <v>154</v>
      </c>
      <c r="B47" s="185" t="s">
        <v>73</v>
      </c>
      <c r="C47" s="222">
        <v>2</v>
      </c>
      <c r="D47" s="61">
        <f>SUM(Month!G47:R47)+'FY-only sites'!D47</f>
        <v>0</v>
      </c>
      <c r="E47" s="61">
        <f>SUM(Month!S47:AD47)+'FY-only sites'!E47</f>
        <v>8175</v>
      </c>
      <c r="F47" s="61">
        <f>SUM(Month!AE47:AP47)+'FY-only sites'!F47</f>
        <v>2511</v>
      </c>
      <c r="G47" s="61">
        <f>SUM(Month!AQ47:BB47)+'FY-only sites'!G47</f>
        <v>0</v>
      </c>
    </row>
    <row r="48" spans="1:7" ht="12.75">
      <c r="A48" s="185" t="s">
        <v>154</v>
      </c>
      <c r="B48" s="185" t="s">
        <v>74</v>
      </c>
      <c r="C48" s="222">
        <v>0.5</v>
      </c>
      <c r="D48" s="61">
        <f>SUM(Month!G48:R48)+'FY-only sites'!D48</f>
        <v>0</v>
      </c>
      <c r="E48" s="61">
        <f>SUM(Month!S48:AD48)+'FY-only sites'!E48</f>
        <v>0</v>
      </c>
      <c r="F48" s="61">
        <f>SUM(Month!AE48:AP48)+'FY-only sites'!F48</f>
        <v>0</v>
      </c>
      <c r="G48" s="61">
        <f>SUM(Month!AQ48:BB48)+'FY-only sites'!G48</f>
        <v>0</v>
      </c>
    </row>
    <row r="49" spans="1:7" ht="12.75">
      <c r="A49" s="185" t="s">
        <v>154</v>
      </c>
      <c r="B49" s="185" t="s">
        <v>154</v>
      </c>
      <c r="C49" s="222">
        <v>1</v>
      </c>
      <c r="D49" s="61">
        <f>SUM(Month!G49:R49)+'FY-only sites'!D49</f>
        <v>106870</v>
      </c>
      <c r="E49" s="61">
        <f>SUM(Month!S49:AD49)+'FY-only sites'!E49</f>
        <v>103492</v>
      </c>
      <c r="F49" s="61">
        <f>SUM(Month!AE49:AP49)+'FY-only sites'!F49</f>
        <v>90138</v>
      </c>
      <c r="G49" s="61">
        <f>SUM(Month!AQ49:BB49)+'FY-only sites'!G49</f>
        <v>92697</v>
      </c>
    </row>
    <row r="50" spans="1:7" ht="12.75">
      <c r="A50" s="185" t="s">
        <v>154</v>
      </c>
      <c r="B50" s="185" t="s">
        <v>75</v>
      </c>
      <c r="C50" s="222">
        <v>1</v>
      </c>
      <c r="D50" s="61">
        <f>SUM(Month!G50:R50)+'FY-only sites'!D50</f>
        <v>775</v>
      </c>
      <c r="E50" s="61">
        <f>SUM(Month!S50:AD50)+'FY-only sites'!E50</f>
        <v>396</v>
      </c>
      <c r="F50" s="61">
        <f>SUM(Month!AE50:AP50)+'FY-only sites'!F50</f>
        <v>483</v>
      </c>
      <c r="G50" s="61">
        <f>SUM(Month!AQ50:BB50)+'FY-only sites'!G50</f>
        <v>191</v>
      </c>
    </row>
    <row r="51" spans="1:7" ht="12.75">
      <c r="A51" s="185" t="s">
        <v>154</v>
      </c>
      <c r="B51" s="185" t="s">
        <v>154</v>
      </c>
      <c r="C51" s="222">
        <v>2</v>
      </c>
      <c r="D51" s="61">
        <f>SUM(Month!G51:R51)+'FY-only sites'!D51</f>
        <v>0</v>
      </c>
      <c r="E51" s="61">
        <f>SUM(Month!S51:AD51)+'FY-only sites'!E51</f>
        <v>0</v>
      </c>
      <c r="F51" s="61">
        <f>SUM(Month!AE51:AP51)+'FY-only sites'!F51</f>
        <v>0</v>
      </c>
      <c r="G51" s="61">
        <f>SUM(Month!AQ51:BB51)+'FY-only sites'!G51</f>
        <v>3191</v>
      </c>
    </row>
    <row r="52" spans="1:24" ht="12.75">
      <c r="A52" s="185" t="s">
        <v>154</v>
      </c>
      <c r="B52" s="185" t="s">
        <v>101</v>
      </c>
      <c r="C52" s="222">
        <v>1</v>
      </c>
      <c r="D52" s="61">
        <f>SUM(Month!G52:R52)+'FY-only sites'!D52</f>
        <v>0</v>
      </c>
      <c r="E52" s="61">
        <f>SUM(Month!S52:AD52)+'FY-only sites'!E52</f>
        <v>42</v>
      </c>
      <c r="F52" s="61">
        <f>SUM(Month!AE52:AP52)+'FY-only sites'!F52</f>
        <v>407</v>
      </c>
      <c r="G52" s="61">
        <f>SUM(Month!AQ52:BB52)+'FY-only sites'!G52</f>
        <v>0</v>
      </c>
      <c r="H52" s="48"/>
      <c r="I52" s="41"/>
      <c r="K52" s="48"/>
      <c r="P52" s="9"/>
      <c r="Q52" s="9"/>
      <c r="R52" s="9"/>
      <c r="T52" s="10"/>
      <c r="U52" s="10"/>
      <c r="V52" s="10"/>
      <c r="W52" s="10"/>
      <c r="X52" s="10"/>
    </row>
    <row r="53" spans="1:24" ht="12.75">
      <c r="A53" s="185" t="s">
        <v>154</v>
      </c>
      <c r="B53" s="185" t="s">
        <v>136</v>
      </c>
      <c r="C53" s="222">
        <v>1.5000000000015</v>
      </c>
      <c r="D53" s="61">
        <f>SUM(Month!G53:R53)+'FY-only sites'!D53</f>
        <v>0</v>
      </c>
      <c r="E53" s="61">
        <f>SUM(Month!S53:AD53)+'FY-only sites'!E53</f>
        <v>0</v>
      </c>
      <c r="F53" s="61">
        <f>SUM(Month!AE53:AP53)+'FY-only sites'!F53</f>
        <v>0</v>
      </c>
      <c r="G53" s="61">
        <f>SUM(Month!AQ53:BB53)+'FY-only sites'!G53</f>
        <v>24699</v>
      </c>
      <c r="H53" s="48"/>
      <c r="I53" s="41"/>
      <c r="K53" s="48"/>
      <c r="P53" s="9"/>
      <c r="Q53" s="9"/>
      <c r="R53" s="9"/>
      <c r="T53" s="10"/>
      <c r="U53" s="10"/>
      <c r="V53" s="10"/>
      <c r="W53" s="10"/>
      <c r="X53" s="10"/>
    </row>
    <row r="54" spans="1:24" ht="12.75">
      <c r="A54" s="185" t="s">
        <v>154</v>
      </c>
      <c r="B54" s="185" t="s">
        <v>133</v>
      </c>
      <c r="C54" s="222">
        <v>2</v>
      </c>
      <c r="D54" s="61">
        <f>SUM(Month!G54:R54)+'FY-only sites'!D54</f>
        <v>0</v>
      </c>
      <c r="E54" s="61">
        <f>SUM(Month!S54:AD54)+'FY-only sites'!E54</f>
        <v>0</v>
      </c>
      <c r="F54" s="61">
        <f>SUM(Month!AE54:AP54)+'FY-only sites'!F54</f>
        <v>0</v>
      </c>
      <c r="G54" s="61">
        <f>SUM(Month!AQ54:BB54)+'FY-only sites'!G54</f>
        <v>34783</v>
      </c>
      <c r="H54" s="48"/>
      <c r="I54" s="41"/>
      <c r="K54" s="48"/>
      <c r="P54" s="9"/>
      <c r="Q54" s="9"/>
      <c r="R54" s="9"/>
      <c r="T54" s="10"/>
      <c r="U54" s="10"/>
      <c r="V54" s="10"/>
      <c r="W54" s="10"/>
      <c r="X54" s="10"/>
    </row>
    <row r="55" spans="1:24" ht="12.75">
      <c r="A55" s="185" t="s">
        <v>154</v>
      </c>
      <c r="B55" s="185" t="s">
        <v>134</v>
      </c>
      <c r="C55" s="222">
        <v>1</v>
      </c>
      <c r="D55" s="61">
        <f>SUM(Month!G55:R55)+'FY-only sites'!D55</f>
        <v>0</v>
      </c>
      <c r="E55" s="61">
        <f>SUM(Month!S55:AD55)+'FY-only sites'!E55</f>
        <v>0</v>
      </c>
      <c r="F55" s="61">
        <f>SUM(Month!AE55:AP55)+'FY-only sites'!F55</f>
        <v>0</v>
      </c>
      <c r="G55" s="61">
        <f>SUM(Month!AQ55:BB55)+'FY-only sites'!G55</f>
        <v>2051539</v>
      </c>
      <c r="P55" s="9"/>
      <c r="Q55" s="9"/>
      <c r="R55" s="9"/>
      <c r="T55" s="10"/>
      <c r="U55" s="10"/>
      <c r="V55" s="10"/>
      <c r="W55" s="10"/>
      <c r="X55" s="10"/>
    </row>
    <row r="56" spans="1:24" ht="12.75">
      <c r="A56" s="185" t="s">
        <v>154</v>
      </c>
      <c r="B56" s="185" t="s">
        <v>141</v>
      </c>
      <c r="C56" s="222">
        <v>1</v>
      </c>
      <c r="D56" s="61">
        <f>SUM(Month!G56:R56)+'FY-only sites'!D56</f>
        <v>0</v>
      </c>
      <c r="E56" s="61">
        <f>SUM(Month!S56:AD56)+'FY-only sites'!E56</f>
        <v>0</v>
      </c>
      <c r="F56" s="61">
        <f>SUM(Month!AE56:AP56)+'FY-only sites'!F56</f>
        <v>0</v>
      </c>
      <c r="G56" s="61">
        <f>SUM(Month!AQ56:BB56)+'FY-only sites'!G56</f>
        <v>4239369</v>
      </c>
      <c r="P56" s="9"/>
      <c r="Q56" s="9"/>
      <c r="R56" s="9"/>
      <c r="T56" s="10"/>
      <c r="U56" s="10"/>
      <c r="V56" s="10"/>
      <c r="W56" s="10"/>
      <c r="X56" s="10"/>
    </row>
    <row r="57" spans="1:24" ht="12.75">
      <c r="A57" s="185" t="s">
        <v>154</v>
      </c>
      <c r="B57" s="185" t="s">
        <v>138</v>
      </c>
      <c r="C57" s="222">
        <v>0.30000000000003</v>
      </c>
      <c r="D57" s="61">
        <f>SUM(Month!G57:R57)+'FY-only sites'!D57</f>
        <v>0</v>
      </c>
      <c r="E57" s="61">
        <f>SUM(Month!S57:AD57)+'FY-only sites'!E57</f>
        <v>0</v>
      </c>
      <c r="F57" s="61">
        <f>SUM(Month!AE57:AP57)+'FY-only sites'!F57</f>
        <v>0</v>
      </c>
      <c r="G57" s="61">
        <f>SUM(Month!AQ57:BB57)+'FY-only sites'!G57</f>
        <v>51803</v>
      </c>
      <c r="H57" s="48"/>
      <c r="J57" s="50"/>
      <c r="P57" s="9"/>
      <c r="Q57" s="9"/>
      <c r="R57" s="9"/>
      <c r="T57" s="10"/>
      <c r="U57" s="10"/>
      <c r="V57" s="10"/>
      <c r="W57" s="10"/>
      <c r="X57" s="10"/>
    </row>
    <row r="58" spans="1:24" ht="12.75">
      <c r="A58" s="185" t="s">
        <v>154</v>
      </c>
      <c r="B58" s="185" t="s">
        <v>139</v>
      </c>
      <c r="C58" s="222">
        <v>0.60000000000024</v>
      </c>
      <c r="D58" s="61">
        <f>SUM(Month!G58:R58)+'FY-only sites'!D58</f>
        <v>0</v>
      </c>
      <c r="E58" s="61">
        <f>SUM(Month!S58:AD58)+'FY-only sites'!E58</f>
        <v>0</v>
      </c>
      <c r="F58" s="61">
        <f>SUM(Month!AE58:AP58)+'FY-only sites'!F58</f>
        <v>0</v>
      </c>
      <c r="G58" s="61">
        <f>SUM(Month!AQ58:BB58)+'FY-only sites'!G58</f>
        <v>54648</v>
      </c>
      <c r="H58" s="48"/>
      <c r="J58" s="50"/>
      <c r="P58" s="9"/>
      <c r="Q58" s="9"/>
      <c r="R58" s="9"/>
      <c r="T58" s="10"/>
      <c r="U58" s="10"/>
      <c r="V58" s="10"/>
      <c r="W58" s="10"/>
      <c r="X58" s="10"/>
    </row>
    <row r="59" spans="1:24" ht="12.75">
      <c r="A59" s="185" t="s">
        <v>154</v>
      </c>
      <c r="B59" s="185" t="s">
        <v>140</v>
      </c>
      <c r="C59" s="222">
        <v>0.8</v>
      </c>
      <c r="D59" s="61">
        <f>SUM(Month!G59:R59)+'FY-only sites'!D59</f>
        <v>0</v>
      </c>
      <c r="E59" s="61">
        <f>SUM(Month!S59:AD59)+'FY-only sites'!E59</f>
        <v>0</v>
      </c>
      <c r="F59" s="61">
        <f>SUM(Month!AE59:AP59)+'FY-only sites'!F59</f>
        <v>0</v>
      </c>
      <c r="G59" s="61">
        <f>SUM(Month!AQ59:BB59)+'FY-only sites'!G59</f>
        <v>17276</v>
      </c>
      <c r="H59" s="48"/>
      <c r="J59" s="50"/>
      <c r="P59" s="9"/>
      <c r="Q59" s="9"/>
      <c r="R59" s="9"/>
      <c r="T59" s="10"/>
      <c r="U59" s="10"/>
      <c r="V59" s="10"/>
      <c r="W59" s="10"/>
      <c r="X59" s="10"/>
    </row>
    <row r="60" spans="1:24" ht="12.75">
      <c r="A60" s="185" t="s">
        <v>154</v>
      </c>
      <c r="B60" s="185" t="s">
        <v>142</v>
      </c>
      <c r="C60" s="222">
        <v>0.70000000000021</v>
      </c>
      <c r="D60" s="61">
        <f>SUM(Month!G60:R60)+'FY-only sites'!D60</f>
        <v>0</v>
      </c>
      <c r="E60" s="61">
        <f>SUM(Month!S60:AD60)+'FY-only sites'!E60</f>
        <v>0</v>
      </c>
      <c r="F60" s="61">
        <f>SUM(Month!AE60:AP60)+'FY-only sites'!F60</f>
        <v>0</v>
      </c>
      <c r="G60" s="61">
        <f>SUM(Month!AQ60:BB60)+'FY-only sites'!G60</f>
        <v>40235</v>
      </c>
      <c r="H60" s="48"/>
      <c r="J60" s="50"/>
      <c r="P60" s="9"/>
      <c r="Q60" s="9"/>
      <c r="R60" s="9"/>
      <c r="T60" s="10"/>
      <c r="U60" s="10"/>
      <c r="V60" s="10"/>
      <c r="W60" s="10"/>
      <c r="X60" s="10"/>
    </row>
    <row r="61" spans="1:24" ht="12.75">
      <c r="A61" s="185" t="s">
        <v>154</v>
      </c>
      <c r="B61" s="185" t="s">
        <v>154</v>
      </c>
      <c r="C61" s="222">
        <v>0.9</v>
      </c>
      <c r="D61" s="61"/>
      <c r="E61" s="61"/>
      <c r="F61" s="61">
        <f>SUM(Month!AE61:AP61)+'FY-only sites'!F61</f>
        <v>0</v>
      </c>
      <c r="G61" s="61">
        <f>SUM(Month!AQ61:BB61)+'FY-only sites'!G61</f>
        <v>0</v>
      </c>
      <c r="H61" s="48"/>
      <c r="J61" s="50"/>
      <c r="P61" s="9"/>
      <c r="Q61" s="9"/>
      <c r="R61" s="9"/>
      <c r="T61" s="10"/>
      <c r="U61" s="10"/>
      <c r="V61" s="10"/>
      <c r="W61" s="10"/>
      <c r="X61" s="10"/>
    </row>
    <row r="62" spans="1:24" ht="12.75">
      <c r="A62" s="185" t="s">
        <v>154</v>
      </c>
      <c r="B62" s="185" t="s">
        <v>137</v>
      </c>
      <c r="C62" s="222">
        <v>1</v>
      </c>
      <c r="D62" s="61">
        <f>SUM(Month!G62:R62)+'FY-only sites'!D62</f>
        <v>0</v>
      </c>
      <c r="E62" s="61">
        <f>SUM(Month!S62:AD62)+'FY-only sites'!E62</f>
        <v>0</v>
      </c>
      <c r="F62" s="61">
        <f>SUM(Month!AE62:AP62)+'FY-only sites'!F62</f>
        <v>0</v>
      </c>
      <c r="G62" s="61">
        <f>SUM(Month!AQ62:BB62)+'FY-only sites'!G62</f>
        <v>120022</v>
      </c>
      <c r="H62" s="48"/>
      <c r="J62" s="50"/>
      <c r="P62" s="9"/>
      <c r="Q62" s="9"/>
      <c r="R62" s="9"/>
      <c r="T62" s="10"/>
      <c r="U62" s="10"/>
      <c r="V62" s="10"/>
      <c r="W62" s="10"/>
      <c r="X62" s="10"/>
    </row>
    <row r="63" spans="1:24" ht="12.75">
      <c r="A63" s="185" t="s">
        <v>154</v>
      </c>
      <c r="B63" s="185" t="s">
        <v>147</v>
      </c>
      <c r="C63" s="222">
        <v>0.30000000000003</v>
      </c>
      <c r="D63" s="61">
        <f>SUM(Month!G63:R63)+'FY-only sites'!D63</f>
        <v>0</v>
      </c>
      <c r="E63" s="61">
        <f>SUM(Month!S63:AD63)+'FY-only sites'!E63</f>
        <v>0</v>
      </c>
      <c r="F63" s="61">
        <f>SUM(Month!AE63:AP63)+'FY-only sites'!F63</f>
        <v>0</v>
      </c>
      <c r="G63" s="61">
        <f>SUM(Month!AQ63:BB63)+'FY-only sites'!G63</f>
        <v>2354</v>
      </c>
      <c r="H63" s="48"/>
      <c r="J63" s="50"/>
      <c r="P63" s="9"/>
      <c r="Q63" s="9"/>
      <c r="R63" s="9"/>
      <c r="T63" s="10"/>
      <c r="U63" s="10"/>
      <c r="V63" s="10"/>
      <c r="W63" s="10"/>
      <c r="X63" s="10"/>
    </row>
    <row r="64" spans="1:24" ht="12.75">
      <c r="A64" s="185" t="s">
        <v>114</v>
      </c>
      <c r="B64" s="185" t="s">
        <v>115</v>
      </c>
      <c r="C64" s="222">
        <v>2</v>
      </c>
      <c r="D64" s="61">
        <f>SUM(Month!G64:R64)+'FY-only sites'!D64</f>
        <v>82</v>
      </c>
      <c r="E64" s="61">
        <f>SUM(Month!S64:AD64)+'FY-only sites'!E64</f>
        <v>92</v>
      </c>
      <c r="F64" s="61">
        <f>SUM(Month!AE64:AP64)+'FY-only sites'!F64</f>
        <v>0</v>
      </c>
      <c r="G64" s="61">
        <f>SUM(Month!AQ64:BB64)+'FY-only sites'!G64</f>
        <v>0</v>
      </c>
      <c r="H64" s="101"/>
      <c r="I64" s="101"/>
      <c r="K64" s="48"/>
      <c r="P64" s="9"/>
      <c r="Q64" s="9"/>
      <c r="R64" s="9"/>
      <c r="T64" s="10"/>
      <c r="U64" s="10"/>
      <c r="V64" s="10"/>
      <c r="W64" s="10"/>
      <c r="X64" s="10"/>
    </row>
    <row r="65" spans="1:24" ht="12.75">
      <c r="A65" s="185" t="s">
        <v>154</v>
      </c>
      <c r="B65" s="185" t="s">
        <v>154</v>
      </c>
      <c r="C65" s="222">
        <v>4</v>
      </c>
      <c r="D65" s="61">
        <f>SUM(Month!G65:R65)+'FY-only sites'!D65</f>
        <v>0</v>
      </c>
      <c r="E65" s="61">
        <f>SUM(Month!S65:AD65)+'FY-only sites'!E65</f>
        <v>541</v>
      </c>
      <c r="F65" s="61">
        <f>SUM(Month!AE65:AP65)+'FY-only sites'!F65</f>
        <v>530</v>
      </c>
      <c r="G65" s="61">
        <f>SUM(Month!AQ65:BB65)+'FY-only sites'!G65</f>
        <v>1</v>
      </c>
      <c r="H65" s="101"/>
      <c r="I65" s="101"/>
      <c r="K65" s="48"/>
      <c r="P65" s="9"/>
      <c r="Q65" s="9"/>
      <c r="R65" s="9"/>
      <c r="T65" s="10"/>
      <c r="U65" s="10"/>
      <c r="V65" s="10"/>
      <c r="W65" s="10"/>
      <c r="X65" s="10"/>
    </row>
    <row r="66" spans="1:24" ht="12.75">
      <c r="A66" s="185" t="s">
        <v>154</v>
      </c>
      <c r="B66" s="185" t="s">
        <v>68</v>
      </c>
      <c r="C66" s="222">
        <v>2</v>
      </c>
      <c r="D66" s="61">
        <f>SUM(Month!G66:R66)+'FY-only sites'!D66</f>
        <v>0</v>
      </c>
      <c r="E66" s="61">
        <f>SUM(Month!S66:AD66)+'FY-only sites'!E66</f>
        <v>0</v>
      </c>
      <c r="F66" s="61">
        <f>SUM(Month!AE66:AP66)+'FY-only sites'!F66</f>
        <v>0</v>
      </c>
      <c r="G66" s="61">
        <f>SUM(Month!AQ66:BB66)+'FY-only sites'!G66</f>
        <v>0</v>
      </c>
      <c r="H66" s="101"/>
      <c r="I66" s="101"/>
      <c r="K66" s="48"/>
      <c r="P66" s="9"/>
      <c r="Q66" s="9"/>
      <c r="R66" s="9"/>
      <c r="T66" s="10"/>
      <c r="U66" s="10"/>
      <c r="V66" s="10"/>
      <c r="W66" s="10"/>
      <c r="X66" s="10"/>
    </row>
    <row r="67" spans="1:24" ht="12.75">
      <c r="A67" s="185" t="s">
        <v>154</v>
      </c>
      <c r="B67" s="185" t="s">
        <v>65</v>
      </c>
      <c r="C67" s="222">
        <v>2</v>
      </c>
      <c r="D67" s="61">
        <f>SUM(Month!G67:R67)+'FY-only sites'!D67</f>
        <v>140</v>
      </c>
      <c r="E67" s="61">
        <f>SUM(Month!S67:AD67)+'FY-only sites'!E67</f>
        <v>37</v>
      </c>
      <c r="F67" s="61">
        <f>SUM(Month!AE67:AP67)+'FY-only sites'!F67</f>
        <v>1</v>
      </c>
      <c r="G67" s="61">
        <f>SUM(Month!AQ67:BB67)+'FY-only sites'!G67</f>
        <v>0</v>
      </c>
      <c r="H67" s="101"/>
      <c r="I67" s="101"/>
      <c r="K67" s="48"/>
      <c r="P67" s="9"/>
      <c r="Q67" s="9"/>
      <c r="R67" s="9"/>
      <c r="T67" s="10"/>
      <c r="U67" s="10"/>
      <c r="V67" s="10"/>
      <c r="W67" s="10"/>
      <c r="X67" s="10"/>
    </row>
    <row r="68" spans="1:24" ht="12.75">
      <c r="A68" s="185" t="s">
        <v>154</v>
      </c>
      <c r="B68" s="185" t="s">
        <v>71</v>
      </c>
      <c r="C68" s="222">
        <v>2</v>
      </c>
      <c r="D68" s="61">
        <f>SUM(Month!G68:R68)+'FY-only sites'!D68</f>
        <v>0</v>
      </c>
      <c r="E68" s="61">
        <f>SUM(Month!S68:AD68)+'FY-only sites'!E68</f>
        <v>16</v>
      </c>
      <c r="F68" s="61">
        <f>SUM(Month!AE68:AP68)+'FY-only sites'!F68</f>
        <v>96</v>
      </c>
      <c r="G68" s="61">
        <f>SUM(Month!AQ68:BB68)+'FY-only sites'!G68</f>
        <v>0</v>
      </c>
      <c r="H68" s="101"/>
      <c r="I68" s="101"/>
      <c r="K68" s="48"/>
      <c r="P68" s="9"/>
      <c r="Q68" s="9"/>
      <c r="R68" s="9"/>
      <c r="T68" s="10"/>
      <c r="U68" s="10"/>
      <c r="V68" s="10"/>
      <c r="W68" s="10"/>
      <c r="X68" s="10"/>
    </row>
    <row r="69" spans="1:24" ht="12.75">
      <c r="A69" s="185" t="s">
        <v>154</v>
      </c>
      <c r="B69" s="185" t="s">
        <v>66</v>
      </c>
      <c r="C69" s="222">
        <v>2</v>
      </c>
      <c r="D69" s="61">
        <f>SUM(Month!G69:R69)+'FY-only sites'!D69</f>
        <v>6</v>
      </c>
      <c r="E69" s="61">
        <f>SUM(Month!S69:AD69)+'FY-only sites'!E69</f>
        <v>0</v>
      </c>
      <c r="F69" s="61">
        <f>SUM(Month!AE69:AP69)+'FY-only sites'!F69</f>
        <v>0</v>
      </c>
      <c r="G69" s="61">
        <f>SUM(Month!AQ69:BB69)+'FY-only sites'!G69</f>
        <v>0</v>
      </c>
      <c r="H69" s="101"/>
      <c r="I69" s="101"/>
      <c r="K69" s="48"/>
      <c r="P69" s="9"/>
      <c r="Q69" s="9"/>
      <c r="R69" s="9"/>
      <c r="T69" s="10"/>
      <c r="U69" s="10"/>
      <c r="V69" s="10"/>
      <c r="W69" s="10"/>
      <c r="X69" s="10"/>
    </row>
    <row r="70" spans="1:24" ht="12.75">
      <c r="A70" s="185" t="s">
        <v>154</v>
      </c>
      <c r="B70" s="185" t="s">
        <v>101</v>
      </c>
      <c r="C70" s="222">
        <v>2</v>
      </c>
      <c r="D70" s="61">
        <f>SUM(Month!G70:R70)+'FY-only sites'!D70</f>
        <v>0</v>
      </c>
      <c r="E70" s="61">
        <f>SUM(Month!S70:AD70)+'FY-only sites'!E70</f>
        <v>48</v>
      </c>
      <c r="F70" s="61">
        <f>SUM(Month!AE70:AP70)+'FY-only sites'!F70</f>
        <v>47</v>
      </c>
      <c r="G70" s="61">
        <f>SUM(Month!AQ70:BB70)+'FY-only sites'!G70</f>
        <v>0</v>
      </c>
      <c r="H70" s="101"/>
      <c r="I70" s="101"/>
      <c r="K70" s="48"/>
      <c r="P70" s="9"/>
      <c r="Q70" s="9"/>
      <c r="R70" s="9"/>
      <c r="T70" s="10"/>
      <c r="U70" s="10"/>
      <c r="V70" s="10"/>
      <c r="W70" s="10"/>
      <c r="X70" s="10"/>
    </row>
    <row r="71" spans="1:24" ht="12.75">
      <c r="A71" s="185" t="s">
        <v>154</v>
      </c>
      <c r="B71" s="185" t="s">
        <v>133</v>
      </c>
      <c r="C71" s="222">
        <v>2</v>
      </c>
      <c r="D71" s="61">
        <f>SUM(Month!G71:R71)+'FY-only sites'!D71</f>
        <v>0</v>
      </c>
      <c r="E71" s="61">
        <f>SUM(Month!S71:AD71)+'FY-only sites'!E71</f>
        <v>0</v>
      </c>
      <c r="F71" s="61">
        <f>SUM(Month!AE71:AP71)+'FY-only sites'!F71</f>
        <v>0</v>
      </c>
      <c r="G71" s="61">
        <f>SUM(Month!AQ71:BB71)+'FY-only sites'!G71</f>
        <v>22</v>
      </c>
      <c r="H71" s="101"/>
      <c r="I71" s="101"/>
      <c r="K71" s="48"/>
      <c r="P71" s="9"/>
      <c r="Q71" s="9"/>
      <c r="R71" s="9"/>
      <c r="T71" s="10"/>
      <c r="U71" s="10"/>
      <c r="V71" s="10"/>
      <c r="W71" s="10"/>
      <c r="X71" s="10"/>
    </row>
    <row r="72" spans="1:24" ht="12.75">
      <c r="A72" s="185" t="s">
        <v>56</v>
      </c>
      <c r="B72" s="185" t="s">
        <v>66</v>
      </c>
      <c r="C72" s="222">
        <v>1</v>
      </c>
      <c r="D72" s="61">
        <f>SUM(Month!G72:R72)+'FY-only sites'!D72</f>
        <v>4996378</v>
      </c>
      <c r="E72" s="61">
        <f>SUM(Month!S72:AD72)+'FY-only sites'!E72</f>
        <v>5016173</v>
      </c>
      <c r="F72" s="61">
        <f>SUM(Month!AE72:AP72)+'FY-only sites'!F72</f>
        <v>4940587</v>
      </c>
      <c r="G72" s="61">
        <f>SUM(Month!AQ72:BB72)+'FY-only sites'!G72</f>
        <v>4802516</v>
      </c>
      <c r="H72" s="101"/>
      <c r="I72" s="101"/>
      <c r="K72" s="48"/>
      <c r="P72" s="9"/>
      <c r="Q72" s="9"/>
      <c r="R72" s="9"/>
      <c r="T72" s="10"/>
      <c r="U72" s="10"/>
      <c r="V72" s="10"/>
      <c r="W72" s="10"/>
      <c r="X72" s="10"/>
    </row>
    <row r="73" spans="1:24" ht="12.75">
      <c r="A73" s="185" t="s">
        <v>154</v>
      </c>
      <c r="B73" s="185" t="s">
        <v>154</v>
      </c>
      <c r="C73" s="222">
        <v>0.25</v>
      </c>
      <c r="D73" s="61">
        <f>SUM(Month!G73:R73)+'FY-only sites'!D73</f>
        <v>0</v>
      </c>
      <c r="E73" s="61">
        <f>SUM(Month!S73:AD73)+'FY-only sites'!E73</f>
        <v>947</v>
      </c>
      <c r="F73" s="61">
        <f>SUM(Month!AE73:AP73)+'FY-only sites'!F73</f>
        <v>4079</v>
      </c>
      <c r="G73" s="61">
        <f>SUM(Month!AQ73:BB73)+'FY-only sites'!G73</f>
        <v>14113</v>
      </c>
      <c r="H73" s="101"/>
      <c r="I73" s="101"/>
      <c r="K73" s="48"/>
      <c r="P73" s="9"/>
      <c r="Q73" s="9"/>
      <c r="R73" s="9"/>
      <c r="T73" s="10"/>
      <c r="U73" s="10"/>
      <c r="V73" s="10"/>
      <c r="W73" s="10"/>
      <c r="X73" s="10"/>
    </row>
    <row r="74" spans="1:24" ht="12.75">
      <c r="A74" s="185" t="s">
        <v>154</v>
      </c>
      <c r="B74" s="185" t="s">
        <v>154</v>
      </c>
      <c r="C74" s="222">
        <v>0.2</v>
      </c>
      <c r="D74" s="61">
        <f>SUM(Month!G74:R74)+'FY-only sites'!D74</f>
        <v>0</v>
      </c>
      <c r="E74" s="61">
        <f>SUM(Month!S74:AD74)+'FY-only sites'!E74</f>
        <v>0</v>
      </c>
      <c r="F74" s="61">
        <f>SUM(Month!AE74:AP74)+'FY-only sites'!F74</f>
        <v>0</v>
      </c>
      <c r="G74" s="61">
        <f>SUM(Month!AQ74:BB74)+'FY-only sites'!G74</f>
        <v>0</v>
      </c>
      <c r="H74" s="101"/>
      <c r="I74" s="101"/>
      <c r="K74" s="48"/>
      <c r="P74" s="9"/>
      <c r="Q74" s="9"/>
      <c r="R74" s="9"/>
      <c r="T74" s="10"/>
      <c r="U74" s="10"/>
      <c r="V74" s="10"/>
      <c r="W74" s="10"/>
      <c r="X74" s="10"/>
    </row>
    <row r="75" spans="1:24" ht="12.75">
      <c r="A75" s="185" t="s">
        <v>61</v>
      </c>
      <c r="B75" s="185" t="s">
        <v>66</v>
      </c>
      <c r="C75" s="222">
        <v>0.5</v>
      </c>
      <c r="D75" s="61">
        <f>SUM(Month!G75:R75)+'FY-only sites'!D75</f>
        <v>0</v>
      </c>
      <c r="E75" s="61">
        <f>SUM(Month!S75:AD75)+'FY-only sites'!E75</f>
        <v>124</v>
      </c>
      <c r="F75" s="61">
        <f>SUM(Month!AE75:AP75)+'FY-only sites'!F75</f>
        <v>9775</v>
      </c>
      <c r="G75" s="61">
        <f>SUM(Month!AQ75:BB75)+'FY-only sites'!G75</f>
        <v>28060</v>
      </c>
      <c r="H75" s="101"/>
      <c r="I75" s="101"/>
      <c r="K75" s="48"/>
      <c r="P75" s="9"/>
      <c r="Q75" s="9"/>
      <c r="R75" s="9"/>
      <c r="T75" s="10"/>
      <c r="U75" s="10"/>
      <c r="V75" s="10"/>
      <c r="W75" s="10"/>
      <c r="X75" s="10"/>
    </row>
    <row r="76" spans="1:24" ht="12.75">
      <c r="A76" s="185" t="s">
        <v>154</v>
      </c>
      <c r="B76" s="185" t="s">
        <v>154</v>
      </c>
      <c r="C76" s="222">
        <v>1</v>
      </c>
      <c r="D76" s="61">
        <f>SUM(Month!G76:R76)+'FY-only sites'!D76</f>
        <v>518453</v>
      </c>
      <c r="E76" s="61">
        <f>SUM(Month!S76:AD76)+'FY-only sites'!E76</f>
        <v>567841</v>
      </c>
      <c r="F76" s="61">
        <f>SUM(Month!AE76:AP76)+'FY-only sites'!F76</f>
        <v>530633</v>
      </c>
      <c r="G76" s="61">
        <f>SUM(Month!AQ76:BB76)+'FY-only sites'!G76</f>
        <v>561161</v>
      </c>
      <c r="H76" s="101"/>
      <c r="I76" s="101"/>
      <c r="K76" s="48"/>
      <c r="P76" s="9"/>
      <c r="Q76" s="9"/>
      <c r="R76" s="9"/>
      <c r="T76" s="10"/>
      <c r="U76" s="10"/>
      <c r="V76" s="10"/>
      <c r="W76" s="10"/>
      <c r="X76" s="10"/>
    </row>
    <row r="77" spans="1:24" ht="12.75">
      <c r="A77" s="185" t="s">
        <v>76</v>
      </c>
      <c r="B77" s="185" t="s">
        <v>66</v>
      </c>
      <c r="C77" s="222">
        <v>1</v>
      </c>
      <c r="D77" s="61">
        <f>SUM(Month!G77:R77)+'FY-only sites'!D77</f>
        <v>9</v>
      </c>
      <c r="E77" s="61">
        <f>SUM(Month!S77:AD77)+'FY-only sites'!E77</f>
        <v>0</v>
      </c>
      <c r="F77" s="61">
        <f>SUM(Month!AE77:AP77)+'FY-only sites'!F77</f>
        <v>0</v>
      </c>
      <c r="G77" s="61">
        <f>SUM(Month!AQ77:BB77)+'FY-only sites'!G77</f>
        <v>0</v>
      </c>
      <c r="H77" s="101"/>
      <c r="I77" s="101"/>
      <c r="K77" s="48"/>
      <c r="P77" s="9"/>
      <c r="Q77" s="9"/>
      <c r="R77" s="9"/>
      <c r="T77" s="10"/>
      <c r="U77" s="10"/>
      <c r="V77" s="10"/>
      <c r="W77" s="10"/>
      <c r="X77" s="10"/>
    </row>
    <row r="78" spans="1:24" ht="12.75">
      <c r="A78" s="185" t="s">
        <v>62</v>
      </c>
      <c r="B78" s="185" t="s">
        <v>66</v>
      </c>
      <c r="C78" s="222">
        <v>2</v>
      </c>
      <c r="D78" s="61">
        <f>SUM(Month!G78:R78)+'FY-only sites'!D78</f>
        <v>2801</v>
      </c>
      <c r="E78" s="61">
        <f>SUM(Month!S78:AD78)+'FY-only sites'!E78</f>
        <v>2379</v>
      </c>
      <c r="F78" s="61">
        <f>SUM(Month!AE78:AP78)+'FY-only sites'!F78</f>
        <v>7169</v>
      </c>
      <c r="G78" s="61">
        <f>SUM(Month!AQ78:BB78)+'FY-only sites'!G78</f>
        <v>4347</v>
      </c>
      <c r="H78" s="101"/>
      <c r="I78" s="101"/>
      <c r="K78" s="48"/>
      <c r="P78" s="9"/>
      <c r="Q78" s="9"/>
      <c r="R78" s="9"/>
      <c r="T78" s="10"/>
      <c r="U78" s="10"/>
      <c r="V78" s="10"/>
      <c r="W78" s="10"/>
      <c r="X78" s="10"/>
    </row>
    <row r="79" spans="1:24" ht="12.75">
      <c r="A79" s="185" t="s">
        <v>154</v>
      </c>
      <c r="B79" s="185" t="s">
        <v>154</v>
      </c>
      <c r="C79" s="222">
        <v>3.000000000003</v>
      </c>
      <c r="D79" s="61"/>
      <c r="E79" s="61"/>
      <c r="F79" s="61">
        <f>SUM(Month!AE79:AP79)+'FY-only sites'!F79</f>
        <v>378</v>
      </c>
      <c r="G79" s="61">
        <f>SUM(Month!AQ79:BB79)+'FY-only sites'!G79</f>
        <v>167</v>
      </c>
      <c r="H79" s="101"/>
      <c r="I79" s="101"/>
      <c r="K79" s="48"/>
      <c r="P79" s="9"/>
      <c r="Q79" s="9"/>
      <c r="R79" s="9"/>
      <c r="T79" s="10"/>
      <c r="U79" s="10"/>
      <c r="V79" s="10"/>
      <c r="W79" s="10"/>
      <c r="X79" s="10"/>
    </row>
    <row r="80" spans="1:24" ht="12.75">
      <c r="A80" s="185" t="s">
        <v>154</v>
      </c>
      <c r="B80" s="185" t="s">
        <v>154</v>
      </c>
      <c r="C80" s="222">
        <v>5</v>
      </c>
      <c r="D80" s="61">
        <f>SUM(Month!G79:R79)+'FY-only sites'!D80</f>
        <v>0</v>
      </c>
      <c r="E80" s="61">
        <f>SUM(Month!S79:AD79)+'FY-only sites'!E80</f>
        <v>0</v>
      </c>
      <c r="F80" s="61">
        <f>SUM(Month!AE80:AP80)+'FY-only sites'!F80</f>
        <v>0</v>
      </c>
      <c r="G80" s="61">
        <f>SUM(Month!AQ80:BB80)+'FY-only sites'!G80</f>
        <v>4970</v>
      </c>
      <c r="H80" s="101"/>
      <c r="I80" s="101"/>
      <c r="K80" s="48"/>
      <c r="P80" s="9"/>
      <c r="Q80" s="9"/>
      <c r="R80" s="9"/>
      <c r="T80" s="10"/>
      <c r="U80" s="10"/>
      <c r="V80" s="10"/>
      <c r="W80" s="10"/>
      <c r="X80" s="10"/>
    </row>
    <row r="81" spans="1:24" ht="12.75">
      <c r="A81" s="185" t="s">
        <v>63</v>
      </c>
      <c r="B81" s="185" t="s">
        <v>66</v>
      </c>
      <c r="C81" s="222">
        <v>1</v>
      </c>
      <c r="D81" s="61">
        <f>SUM(Month!G81:R81)+'FY-only sites'!D81</f>
        <v>71</v>
      </c>
      <c r="E81" s="61">
        <f>SUM(Month!S81:AD81)+'FY-only sites'!E81</f>
        <v>103</v>
      </c>
      <c r="F81" s="61">
        <f>SUM(Month!AE81:AP81)+'FY-only sites'!F81</f>
        <v>98</v>
      </c>
      <c r="G81" s="61">
        <f>SUM(Month!AQ81:BB81)+'FY-only sites'!G81</f>
        <v>37</v>
      </c>
      <c r="H81" s="101"/>
      <c r="I81" s="101"/>
      <c r="K81" s="48"/>
      <c r="P81" s="9"/>
      <c r="Q81" s="9"/>
      <c r="R81" s="9"/>
      <c r="T81" s="10"/>
      <c r="U81" s="10"/>
      <c r="V81" s="10"/>
      <c r="W81" s="10"/>
      <c r="X81" s="10"/>
    </row>
    <row r="82" spans="1:24" ht="12.75">
      <c r="A82" s="185" t="s">
        <v>154</v>
      </c>
      <c r="B82" s="185" t="s">
        <v>154</v>
      </c>
      <c r="C82" s="222">
        <v>2</v>
      </c>
      <c r="D82" s="61">
        <f>SUM(Month!G82:R82)+'FY-only sites'!D82</f>
        <v>0</v>
      </c>
      <c r="E82" s="61">
        <f>SUM(Month!S82:AD82)+'FY-only sites'!E82</f>
        <v>0</v>
      </c>
      <c r="F82" s="61">
        <f>SUM(Month!AE82:AP82)+'FY-only sites'!F82</f>
        <v>99</v>
      </c>
      <c r="G82" s="61">
        <f>SUM(Month!AQ82:BB82)+'FY-only sites'!G82</f>
        <v>0</v>
      </c>
      <c r="H82" s="101"/>
      <c r="I82" s="101"/>
      <c r="K82" s="48"/>
      <c r="P82" s="9"/>
      <c r="Q82" s="9"/>
      <c r="R82" s="9"/>
      <c r="T82" s="10"/>
      <c r="U82" s="10"/>
      <c r="V82" s="10"/>
      <c r="W82" s="10"/>
      <c r="X82" s="10"/>
    </row>
    <row r="83" spans="1:24" ht="12.75">
      <c r="A83" s="185" t="s">
        <v>154</v>
      </c>
      <c r="B83" s="185" t="s">
        <v>154</v>
      </c>
      <c r="C83" s="222">
        <v>5</v>
      </c>
      <c r="D83" s="61">
        <f>SUM(Month!G83:R83)+'FY-only sites'!D83</f>
        <v>0</v>
      </c>
      <c r="E83" s="61">
        <f>SUM(Month!S83:AD83)+'FY-only sites'!E83</f>
        <v>92</v>
      </c>
      <c r="F83" s="61">
        <f>SUM(Month!AE83:AP83)+'FY-only sites'!F83</f>
        <v>126</v>
      </c>
      <c r="G83" s="61">
        <f>SUM(Month!AQ83:BB83)+'FY-only sites'!G83</f>
        <v>181</v>
      </c>
      <c r="H83" s="101"/>
      <c r="I83" s="101"/>
      <c r="K83" s="48"/>
      <c r="P83" s="9"/>
      <c r="Q83" s="9"/>
      <c r="R83" s="9"/>
      <c r="T83" s="10"/>
      <c r="U83" s="10"/>
      <c r="V83" s="10"/>
      <c r="W83" s="10"/>
      <c r="X83" s="10"/>
    </row>
    <row r="84" spans="1:24" s="6" customFormat="1" ht="12.75">
      <c r="A84" s="214" t="s">
        <v>154</v>
      </c>
      <c r="B84" s="214" t="s">
        <v>154</v>
      </c>
      <c r="C84" s="225" t="s">
        <v>154</v>
      </c>
      <c r="D84" s="61">
        <f>SUM(Month!G84:R84)+'FY-only sites'!D84</f>
        <v>0</v>
      </c>
      <c r="E84" s="61">
        <f>SUM(Month!S84:AD84)+'FY-only sites'!E84</f>
        <v>0</v>
      </c>
      <c r="F84" s="61">
        <f>SUM(Month!AE84:AP84)+'FY-only sites'!F84</f>
        <v>0</v>
      </c>
      <c r="G84" s="61">
        <f>SUM(Month!AQ84:BB84)+'FY-only sites'!G84</f>
        <v>0</v>
      </c>
      <c r="H84" s="187"/>
      <c r="I84" s="102"/>
      <c r="J84" s="103"/>
      <c r="P84" s="12"/>
      <c r="Q84" s="12"/>
      <c r="R84" s="12"/>
      <c r="T84" s="76"/>
      <c r="U84" s="76"/>
      <c r="V84" s="76"/>
      <c r="W84" s="76"/>
      <c r="X84" s="76"/>
    </row>
    <row r="85" spans="1:24" s="6" customFormat="1" ht="12.75">
      <c r="A85" s="218" t="s">
        <v>0</v>
      </c>
      <c r="B85" s="185" t="s">
        <v>154</v>
      </c>
      <c r="C85" s="222" t="s">
        <v>154</v>
      </c>
      <c r="D85" s="95">
        <f>SUM(D8:D84)</f>
        <v>24962401</v>
      </c>
      <c r="E85" s="95">
        <f>SUM(E8:E84)</f>
        <v>34972637</v>
      </c>
      <c r="F85" s="95">
        <f>SUM(F8:F84)</f>
        <v>44402579</v>
      </c>
      <c r="G85" s="95">
        <f>SUM(G8:G84)</f>
        <v>62961486</v>
      </c>
      <c r="H85" s="103"/>
      <c r="I85" s="237"/>
      <c r="J85" s="103"/>
      <c r="P85" s="12"/>
      <c r="Q85" s="12"/>
      <c r="R85" s="12"/>
      <c r="T85" s="76"/>
      <c r="U85" s="76"/>
      <c r="V85" s="76"/>
      <c r="W85" s="76"/>
      <c r="X85" s="76"/>
    </row>
    <row r="86" spans="1:24" ht="12.75">
      <c r="A86" s="185" t="s">
        <v>154</v>
      </c>
      <c r="B86" s="185" t="s">
        <v>154</v>
      </c>
      <c r="C86" s="222" t="s">
        <v>154</v>
      </c>
      <c r="D86" s="52"/>
      <c r="E86" s="52"/>
      <c r="F86" s="52"/>
      <c r="P86" s="9"/>
      <c r="Q86" s="9"/>
      <c r="R86" s="9"/>
      <c r="T86" s="10"/>
      <c r="U86" s="10"/>
      <c r="V86" s="10"/>
      <c r="W86" s="10"/>
      <c r="X86" s="10"/>
    </row>
    <row r="87" spans="1:24" ht="12.75">
      <c r="A87" s="218" t="s">
        <v>77</v>
      </c>
      <c r="B87" s="218" t="s">
        <v>78</v>
      </c>
      <c r="C87" s="222" t="s">
        <v>154</v>
      </c>
      <c r="D87" s="52"/>
      <c r="E87" s="52"/>
      <c r="F87" s="52"/>
      <c r="P87" s="9"/>
      <c r="Q87" s="9"/>
      <c r="R87" s="9"/>
      <c r="T87" s="10"/>
      <c r="U87" s="10"/>
      <c r="V87" s="10"/>
      <c r="W87" s="10"/>
      <c r="X87" s="10"/>
    </row>
    <row r="88" spans="1:24" ht="12.75">
      <c r="A88" s="218" t="s">
        <v>82</v>
      </c>
      <c r="B88" s="218" t="s">
        <v>154</v>
      </c>
      <c r="C88" s="222" t="s">
        <v>154</v>
      </c>
      <c r="D88" s="41"/>
      <c r="G88" s="19" t="s">
        <v>55</v>
      </c>
      <c r="P88" s="9"/>
      <c r="Q88" s="9"/>
      <c r="R88" s="9"/>
      <c r="T88" s="10"/>
      <c r="U88" s="10"/>
      <c r="V88" s="10"/>
      <c r="W88" s="10"/>
      <c r="X88" s="10"/>
    </row>
    <row r="89" spans="1:24" ht="12.75">
      <c r="A89" s="185" t="s">
        <v>57</v>
      </c>
      <c r="B89" s="185" t="s">
        <v>66</v>
      </c>
      <c r="C89" s="222">
        <v>1</v>
      </c>
      <c r="D89" s="41">
        <f aca="true" t="shared" si="0" ref="D89:G96">D8/$C89</f>
        <v>66584</v>
      </c>
      <c r="E89" s="41">
        <f t="shared" si="0"/>
        <v>74502</v>
      </c>
      <c r="F89" s="41">
        <f t="shared" si="0"/>
        <v>71330</v>
      </c>
      <c r="G89" s="41">
        <f t="shared" si="0"/>
        <v>72494</v>
      </c>
      <c r="I89" s="41"/>
      <c r="P89" s="9"/>
      <c r="Q89" s="9"/>
      <c r="R89" s="9"/>
      <c r="T89" s="10"/>
      <c r="U89" s="10"/>
      <c r="V89" s="10"/>
      <c r="W89" s="10"/>
      <c r="X89" s="10"/>
    </row>
    <row r="90" spans="1:24" ht="12.75">
      <c r="A90" s="185" t="s">
        <v>154</v>
      </c>
      <c r="B90" s="185" t="s">
        <v>154</v>
      </c>
      <c r="C90" s="222">
        <v>2</v>
      </c>
      <c r="D90" s="41">
        <f t="shared" si="0"/>
        <v>0</v>
      </c>
      <c r="E90" s="41">
        <f t="shared" si="0"/>
        <v>0</v>
      </c>
      <c r="F90" s="41">
        <f t="shared" si="0"/>
        <v>0</v>
      </c>
      <c r="G90" s="41">
        <f t="shared" si="0"/>
        <v>0</v>
      </c>
      <c r="I90" s="41"/>
      <c r="P90" s="9"/>
      <c r="Q90" s="9"/>
      <c r="R90" s="9"/>
      <c r="T90" s="10"/>
      <c r="U90" s="10"/>
      <c r="V90" s="10"/>
      <c r="W90" s="10"/>
      <c r="X90" s="10"/>
    </row>
    <row r="91" spans="1:24" ht="12.75">
      <c r="A91" s="185" t="s">
        <v>154</v>
      </c>
      <c r="B91" s="185" t="s">
        <v>154</v>
      </c>
      <c r="C91" s="222">
        <v>3.000000000003</v>
      </c>
      <c r="D91" s="41">
        <f t="shared" si="0"/>
        <v>0</v>
      </c>
      <c r="E91" s="41">
        <f t="shared" si="0"/>
        <v>1136.333333332197</v>
      </c>
      <c r="F91" s="41">
        <f t="shared" si="0"/>
        <v>1942.333333331391</v>
      </c>
      <c r="G91" s="41">
        <f t="shared" si="0"/>
        <v>1875.6666666647911</v>
      </c>
      <c r="I91" s="41"/>
      <c r="P91" s="9"/>
      <c r="Q91" s="9"/>
      <c r="R91" s="9"/>
      <c r="T91" s="10"/>
      <c r="U91" s="10"/>
      <c r="V91" s="10"/>
      <c r="W91" s="10"/>
      <c r="X91" s="10"/>
    </row>
    <row r="92" spans="1:24" ht="12.75">
      <c r="A92" s="185" t="s">
        <v>112</v>
      </c>
      <c r="B92" s="185" t="s">
        <v>66</v>
      </c>
      <c r="C92" s="222">
        <v>1</v>
      </c>
      <c r="D92" s="41">
        <f t="shared" si="0"/>
        <v>1789327</v>
      </c>
      <c r="E92" s="41">
        <f t="shared" si="0"/>
        <v>2640585</v>
      </c>
      <c r="F92" s="41">
        <f t="shared" si="0"/>
        <v>2024500</v>
      </c>
      <c r="G92" s="41">
        <f t="shared" si="0"/>
        <v>2286968</v>
      </c>
      <c r="I92" s="41"/>
      <c r="P92" s="9"/>
      <c r="Q92" s="9"/>
      <c r="R92" s="9"/>
      <c r="T92" s="10"/>
      <c r="U92" s="10"/>
      <c r="V92" s="10"/>
      <c r="W92" s="10"/>
      <c r="X92" s="10"/>
    </row>
    <row r="93" spans="1:24" ht="12.75">
      <c r="A93" s="185" t="s">
        <v>154</v>
      </c>
      <c r="B93" s="185" t="s">
        <v>154</v>
      </c>
      <c r="C93" s="222">
        <v>3.000000000003</v>
      </c>
      <c r="D93" s="41">
        <f t="shared" si="0"/>
        <v>0</v>
      </c>
      <c r="E93" s="41">
        <f t="shared" si="0"/>
        <v>175.666666666491</v>
      </c>
      <c r="F93" s="41">
        <f t="shared" si="0"/>
        <v>303.999999999696</v>
      </c>
      <c r="G93" s="41">
        <f t="shared" si="0"/>
        <v>404.33333333292904</v>
      </c>
      <c r="I93" s="41"/>
      <c r="P93" s="9"/>
      <c r="Q93" s="9"/>
      <c r="R93" s="9"/>
      <c r="T93" s="10"/>
      <c r="U93" s="10"/>
      <c r="V93" s="10"/>
      <c r="W93" s="10"/>
      <c r="X93" s="10"/>
    </row>
    <row r="94" spans="1:24" ht="12.75">
      <c r="A94" s="185" t="s">
        <v>154</v>
      </c>
      <c r="B94" s="185" t="s">
        <v>154</v>
      </c>
      <c r="C94" s="222">
        <v>0.70000000000021</v>
      </c>
      <c r="D94" s="41">
        <f t="shared" si="0"/>
        <v>0</v>
      </c>
      <c r="E94" s="41">
        <f t="shared" si="0"/>
        <v>0</v>
      </c>
      <c r="F94" s="41">
        <f t="shared" si="0"/>
        <v>0</v>
      </c>
      <c r="G94" s="41">
        <f t="shared" si="0"/>
        <v>109.999999999967</v>
      </c>
      <c r="I94" s="41"/>
      <c r="P94" s="9"/>
      <c r="Q94" s="9"/>
      <c r="R94" s="9"/>
      <c r="T94" s="10"/>
      <c r="U94" s="10"/>
      <c r="V94" s="10"/>
      <c r="W94" s="10"/>
      <c r="X94" s="10"/>
    </row>
    <row r="95" spans="1:24" ht="12.75">
      <c r="A95" s="185" t="s">
        <v>111</v>
      </c>
      <c r="B95" s="185" t="s">
        <v>66</v>
      </c>
      <c r="C95" s="222">
        <v>1</v>
      </c>
      <c r="D95" s="41">
        <f t="shared" si="0"/>
        <v>0</v>
      </c>
      <c r="E95" s="41">
        <f t="shared" si="0"/>
        <v>0</v>
      </c>
      <c r="F95" s="41">
        <f t="shared" si="0"/>
        <v>101340</v>
      </c>
      <c r="G95" s="41">
        <f t="shared" si="0"/>
        <v>196405</v>
      </c>
      <c r="I95" s="41"/>
      <c r="P95" s="9"/>
      <c r="Q95" s="9"/>
      <c r="R95" s="9"/>
      <c r="T95" s="10"/>
      <c r="U95" s="10"/>
      <c r="V95" s="10"/>
      <c r="W95" s="10"/>
      <c r="X95" s="10"/>
    </row>
    <row r="96" spans="1:24" ht="12.75">
      <c r="A96" s="185" t="s">
        <v>113</v>
      </c>
      <c r="B96" s="185" t="s">
        <v>66</v>
      </c>
      <c r="C96" s="222">
        <v>1</v>
      </c>
      <c r="D96" s="41">
        <f t="shared" si="0"/>
        <v>1260</v>
      </c>
      <c r="E96" s="41">
        <f t="shared" si="0"/>
        <v>2164</v>
      </c>
      <c r="F96" s="41">
        <f t="shared" si="0"/>
        <v>2908</v>
      </c>
      <c r="G96" s="41">
        <f t="shared" si="0"/>
        <v>2930</v>
      </c>
      <c r="I96" s="41"/>
      <c r="P96" s="9"/>
      <c r="Q96" s="9"/>
      <c r="R96" s="9"/>
      <c r="T96" s="10"/>
      <c r="U96" s="10"/>
      <c r="V96" s="10"/>
      <c r="W96" s="10"/>
      <c r="X96" s="10"/>
    </row>
    <row r="97" spans="1:24" ht="12.75">
      <c r="A97" s="185" t="s">
        <v>154</v>
      </c>
      <c r="B97" s="185" t="s">
        <v>154</v>
      </c>
      <c r="C97" s="222">
        <v>2</v>
      </c>
      <c r="D97" s="41">
        <f aca="true" t="shared" si="1" ref="D97:G98">D16/$C97</f>
        <v>180</v>
      </c>
      <c r="E97" s="41">
        <f t="shared" si="1"/>
        <v>221</v>
      </c>
      <c r="F97" s="41">
        <f t="shared" si="1"/>
        <v>233.5</v>
      </c>
      <c r="G97" s="41">
        <f t="shared" si="1"/>
        <v>206</v>
      </c>
      <c r="I97" s="41"/>
      <c r="P97" s="9"/>
      <c r="Q97" s="9"/>
      <c r="R97" s="9"/>
      <c r="T97" s="10"/>
      <c r="U97" s="10"/>
      <c r="V97" s="10"/>
      <c r="W97" s="10"/>
      <c r="X97" s="10"/>
    </row>
    <row r="98" spans="1:24" ht="12.75">
      <c r="A98" s="185"/>
      <c r="B98" s="185"/>
      <c r="C98" s="222">
        <v>3</v>
      </c>
      <c r="D98" s="41">
        <f t="shared" si="1"/>
        <v>0</v>
      </c>
      <c r="E98" s="41">
        <f t="shared" si="1"/>
        <v>0</v>
      </c>
      <c r="F98" s="41">
        <f t="shared" si="1"/>
        <v>0</v>
      </c>
      <c r="G98" s="41">
        <f t="shared" si="1"/>
        <v>0</v>
      </c>
      <c r="I98" s="41"/>
      <c r="P98" s="9"/>
      <c r="Q98" s="9"/>
      <c r="R98" s="9"/>
      <c r="T98" s="10"/>
      <c r="U98" s="10"/>
      <c r="V98" s="10"/>
      <c r="W98" s="10"/>
      <c r="X98" s="10"/>
    </row>
    <row r="99" spans="1:24" ht="12.75">
      <c r="A99" s="185" t="s">
        <v>154</v>
      </c>
      <c r="B99" s="185" t="s">
        <v>154</v>
      </c>
      <c r="C99" s="222">
        <v>4</v>
      </c>
      <c r="D99" s="41">
        <f aca="true" t="shared" si="2" ref="D99:G118">D18/$C99</f>
        <v>0</v>
      </c>
      <c r="E99" s="41">
        <f t="shared" si="2"/>
        <v>0</v>
      </c>
      <c r="F99" s="41">
        <f t="shared" si="2"/>
        <v>43.5</v>
      </c>
      <c r="G99" s="41">
        <f t="shared" si="2"/>
        <v>254.75</v>
      </c>
      <c r="I99" s="41"/>
      <c r="P99" s="9"/>
      <c r="Q99" s="9"/>
      <c r="R99" s="9"/>
      <c r="T99" s="10"/>
      <c r="U99" s="10"/>
      <c r="V99" s="10"/>
      <c r="W99" s="10"/>
      <c r="X99" s="10"/>
    </row>
    <row r="100" spans="1:24" ht="12.75">
      <c r="A100" s="185" t="s">
        <v>58</v>
      </c>
      <c r="B100" s="185" t="s">
        <v>66</v>
      </c>
      <c r="C100" s="222">
        <v>1</v>
      </c>
      <c r="D100" s="41">
        <f t="shared" si="2"/>
        <v>789171</v>
      </c>
      <c r="E100" s="41">
        <f t="shared" si="2"/>
        <v>959199</v>
      </c>
      <c r="F100" s="41">
        <f t="shared" si="2"/>
        <v>935121</v>
      </c>
      <c r="G100" s="41">
        <f t="shared" si="2"/>
        <v>1007685</v>
      </c>
      <c r="I100" s="41"/>
      <c r="P100" s="9"/>
      <c r="Q100" s="9"/>
      <c r="R100" s="9"/>
      <c r="T100" s="10"/>
      <c r="U100" s="10"/>
      <c r="V100" s="10"/>
      <c r="W100" s="10"/>
      <c r="X100" s="10"/>
    </row>
    <row r="101" spans="1:24" ht="12.75">
      <c r="A101" s="185" t="s">
        <v>154</v>
      </c>
      <c r="B101" s="185" t="s">
        <v>154</v>
      </c>
      <c r="C101" s="222">
        <v>1.5000000000015</v>
      </c>
      <c r="D101" s="41">
        <f t="shared" si="2"/>
        <v>1750229.3333315833</v>
      </c>
      <c r="E101" s="41">
        <f t="shared" si="2"/>
        <v>2062349.333331271</v>
      </c>
      <c r="F101" s="41">
        <f t="shared" si="2"/>
        <v>2011342.6666646556</v>
      </c>
      <c r="G101" s="41">
        <f t="shared" si="2"/>
        <v>2167979.3333311654</v>
      </c>
      <c r="I101" s="41"/>
      <c r="P101" s="9"/>
      <c r="Q101" s="9"/>
      <c r="R101" s="9"/>
      <c r="T101" s="10"/>
      <c r="U101" s="10"/>
      <c r="V101" s="10"/>
      <c r="W101" s="10"/>
      <c r="X101" s="10"/>
    </row>
    <row r="102" spans="1:24" ht="12.75">
      <c r="A102" s="185" t="s">
        <v>154</v>
      </c>
      <c r="B102" s="185" t="s">
        <v>154</v>
      </c>
      <c r="C102" s="222">
        <v>2</v>
      </c>
      <c r="D102" s="41">
        <f t="shared" si="2"/>
        <v>805615.5</v>
      </c>
      <c r="E102" s="41">
        <f t="shared" si="2"/>
        <v>2366182.5</v>
      </c>
      <c r="F102" s="41">
        <f t="shared" si="2"/>
        <v>5868731.5</v>
      </c>
      <c r="G102" s="41">
        <f t="shared" si="2"/>
        <v>9838294.5</v>
      </c>
      <c r="I102" s="41"/>
      <c r="P102" s="9"/>
      <c r="Q102" s="9"/>
      <c r="R102" s="9"/>
      <c r="T102" s="10"/>
      <c r="U102" s="10"/>
      <c r="V102" s="10"/>
      <c r="W102" s="10"/>
      <c r="X102" s="10"/>
    </row>
    <row r="103" spans="1:24" ht="12.75">
      <c r="A103" s="185" t="s">
        <v>59</v>
      </c>
      <c r="B103" s="185" t="s">
        <v>66</v>
      </c>
      <c r="C103" s="222">
        <v>1</v>
      </c>
      <c r="D103" s="41">
        <f t="shared" si="2"/>
        <v>7698134</v>
      </c>
      <c r="E103" s="41">
        <f t="shared" si="2"/>
        <v>11768298</v>
      </c>
      <c r="F103" s="41">
        <f t="shared" si="2"/>
        <v>12154358</v>
      </c>
      <c r="G103" s="41">
        <f t="shared" si="2"/>
        <v>18320511</v>
      </c>
      <c r="I103" s="41"/>
      <c r="P103" s="9"/>
      <c r="Q103" s="9"/>
      <c r="R103" s="9"/>
      <c r="T103" s="10"/>
      <c r="U103" s="10"/>
      <c r="V103" s="10"/>
      <c r="W103" s="10"/>
      <c r="X103" s="10"/>
    </row>
    <row r="104" spans="1:24" ht="12.75">
      <c r="A104" s="185" t="s">
        <v>154</v>
      </c>
      <c r="B104" s="185" t="s">
        <v>154</v>
      </c>
      <c r="C104" s="222">
        <v>4</v>
      </c>
      <c r="D104" s="41">
        <f t="shared" si="2"/>
        <v>1363.75</v>
      </c>
      <c r="E104" s="41">
        <f t="shared" si="2"/>
        <v>5698.25</v>
      </c>
      <c r="F104" s="41">
        <f t="shared" si="2"/>
        <v>13008.25</v>
      </c>
      <c r="G104" s="41">
        <f t="shared" si="2"/>
        <v>35958.5</v>
      </c>
      <c r="I104" s="41"/>
      <c r="P104" s="9"/>
      <c r="Q104" s="9"/>
      <c r="R104" s="9"/>
      <c r="T104" s="10"/>
      <c r="U104" s="10"/>
      <c r="V104" s="10"/>
      <c r="W104" s="10"/>
      <c r="X104" s="10"/>
    </row>
    <row r="105" spans="1:24" ht="12.75">
      <c r="A105" s="185" t="s">
        <v>154</v>
      </c>
      <c r="B105" s="185" t="s">
        <v>154</v>
      </c>
      <c r="C105" s="222">
        <v>0.9000000000000901</v>
      </c>
      <c r="D105" s="41">
        <f t="shared" si="2"/>
        <v>0</v>
      </c>
      <c r="E105" s="41">
        <f t="shared" si="2"/>
        <v>0</v>
      </c>
      <c r="F105" s="41">
        <f t="shared" si="2"/>
        <v>0</v>
      </c>
      <c r="G105" s="41">
        <f t="shared" si="2"/>
        <v>250083.3333333083</v>
      </c>
      <c r="I105" s="41"/>
      <c r="P105" s="9"/>
      <c r="Q105" s="9"/>
      <c r="R105" s="9"/>
      <c r="T105" s="10"/>
      <c r="U105" s="10"/>
      <c r="V105" s="10"/>
      <c r="W105" s="10"/>
      <c r="X105" s="10"/>
    </row>
    <row r="106" spans="1:24" ht="12.75">
      <c r="A106" s="185" t="s">
        <v>117</v>
      </c>
      <c r="B106" s="185" t="s">
        <v>66</v>
      </c>
      <c r="C106" s="222">
        <v>1</v>
      </c>
      <c r="D106" s="41">
        <f t="shared" si="2"/>
        <v>4152</v>
      </c>
      <c r="E106" s="41">
        <f t="shared" si="2"/>
        <v>7924</v>
      </c>
      <c r="F106" s="41">
        <f t="shared" si="2"/>
        <v>7425</v>
      </c>
      <c r="G106" s="41">
        <f t="shared" si="2"/>
        <v>8439</v>
      </c>
      <c r="I106" s="41"/>
      <c r="P106" s="9"/>
      <c r="Q106" s="9"/>
      <c r="R106" s="9"/>
      <c r="T106" s="10"/>
      <c r="U106" s="10"/>
      <c r="V106" s="10"/>
      <c r="W106" s="10"/>
      <c r="X106" s="10"/>
    </row>
    <row r="107" spans="1:24" ht="12.75">
      <c r="A107" s="185" t="s">
        <v>154</v>
      </c>
      <c r="B107" s="185" t="s">
        <v>154</v>
      </c>
      <c r="C107" s="222">
        <v>2</v>
      </c>
      <c r="D107" s="41">
        <f t="shared" si="2"/>
        <v>57.5</v>
      </c>
      <c r="E107" s="41">
        <f t="shared" si="2"/>
        <v>104.5</v>
      </c>
      <c r="F107" s="41">
        <f t="shared" si="2"/>
        <v>82</v>
      </c>
      <c r="G107" s="41">
        <f t="shared" si="2"/>
        <v>71</v>
      </c>
      <c r="I107" s="41"/>
      <c r="P107" s="9"/>
      <c r="Q107" s="9"/>
      <c r="R107" s="9"/>
      <c r="T107" s="10"/>
      <c r="U107" s="10"/>
      <c r="V107" s="10"/>
      <c r="W107" s="10"/>
      <c r="X107" s="10"/>
    </row>
    <row r="108" spans="1:24" ht="12.75">
      <c r="A108" s="185" t="s">
        <v>154</v>
      </c>
      <c r="B108" s="185" t="s">
        <v>154</v>
      </c>
      <c r="C108" s="222">
        <v>4</v>
      </c>
      <c r="D108" s="41">
        <f t="shared" si="2"/>
        <v>129</v>
      </c>
      <c r="E108" s="41">
        <f t="shared" si="2"/>
        <v>49.25</v>
      </c>
      <c r="F108" s="41">
        <f t="shared" si="2"/>
        <v>35.25</v>
      </c>
      <c r="G108" s="41">
        <f t="shared" si="2"/>
        <v>704.5</v>
      </c>
      <c r="I108" s="41"/>
      <c r="P108" s="9"/>
      <c r="Q108" s="9"/>
      <c r="R108" s="9"/>
      <c r="T108" s="10"/>
      <c r="U108" s="10"/>
      <c r="V108" s="10"/>
      <c r="W108" s="10"/>
      <c r="X108" s="10"/>
    </row>
    <row r="109" spans="1:24" ht="12.75">
      <c r="A109" s="185" t="s">
        <v>60</v>
      </c>
      <c r="B109" s="185" t="s">
        <v>66</v>
      </c>
      <c r="C109" s="222">
        <v>1</v>
      </c>
      <c r="D109" s="41">
        <f t="shared" si="2"/>
        <v>178</v>
      </c>
      <c r="E109" s="41">
        <f t="shared" si="2"/>
        <v>167</v>
      </c>
      <c r="F109" s="41">
        <f t="shared" si="2"/>
        <v>108</v>
      </c>
      <c r="G109" s="41">
        <f t="shared" si="2"/>
        <v>92</v>
      </c>
      <c r="I109" s="41"/>
      <c r="P109" s="9"/>
      <c r="Q109" s="9"/>
      <c r="R109" s="9"/>
      <c r="T109" s="10"/>
      <c r="U109" s="10"/>
      <c r="V109" s="10"/>
      <c r="W109" s="10"/>
      <c r="X109" s="10"/>
    </row>
    <row r="110" spans="1:24" ht="12.75">
      <c r="A110" s="185" t="s">
        <v>154</v>
      </c>
      <c r="B110" s="185" t="s">
        <v>154</v>
      </c>
      <c r="C110" s="222">
        <v>2</v>
      </c>
      <c r="D110" s="41">
        <f t="shared" si="2"/>
        <v>247.5</v>
      </c>
      <c r="E110" s="41">
        <f t="shared" si="2"/>
        <v>1225.5</v>
      </c>
      <c r="F110" s="41">
        <f t="shared" si="2"/>
        <v>9107</v>
      </c>
      <c r="G110" s="41">
        <f t="shared" si="2"/>
        <v>346684</v>
      </c>
      <c r="I110" s="41"/>
      <c r="P110" s="9"/>
      <c r="Q110" s="9"/>
      <c r="R110" s="9"/>
      <c r="T110" s="10"/>
      <c r="U110" s="10"/>
      <c r="V110" s="10"/>
      <c r="W110" s="10"/>
      <c r="X110" s="10"/>
    </row>
    <row r="111" spans="1:24" ht="12.75">
      <c r="A111" s="185" t="s">
        <v>154</v>
      </c>
      <c r="B111" s="185" t="s">
        <v>154</v>
      </c>
      <c r="C111" s="222">
        <v>1.6</v>
      </c>
      <c r="D111" s="41">
        <f t="shared" si="2"/>
        <v>0</v>
      </c>
      <c r="E111" s="41">
        <f t="shared" si="2"/>
        <v>0</v>
      </c>
      <c r="F111" s="41">
        <f t="shared" si="2"/>
        <v>0</v>
      </c>
      <c r="G111" s="41">
        <f t="shared" si="2"/>
        <v>94631.25</v>
      </c>
      <c r="I111" s="41"/>
      <c r="P111" s="9"/>
      <c r="Q111" s="9"/>
      <c r="R111" s="9"/>
      <c r="T111" s="10"/>
      <c r="U111" s="10"/>
      <c r="V111" s="10"/>
      <c r="W111" s="10"/>
      <c r="X111" s="10"/>
    </row>
    <row r="112" spans="1:24" ht="12.75">
      <c r="A112" s="185" t="s">
        <v>154</v>
      </c>
      <c r="B112" s="185" t="s">
        <v>154</v>
      </c>
      <c r="C112" s="222">
        <v>1.7000000000018698</v>
      </c>
      <c r="D112" s="41">
        <f t="shared" si="2"/>
        <v>0</v>
      </c>
      <c r="E112" s="41">
        <f t="shared" si="2"/>
        <v>0</v>
      </c>
      <c r="F112" s="41">
        <f t="shared" si="2"/>
        <v>0</v>
      </c>
      <c r="G112" s="41">
        <f t="shared" si="2"/>
        <v>22.352941176446002</v>
      </c>
      <c r="I112" s="41"/>
      <c r="P112" s="9"/>
      <c r="Q112" s="9"/>
      <c r="R112" s="9"/>
      <c r="T112" s="10"/>
      <c r="U112" s="10"/>
      <c r="V112" s="10"/>
      <c r="W112" s="10"/>
      <c r="X112" s="10"/>
    </row>
    <row r="113" spans="1:24" ht="12.75">
      <c r="A113" s="185" t="s">
        <v>154</v>
      </c>
      <c r="B113" s="185" t="s">
        <v>154</v>
      </c>
      <c r="C113" s="222">
        <v>1.4000000000014001</v>
      </c>
      <c r="D113" s="41">
        <f t="shared" si="2"/>
        <v>0</v>
      </c>
      <c r="E113" s="41">
        <f t="shared" si="2"/>
        <v>0</v>
      </c>
      <c r="F113" s="41">
        <f t="shared" si="2"/>
        <v>0</v>
      </c>
      <c r="G113" s="41">
        <f t="shared" si="2"/>
        <v>0</v>
      </c>
      <c r="I113" s="41"/>
      <c r="P113" s="9"/>
      <c r="Q113" s="9"/>
      <c r="R113" s="9"/>
      <c r="T113" s="10"/>
      <c r="U113" s="10"/>
      <c r="V113" s="10"/>
      <c r="W113" s="10"/>
      <c r="X113" s="10"/>
    </row>
    <row r="114" spans="1:24" ht="12.75">
      <c r="A114" s="185" t="s">
        <v>116</v>
      </c>
      <c r="B114" s="185" t="s">
        <v>66</v>
      </c>
      <c r="C114" s="222">
        <v>1</v>
      </c>
      <c r="D114" s="41">
        <f t="shared" si="2"/>
        <v>1796</v>
      </c>
      <c r="E114" s="41">
        <f t="shared" si="2"/>
        <v>2347</v>
      </c>
      <c r="F114" s="41">
        <f t="shared" si="2"/>
        <v>6431</v>
      </c>
      <c r="G114" s="41">
        <f t="shared" si="2"/>
        <v>28302</v>
      </c>
      <c r="I114" s="41"/>
      <c r="P114" s="9"/>
      <c r="Q114" s="9"/>
      <c r="R114" s="9"/>
      <c r="T114" s="10"/>
      <c r="U114" s="10"/>
      <c r="V114" s="10"/>
      <c r="W114" s="10"/>
      <c r="X114" s="10"/>
    </row>
    <row r="115" spans="1:24" ht="12.75">
      <c r="A115" s="185" t="s">
        <v>154</v>
      </c>
      <c r="B115" s="185" t="s">
        <v>154</v>
      </c>
      <c r="C115" s="222">
        <v>2</v>
      </c>
      <c r="D115" s="41">
        <f t="shared" si="2"/>
        <v>5.5</v>
      </c>
      <c r="E115" s="41">
        <f t="shared" si="2"/>
        <v>5</v>
      </c>
      <c r="F115" s="41">
        <f t="shared" si="2"/>
        <v>0</v>
      </c>
      <c r="G115" s="41">
        <f t="shared" si="2"/>
        <v>0</v>
      </c>
      <c r="I115" s="41"/>
      <c r="P115" s="9"/>
      <c r="Q115" s="9"/>
      <c r="R115" s="9"/>
      <c r="T115" s="10"/>
      <c r="U115" s="10"/>
      <c r="V115" s="10"/>
      <c r="W115" s="10"/>
      <c r="X115" s="10"/>
    </row>
    <row r="116" spans="1:24" ht="12.75">
      <c r="A116" s="185" t="s">
        <v>154</v>
      </c>
      <c r="B116" s="185" t="s">
        <v>154</v>
      </c>
      <c r="C116" s="222">
        <v>4</v>
      </c>
      <c r="D116" s="41">
        <f t="shared" si="2"/>
        <v>0</v>
      </c>
      <c r="E116" s="41">
        <f t="shared" si="2"/>
        <v>0</v>
      </c>
      <c r="F116" s="41">
        <f t="shared" si="2"/>
        <v>4.5</v>
      </c>
      <c r="G116" s="41">
        <f t="shared" si="2"/>
        <v>2631.5</v>
      </c>
      <c r="I116" s="41"/>
      <c r="P116" s="9"/>
      <c r="Q116" s="9"/>
      <c r="R116" s="9"/>
      <c r="T116" s="10"/>
      <c r="U116" s="10"/>
      <c r="V116" s="10"/>
      <c r="W116" s="10"/>
      <c r="X116" s="10"/>
    </row>
    <row r="117" spans="1:24" ht="12.75">
      <c r="A117" s="185" t="s">
        <v>67</v>
      </c>
      <c r="B117" s="185" t="s">
        <v>115</v>
      </c>
      <c r="C117" s="222">
        <v>2</v>
      </c>
      <c r="D117" s="41">
        <f t="shared" si="2"/>
        <v>113602.5</v>
      </c>
      <c r="E117" s="41">
        <f t="shared" si="2"/>
        <v>190975</v>
      </c>
      <c r="F117" s="41">
        <f t="shared" si="2"/>
        <v>307250</v>
      </c>
      <c r="G117" s="41">
        <f t="shared" si="2"/>
        <v>333630.5</v>
      </c>
      <c r="I117" s="41"/>
      <c r="P117" s="9"/>
      <c r="Q117" s="9"/>
      <c r="R117" s="9"/>
      <c r="T117" s="10"/>
      <c r="U117" s="10"/>
      <c r="V117" s="10"/>
      <c r="W117" s="10"/>
      <c r="X117" s="10"/>
    </row>
    <row r="118" spans="1:24" ht="12.75">
      <c r="A118" s="185" t="s">
        <v>154</v>
      </c>
      <c r="B118" s="185" t="s">
        <v>154</v>
      </c>
      <c r="C118" s="222">
        <v>3.000000000003</v>
      </c>
      <c r="D118" s="41">
        <f t="shared" si="2"/>
        <v>0</v>
      </c>
      <c r="E118" s="41">
        <f t="shared" si="2"/>
        <v>0</v>
      </c>
      <c r="F118" s="41">
        <f t="shared" si="2"/>
        <v>2926.66666666374</v>
      </c>
      <c r="G118" s="41">
        <f t="shared" si="2"/>
        <v>3826.3333333295072</v>
      </c>
      <c r="H118" s="49"/>
      <c r="I118" s="41"/>
      <c r="K118" s="48"/>
      <c r="P118" s="9"/>
      <c r="Q118" s="9"/>
      <c r="R118" s="9"/>
      <c r="T118" s="10"/>
      <c r="U118" s="10"/>
      <c r="V118" s="10"/>
      <c r="W118" s="10"/>
      <c r="X118" s="10"/>
    </row>
    <row r="119" spans="1:24" ht="12.75">
      <c r="A119" s="185" t="s">
        <v>154</v>
      </c>
      <c r="B119" s="185" t="s">
        <v>154</v>
      </c>
      <c r="C119" s="222">
        <v>4</v>
      </c>
      <c r="D119" s="41">
        <f aca="true" t="shared" si="3" ref="D119:G138">D38/$C119</f>
        <v>0</v>
      </c>
      <c r="E119" s="41">
        <f t="shared" si="3"/>
        <v>1282.75</v>
      </c>
      <c r="F119" s="41">
        <f t="shared" si="3"/>
        <v>8927.75</v>
      </c>
      <c r="G119" s="41">
        <f t="shared" si="3"/>
        <v>24179.75</v>
      </c>
      <c r="H119" s="48"/>
      <c r="I119" s="41"/>
      <c r="K119" s="48"/>
      <c r="P119" s="9"/>
      <c r="Q119" s="9"/>
      <c r="R119" s="9"/>
      <c r="T119" s="10"/>
      <c r="U119" s="10"/>
      <c r="V119" s="10"/>
      <c r="W119" s="10"/>
      <c r="X119" s="10"/>
    </row>
    <row r="120" spans="1:24" ht="12.75">
      <c r="A120" s="185" t="s">
        <v>154</v>
      </c>
      <c r="B120" s="185" t="s">
        <v>68</v>
      </c>
      <c r="C120" s="222">
        <v>2</v>
      </c>
      <c r="D120" s="41">
        <f t="shared" si="3"/>
        <v>63.5</v>
      </c>
      <c r="E120" s="41">
        <f t="shared" si="3"/>
        <v>1516.5</v>
      </c>
      <c r="F120" s="41">
        <f t="shared" si="3"/>
        <v>2275.5</v>
      </c>
      <c r="G120" s="41">
        <f t="shared" si="3"/>
        <v>7892.5</v>
      </c>
      <c r="H120" s="48"/>
      <c r="I120" s="41"/>
      <c r="K120" s="48"/>
      <c r="P120" s="9"/>
      <c r="Q120" s="9"/>
      <c r="R120" s="9"/>
      <c r="T120" s="10"/>
      <c r="U120" s="10"/>
      <c r="V120" s="10"/>
      <c r="W120" s="10"/>
      <c r="X120" s="10"/>
    </row>
    <row r="121" spans="1:24" ht="12.75">
      <c r="A121" s="185" t="s">
        <v>154</v>
      </c>
      <c r="B121" s="185" t="s">
        <v>69</v>
      </c>
      <c r="C121" s="222">
        <v>0.5</v>
      </c>
      <c r="D121" s="41">
        <f t="shared" si="3"/>
        <v>2666770</v>
      </c>
      <c r="E121" s="41">
        <f t="shared" si="3"/>
        <v>2904080</v>
      </c>
      <c r="F121" s="41">
        <f t="shared" si="3"/>
        <v>1256024</v>
      </c>
      <c r="G121" s="41">
        <f t="shared" si="3"/>
        <v>0</v>
      </c>
      <c r="H121" s="13"/>
      <c r="I121" s="41"/>
      <c r="K121" s="48"/>
      <c r="P121" s="9"/>
      <c r="Q121" s="9"/>
      <c r="R121" s="9"/>
      <c r="T121" s="10"/>
      <c r="U121" s="10"/>
      <c r="V121" s="10"/>
      <c r="W121" s="10"/>
      <c r="X121" s="10"/>
    </row>
    <row r="122" spans="1:11" ht="12.75">
      <c r="A122" s="185" t="s">
        <v>154</v>
      </c>
      <c r="B122" s="185" t="s">
        <v>70</v>
      </c>
      <c r="C122" s="222">
        <v>1</v>
      </c>
      <c r="D122" s="41">
        <f t="shared" si="3"/>
        <v>30767</v>
      </c>
      <c r="E122" s="41">
        <f t="shared" si="3"/>
        <v>60299</v>
      </c>
      <c r="F122" s="41">
        <f t="shared" si="3"/>
        <v>62836</v>
      </c>
      <c r="G122" s="41">
        <f t="shared" si="3"/>
        <v>0</v>
      </c>
      <c r="I122" s="41"/>
      <c r="K122" s="48"/>
    </row>
    <row r="123" spans="1:11" ht="12.75">
      <c r="A123" s="185" t="s">
        <v>154</v>
      </c>
      <c r="B123" s="185" t="s">
        <v>65</v>
      </c>
      <c r="C123" s="222">
        <v>1</v>
      </c>
      <c r="D123" s="41">
        <f t="shared" si="3"/>
        <v>125051</v>
      </c>
      <c r="E123" s="41">
        <f t="shared" si="3"/>
        <v>117117</v>
      </c>
      <c r="F123" s="41">
        <f t="shared" si="3"/>
        <v>94058</v>
      </c>
      <c r="G123" s="41">
        <f t="shared" si="3"/>
        <v>119806</v>
      </c>
      <c r="H123" s="48"/>
      <c r="I123" s="41"/>
      <c r="K123" s="48"/>
    </row>
    <row r="124" spans="1:18" ht="12.75">
      <c r="A124" s="185" t="s">
        <v>154</v>
      </c>
      <c r="B124" s="185" t="s">
        <v>154</v>
      </c>
      <c r="C124" s="222">
        <v>1.5000000000015</v>
      </c>
      <c r="D124" s="41">
        <f t="shared" si="3"/>
        <v>1231635.3333321018</v>
      </c>
      <c r="E124" s="41">
        <f t="shared" si="3"/>
        <v>1720698.6666649461</v>
      </c>
      <c r="F124" s="41">
        <f t="shared" si="3"/>
        <v>3746016.6666629207</v>
      </c>
      <c r="G124" s="41">
        <f t="shared" si="3"/>
        <v>1020674.666665646</v>
      </c>
      <c r="H124" s="9"/>
      <c r="I124" s="41"/>
      <c r="J124" s="9"/>
      <c r="K124" s="48"/>
      <c r="L124" s="9"/>
      <c r="M124" s="9"/>
      <c r="N124" s="9"/>
      <c r="O124" s="9"/>
      <c r="P124" s="9"/>
      <c r="Q124" s="9"/>
      <c r="R124" s="9"/>
    </row>
    <row r="125" spans="1:18" ht="12.75">
      <c r="A125" s="185" t="s">
        <v>154</v>
      </c>
      <c r="B125" s="185" t="s">
        <v>71</v>
      </c>
      <c r="C125" s="222">
        <v>2</v>
      </c>
      <c r="D125" s="41">
        <f t="shared" si="3"/>
        <v>558855.5</v>
      </c>
      <c r="E125" s="41">
        <f t="shared" si="3"/>
        <v>663638</v>
      </c>
      <c r="F125" s="41">
        <f t="shared" si="3"/>
        <v>791014</v>
      </c>
      <c r="G125" s="41">
        <f t="shared" si="3"/>
        <v>1131314</v>
      </c>
      <c r="H125" s="9"/>
      <c r="I125" s="41"/>
      <c r="J125" s="9"/>
      <c r="K125" s="48"/>
      <c r="L125" s="9"/>
      <c r="M125" s="9"/>
      <c r="N125" s="9"/>
      <c r="O125" s="9"/>
      <c r="P125" s="9"/>
      <c r="Q125" s="9"/>
      <c r="R125" s="9"/>
    </row>
    <row r="126" spans="1:18" ht="12.75">
      <c r="A126" s="185" t="s">
        <v>154</v>
      </c>
      <c r="B126" s="185" t="s">
        <v>72</v>
      </c>
      <c r="C126" s="222">
        <v>1</v>
      </c>
      <c r="D126" s="41">
        <f t="shared" si="3"/>
        <v>0</v>
      </c>
      <c r="E126" s="41">
        <f t="shared" si="3"/>
        <v>249</v>
      </c>
      <c r="F126" s="41">
        <f t="shared" si="3"/>
        <v>0</v>
      </c>
      <c r="G126" s="41">
        <f t="shared" si="3"/>
        <v>0</v>
      </c>
      <c r="H126" s="9"/>
      <c r="I126" s="41"/>
      <c r="J126" s="9"/>
      <c r="K126" s="48"/>
      <c r="L126" s="9"/>
      <c r="M126" s="9"/>
      <c r="N126" s="9"/>
      <c r="O126" s="9"/>
      <c r="P126" s="9"/>
      <c r="Q126" s="9"/>
      <c r="R126" s="9"/>
    </row>
    <row r="127" spans="1:18" ht="12.75">
      <c r="A127" s="185" t="s">
        <v>154</v>
      </c>
      <c r="B127" s="185" t="s">
        <v>154</v>
      </c>
      <c r="C127" s="222">
        <v>2</v>
      </c>
      <c r="D127" s="41">
        <f t="shared" si="3"/>
        <v>30494</v>
      </c>
      <c r="E127" s="41">
        <f t="shared" si="3"/>
        <v>16441.5</v>
      </c>
      <c r="F127" s="41">
        <f t="shared" si="3"/>
        <v>14986.5</v>
      </c>
      <c r="G127" s="41">
        <f t="shared" si="3"/>
        <v>10235.5</v>
      </c>
      <c r="H127" s="9"/>
      <c r="I127" s="41"/>
      <c r="J127" s="9"/>
      <c r="K127" s="9"/>
      <c r="L127" s="9"/>
      <c r="M127" s="9"/>
      <c r="N127" s="9"/>
      <c r="O127" s="9"/>
      <c r="P127" s="9"/>
      <c r="Q127" s="9"/>
      <c r="R127" s="9"/>
    </row>
    <row r="128" spans="1:18" ht="12.75">
      <c r="A128" s="185" t="s">
        <v>154</v>
      </c>
      <c r="B128" s="185" t="s">
        <v>73</v>
      </c>
      <c r="C128" s="222">
        <v>2</v>
      </c>
      <c r="D128" s="41">
        <f t="shared" si="3"/>
        <v>0</v>
      </c>
      <c r="E128" s="41">
        <f t="shared" si="3"/>
        <v>4087.5</v>
      </c>
      <c r="F128" s="41">
        <f t="shared" si="3"/>
        <v>1255.5</v>
      </c>
      <c r="G128" s="41">
        <f t="shared" si="3"/>
        <v>0</v>
      </c>
      <c r="H128" s="9"/>
      <c r="I128" s="41"/>
      <c r="J128" s="9"/>
      <c r="K128" s="9"/>
      <c r="L128" s="9"/>
      <c r="M128" s="9"/>
      <c r="N128" s="9"/>
      <c r="O128" s="9"/>
      <c r="P128" s="9"/>
      <c r="Q128" s="9"/>
      <c r="R128" s="9"/>
    </row>
    <row r="129" spans="1:18" ht="12.75">
      <c r="A129" s="185" t="s">
        <v>154</v>
      </c>
      <c r="B129" s="185" t="s">
        <v>74</v>
      </c>
      <c r="C129" s="222">
        <v>0.5</v>
      </c>
      <c r="D129" s="41">
        <f t="shared" si="3"/>
        <v>0</v>
      </c>
      <c r="E129" s="41">
        <f t="shared" si="3"/>
        <v>0</v>
      </c>
      <c r="F129" s="41">
        <f t="shared" si="3"/>
        <v>0</v>
      </c>
      <c r="G129" s="41">
        <f t="shared" si="3"/>
        <v>0</v>
      </c>
      <c r="H129" s="9"/>
      <c r="I129" s="41"/>
      <c r="J129" s="9"/>
      <c r="K129" s="9"/>
      <c r="L129" s="9"/>
      <c r="M129" s="9"/>
      <c r="N129" s="9"/>
      <c r="O129" s="9"/>
      <c r="P129" s="9"/>
      <c r="Q129" s="9"/>
      <c r="R129" s="9"/>
    </row>
    <row r="130" spans="1:18" ht="12.75">
      <c r="A130" s="185" t="s">
        <v>154</v>
      </c>
      <c r="B130" s="185" t="s">
        <v>154</v>
      </c>
      <c r="C130" s="222">
        <v>1</v>
      </c>
      <c r="D130" s="41">
        <f t="shared" si="3"/>
        <v>106870</v>
      </c>
      <c r="E130" s="41">
        <f t="shared" si="3"/>
        <v>103492</v>
      </c>
      <c r="F130" s="41">
        <f t="shared" si="3"/>
        <v>90138</v>
      </c>
      <c r="G130" s="41">
        <f t="shared" si="3"/>
        <v>92697</v>
      </c>
      <c r="H130" s="9"/>
      <c r="I130" s="41"/>
      <c r="J130" s="9"/>
      <c r="K130" s="9"/>
      <c r="L130" s="9"/>
      <c r="M130" s="9"/>
      <c r="N130" s="9"/>
      <c r="O130" s="9"/>
      <c r="P130" s="9"/>
      <c r="Q130" s="9"/>
      <c r="R130" s="9"/>
    </row>
    <row r="131" spans="1:18" ht="12.75">
      <c r="A131" s="185" t="s">
        <v>154</v>
      </c>
      <c r="B131" s="185" t="s">
        <v>75</v>
      </c>
      <c r="C131" s="222">
        <v>1</v>
      </c>
      <c r="D131" s="41">
        <f t="shared" si="3"/>
        <v>775</v>
      </c>
      <c r="E131" s="41">
        <f t="shared" si="3"/>
        <v>396</v>
      </c>
      <c r="F131" s="41">
        <f t="shared" si="3"/>
        <v>483</v>
      </c>
      <c r="G131" s="41">
        <f t="shared" si="3"/>
        <v>191</v>
      </c>
      <c r="H131" s="9"/>
      <c r="I131" s="41"/>
      <c r="J131" s="9"/>
      <c r="K131" s="9"/>
      <c r="L131" s="9"/>
      <c r="M131" s="9"/>
      <c r="N131" s="9"/>
      <c r="O131" s="9"/>
      <c r="P131" s="9"/>
      <c r="Q131" s="9"/>
      <c r="R131" s="9"/>
    </row>
    <row r="132" spans="1:18" ht="12.75">
      <c r="A132" s="185" t="s">
        <v>154</v>
      </c>
      <c r="B132" s="185" t="s">
        <v>154</v>
      </c>
      <c r="C132" s="222">
        <v>2</v>
      </c>
      <c r="D132" s="41">
        <f t="shared" si="3"/>
        <v>0</v>
      </c>
      <c r="E132" s="41">
        <f t="shared" si="3"/>
        <v>0</v>
      </c>
      <c r="F132" s="41">
        <f t="shared" si="3"/>
        <v>0</v>
      </c>
      <c r="G132" s="41">
        <f t="shared" si="3"/>
        <v>1595.5</v>
      </c>
      <c r="H132" s="9"/>
      <c r="I132" s="41"/>
      <c r="J132" s="9"/>
      <c r="K132" s="9"/>
      <c r="L132" s="9"/>
      <c r="M132" s="9"/>
      <c r="N132" s="9"/>
      <c r="O132" s="9"/>
      <c r="P132" s="9"/>
      <c r="Q132" s="9"/>
      <c r="R132" s="9"/>
    </row>
    <row r="133" spans="1:24" ht="12.75">
      <c r="A133" s="185" t="s">
        <v>154</v>
      </c>
      <c r="B133" s="185" t="s">
        <v>101</v>
      </c>
      <c r="C133" s="222">
        <v>1</v>
      </c>
      <c r="D133" s="41">
        <f t="shared" si="3"/>
        <v>0</v>
      </c>
      <c r="E133" s="41">
        <f t="shared" si="3"/>
        <v>42</v>
      </c>
      <c r="F133" s="41">
        <f t="shared" si="3"/>
        <v>407</v>
      </c>
      <c r="G133" s="41">
        <f t="shared" si="3"/>
        <v>0</v>
      </c>
      <c r="I133" s="41"/>
      <c r="P133" s="9"/>
      <c r="Q133" s="9"/>
      <c r="R133" s="9"/>
      <c r="T133" s="10"/>
      <c r="U133" s="10"/>
      <c r="V133" s="10"/>
      <c r="W133" s="10"/>
      <c r="X133" s="10"/>
    </row>
    <row r="134" spans="1:24" ht="12.75">
      <c r="A134" s="185" t="s">
        <v>154</v>
      </c>
      <c r="B134" s="185" t="s">
        <v>136</v>
      </c>
      <c r="C134" s="222">
        <v>1.5000000000015</v>
      </c>
      <c r="D134" s="41">
        <f t="shared" si="3"/>
        <v>0</v>
      </c>
      <c r="E134" s="41">
        <f t="shared" si="3"/>
        <v>0</v>
      </c>
      <c r="F134" s="41">
        <f t="shared" si="3"/>
        <v>0</v>
      </c>
      <c r="G134" s="41">
        <f t="shared" si="3"/>
        <v>16465.999999983535</v>
      </c>
      <c r="I134" s="41"/>
      <c r="P134" s="9"/>
      <c r="Q134" s="9"/>
      <c r="R134" s="9"/>
      <c r="T134" s="10"/>
      <c r="U134" s="10"/>
      <c r="V134" s="10"/>
      <c r="W134" s="10"/>
      <c r="X134" s="10"/>
    </row>
    <row r="135" spans="1:24" ht="12.75">
      <c r="A135" s="185" t="s">
        <v>154</v>
      </c>
      <c r="B135" s="185" t="s">
        <v>133</v>
      </c>
      <c r="C135" s="222">
        <v>2</v>
      </c>
      <c r="D135" s="41">
        <f t="shared" si="3"/>
        <v>0</v>
      </c>
      <c r="E135" s="41">
        <f t="shared" si="3"/>
        <v>0</v>
      </c>
      <c r="F135" s="41">
        <f t="shared" si="3"/>
        <v>0</v>
      </c>
      <c r="G135" s="41">
        <f t="shared" si="3"/>
        <v>17391.5</v>
      </c>
      <c r="I135" s="41"/>
      <c r="P135" s="9"/>
      <c r="Q135" s="9"/>
      <c r="R135" s="9"/>
      <c r="T135" s="10"/>
      <c r="U135" s="10"/>
      <c r="V135" s="10"/>
      <c r="W135" s="10"/>
      <c r="X135" s="10"/>
    </row>
    <row r="136" spans="1:24" ht="12.75">
      <c r="A136" s="185" t="s">
        <v>154</v>
      </c>
      <c r="B136" s="185" t="s">
        <v>134</v>
      </c>
      <c r="C136" s="222">
        <v>1</v>
      </c>
      <c r="D136" s="41">
        <f t="shared" si="3"/>
        <v>0</v>
      </c>
      <c r="E136" s="41">
        <f t="shared" si="3"/>
        <v>0</v>
      </c>
      <c r="F136" s="41">
        <f t="shared" si="3"/>
        <v>0</v>
      </c>
      <c r="G136" s="41">
        <f t="shared" si="3"/>
        <v>2051539</v>
      </c>
      <c r="I136" s="41"/>
      <c r="P136" s="9"/>
      <c r="Q136" s="9"/>
      <c r="R136" s="9"/>
      <c r="T136" s="10"/>
      <c r="U136" s="10"/>
      <c r="V136" s="10"/>
      <c r="W136" s="10"/>
      <c r="X136" s="10"/>
    </row>
    <row r="137" spans="1:24" ht="12.75">
      <c r="A137" s="185" t="s">
        <v>154</v>
      </c>
      <c r="B137" s="185" t="s">
        <v>141</v>
      </c>
      <c r="C137" s="222">
        <v>1</v>
      </c>
      <c r="D137" s="41">
        <f t="shared" si="3"/>
        <v>0</v>
      </c>
      <c r="E137" s="41">
        <f t="shared" si="3"/>
        <v>0</v>
      </c>
      <c r="F137" s="41">
        <f t="shared" si="3"/>
        <v>0</v>
      </c>
      <c r="G137" s="41">
        <f t="shared" si="3"/>
        <v>4239369</v>
      </c>
      <c r="I137" s="41"/>
      <c r="P137" s="9"/>
      <c r="Q137" s="9"/>
      <c r="R137" s="9"/>
      <c r="T137" s="10"/>
      <c r="U137" s="10"/>
      <c r="V137" s="10"/>
      <c r="W137" s="10"/>
      <c r="X137" s="10"/>
    </row>
    <row r="138" spans="1:24" ht="12.75">
      <c r="A138" s="185" t="s">
        <v>154</v>
      </c>
      <c r="B138" s="185" t="s">
        <v>138</v>
      </c>
      <c r="C138" s="222">
        <v>0.30000000000003</v>
      </c>
      <c r="D138" s="41">
        <f t="shared" si="3"/>
        <v>0</v>
      </c>
      <c r="E138" s="41">
        <f t="shared" si="3"/>
        <v>0</v>
      </c>
      <c r="F138" s="41">
        <f t="shared" si="3"/>
        <v>0</v>
      </c>
      <c r="G138" s="41">
        <f t="shared" si="3"/>
        <v>172676.6666666494</v>
      </c>
      <c r="I138" s="41"/>
      <c r="P138" s="9"/>
      <c r="Q138" s="9"/>
      <c r="R138" s="9"/>
      <c r="T138" s="10"/>
      <c r="U138" s="10"/>
      <c r="V138" s="10"/>
      <c r="W138" s="10"/>
      <c r="X138" s="10"/>
    </row>
    <row r="139" spans="1:24" ht="12.75">
      <c r="A139" s="185" t="s">
        <v>154</v>
      </c>
      <c r="B139" s="185" t="s">
        <v>139</v>
      </c>
      <c r="C139" s="222">
        <v>0.60000000000024</v>
      </c>
      <c r="D139" s="41">
        <f aca="true" t="shared" si="4" ref="D139:G146">D58/$C139</f>
        <v>0</v>
      </c>
      <c r="E139" s="41">
        <f t="shared" si="4"/>
        <v>0</v>
      </c>
      <c r="F139" s="41">
        <f t="shared" si="4"/>
        <v>0</v>
      </c>
      <c r="G139" s="41">
        <f t="shared" si="4"/>
        <v>91079.99999996356</v>
      </c>
      <c r="I139" s="41"/>
      <c r="P139" s="9"/>
      <c r="Q139" s="9"/>
      <c r="R139" s="9"/>
      <c r="T139" s="10"/>
      <c r="U139" s="10"/>
      <c r="V139" s="10"/>
      <c r="W139" s="10"/>
      <c r="X139" s="10"/>
    </row>
    <row r="140" spans="1:24" ht="12.75">
      <c r="A140" s="185" t="s">
        <v>154</v>
      </c>
      <c r="B140" s="185" t="s">
        <v>140</v>
      </c>
      <c r="C140" s="222">
        <v>0.8</v>
      </c>
      <c r="D140" s="41">
        <f t="shared" si="4"/>
        <v>0</v>
      </c>
      <c r="E140" s="41">
        <f t="shared" si="4"/>
        <v>0</v>
      </c>
      <c r="F140" s="41">
        <f t="shared" si="4"/>
        <v>0</v>
      </c>
      <c r="G140" s="41">
        <f t="shared" si="4"/>
        <v>21595</v>
      </c>
      <c r="I140" s="41"/>
      <c r="P140" s="9"/>
      <c r="Q140" s="9"/>
      <c r="R140" s="9"/>
      <c r="T140" s="10"/>
      <c r="U140" s="10"/>
      <c r="V140" s="10"/>
      <c r="W140" s="10"/>
      <c r="X140" s="10"/>
    </row>
    <row r="141" spans="1:24" ht="12.75">
      <c r="A141" s="185" t="s">
        <v>154</v>
      </c>
      <c r="B141" s="185" t="s">
        <v>142</v>
      </c>
      <c r="C141" s="222">
        <v>0.70000000000021</v>
      </c>
      <c r="D141" s="41">
        <f t="shared" si="4"/>
        <v>0</v>
      </c>
      <c r="E141" s="41">
        <f t="shared" si="4"/>
        <v>0</v>
      </c>
      <c r="F141" s="41">
        <f t="shared" si="4"/>
        <v>0</v>
      </c>
      <c r="G141" s="41">
        <f t="shared" si="4"/>
        <v>57478.57142855418</v>
      </c>
      <c r="I141" s="41"/>
      <c r="P141" s="9"/>
      <c r="Q141" s="9"/>
      <c r="R141" s="9"/>
      <c r="T141" s="10"/>
      <c r="U141" s="10"/>
      <c r="V141" s="10"/>
      <c r="W141" s="10"/>
      <c r="X141" s="10"/>
    </row>
    <row r="142" spans="1:24" ht="12.75">
      <c r="A142" s="185" t="s">
        <v>154</v>
      </c>
      <c r="B142" s="185" t="s">
        <v>154</v>
      </c>
      <c r="C142" s="222">
        <v>0.9</v>
      </c>
      <c r="D142" s="41">
        <f t="shared" si="4"/>
        <v>0</v>
      </c>
      <c r="E142" s="41">
        <f t="shared" si="4"/>
        <v>0</v>
      </c>
      <c r="F142" s="41">
        <f t="shared" si="4"/>
        <v>0</v>
      </c>
      <c r="G142" s="41">
        <f t="shared" si="4"/>
        <v>0</v>
      </c>
      <c r="I142" s="41"/>
      <c r="P142" s="9"/>
      <c r="Q142" s="9"/>
      <c r="R142" s="9"/>
      <c r="T142" s="10"/>
      <c r="U142" s="10"/>
      <c r="V142" s="10"/>
      <c r="W142" s="10"/>
      <c r="X142" s="10"/>
    </row>
    <row r="143" spans="1:24" ht="12.75">
      <c r="A143" s="185" t="s">
        <v>154</v>
      </c>
      <c r="B143" s="185" t="s">
        <v>137</v>
      </c>
      <c r="C143" s="222">
        <v>1</v>
      </c>
      <c r="D143" s="41">
        <f t="shared" si="4"/>
        <v>0</v>
      </c>
      <c r="E143" s="41">
        <f t="shared" si="4"/>
        <v>0</v>
      </c>
      <c r="F143" s="41">
        <f t="shared" si="4"/>
        <v>0</v>
      </c>
      <c r="G143" s="41">
        <f t="shared" si="4"/>
        <v>120022</v>
      </c>
      <c r="I143" s="41"/>
      <c r="P143" s="9"/>
      <c r="Q143" s="9"/>
      <c r="R143" s="9"/>
      <c r="T143" s="10"/>
      <c r="U143" s="10"/>
      <c r="V143" s="10"/>
      <c r="W143" s="10"/>
      <c r="X143" s="10"/>
    </row>
    <row r="144" spans="1:24" ht="12.75">
      <c r="A144" s="185" t="s">
        <v>154</v>
      </c>
      <c r="B144" s="185" t="s">
        <v>147</v>
      </c>
      <c r="C144" s="222">
        <v>0.30000000000003</v>
      </c>
      <c r="D144" s="41">
        <f t="shared" si="4"/>
        <v>0</v>
      </c>
      <c r="E144" s="41">
        <f t="shared" si="4"/>
        <v>0</v>
      </c>
      <c r="F144" s="41">
        <f t="shared" si="4"/>
        <v>0</v>
      </c>
      <c r="G144" s="41">
        <f t="shared" si="4"/>
        <v>7846.666666665881</v>
      </c>
      <c r="I144" s="41"/>
      <c r="P144" s="9"/>
      <c r="Q144" s="9"/>
      <c r="R144" s="9"/>
      <c r="T144" s="10"/>
      <c r="U144" s="10"/>
      <c r="V144" s="10"/>
      <c r="W144" s="10"/>
      <c r="X144" s="10"/>
    </row>
    <row r="145" spans="1:24" ht="12.75">
      <c r="A145" s="185" t="s">
        <v>114</v>
      </c>
      <c r="B145" s="185" t="s">
        <v>115</v>
      </c>
      <c r="C145" s="222">
        <v>2</v>
      </c>
      <c r="D145" s="41">
        <f t="shared" si="4"/>
        <v>41</v>
      </c>
      <c r="E145" s="41">
        <f t="shared" si="4"/>
        <v>46</v>
      </c>
      <c r="F145" s="41">
        <f t="shared" si="4"/>
        <v>0</v>
      </c>
      <c r="G145" s="41">
        <f t="shared" si="4"/>
        <v>0</v>
      </c>
      <c r="H145" s="41"/>
      <c r="I145" s="41"/>
      <c r="P145" s="9"/>
      <c r="Q145" s="9"/>
      <c r="R145" s="9"/>
      <c r="T145" s="10"/>
      <c r="U145" s="10"/>
      <c r="V145" s="10"/>
      <c r="W145" s="10"/>
      <c r="X145" s="10"/>
    </row>
    <row r="146" spans="1:24" ht="12.75">
      <c r="A146" s="185" t="s">
        <v>154</v>
      </c>
      <c r="B146" s="185" t="s">
        <v>154</v>
      </c>
      <c r="C146" s="222">
        <v>4</v>
      </c>
      <c r="D146" s="41">
        <f t="shared" si="4"/>
        <v>0</v>
      </c>
      <c r="E146" s="41">
        <f t="shared" si="4"/>
        <v>135.25</v>
      </c>
      <c r="F146" s="41">
        <f t="shared" si="4"/>
        <v>132.5</v>
      </c>
      <c r="G146" s="41">
        <f t="shared" si="4"/>
        <v>0.25</v>
      </c>
      <c r="H146" s="41"/>
      <c r="I146" s="41"/>
      <c r="P146" s="9"/>
      <c r="Q146" s="9"/>
      <c r="R146" s="9"/>
      <c r="T146" s="10"/>
      <c r="U146" s="10"/>
      <c r="V146" s="10"/>
      <c r="W146" s="10"/>
      <c r="X146" s="10"/>
    </row>
    <row r="147" spans="1:24" ht="12.75">
      <c r="A147" s="185" t="s">
        <v>154</v>
      </c>
      <c r="B147" s="185" t="s">
        <v>68</v>
      </c>
      <c r="C147" s="222">
        <v>2</v>
      </c>
      <c r="D147" s="41"/>
      <c r="E147" s="41"/>
      <c r="F147" s="41"/>
      <c r="G147" s="41"/>
      <c r="H147" s="41"/>
      <c r="I147" s="41"/>
      <c r="P147" s="9"/>
      <c r="Q147" s="9"/>
      <c r="R147" s="9"/>
      <c r="T147" s="10"/>
      <c r="U147" s="10"/>
      <c r="V147" s="10"/>
      <c r="W147" s="10"/>
      <c r="X147" s="10"/>
    </row>
    <row r="148" spans="1:24" ht="12.75">
      <c r="A148" s="185" t="s">
        <v>154</v>
      </c>
      <c r="B148" s="185" t="s">
        <v>65</v>
      </c>
      <c r="C148" s="222">
        <v>2</v>
      </c>
      <c r="D148" s="41">
        <f aca="true" t="shared" si="5" ref="D148:G153">D67/$C148</f>
        <v>70</v>
      </c>
      <c r="E148" s="41">
        <f t="shared" si="5"/>
        <v>18.5</v>
      </c>
      <c r="F148" s="41">
        <f t="shared" si="5"/>
        <v>0.5</v>
      </c>
      <c r="G148" s="41">
        <f t="shared" si="5"/>
        <v>0</v>
      </c>
      <c r="H148" s="41"/>
      <c r="I148" s="41"/>
      <c r="P148" s="9"/>
      <c r="Q148" s="9"/>
      <c r="R148" s="9"/>
      <c r="T148" s="10"/>
      <c r="U148" s="10"/>
      <c r="V148" s="10"/>
      <c r="W148" s="10"/>
      <c r="X148" s="10"/>
    </row>
    <row r="149" spans="1:24" ht="12.75">
      <c r="A149" s="185" t="s">
        <v>154</v>
      </c>
      <c r="B149" s="185" t="s">
        <v>71</v>
      </c>
      <c r="C149" s="222">
        <v>2</v>
      </c>
      <c r="D149" s="41">
        <f t="shared" si="5"/>
        <v>0</v>
      </c>
      <c r="E149" s="41">
        <f t="shared" si="5"/>
        <v>8</v>
      </c>
      <c r="F149" s="41">
        <f t="shared" si="5"/>
        <v>48</v>
      </c>
      <c r="G149" s="41">
        <f t="shared" si="5"/>
        <v>0</v>
      </c>
      <c r="H149" s="41"/>
      <c r="I149" s="41"/>
      <c r="P149" s="9"/>
      <c r="Q149" s="9"/>
      <c r="R149" s="9"/>
      <c r="T149" s="10"/>
      <c r="U149" s="10"/>
      <c r="V149" s="10"/>
      <c r="W149" s="10"/>
      <c r="X149" s="10"/>
    </row>
    <row r="150" spans="1:24" ht="12.75">
      <c r="A150" s="185" t="s">
        <v>154</v>
      </c>
      <c r="B150" s="185" t="s">
        <v>66</v>
      </c>
      <c r="C150" s="222">
        <v>2</v>
      </c>
      <c r="D150" s="41">
        <f t="shared" si="5"/>
        <v>3</v>
      </c>
      <c r="E150" s="41">
        <f t="shared" si="5"/>
        <v>0</v>
      </c>
      <c r="F150" s="41">
        <f t="shared" si="5"/>
        <v>0</v>
      </c>
      <c r="G150" s="41">
        <f t="shared" si="5"/>
        <v>0</v>
      </c>
      <c r="H150" s="41"/>
      <c r="I150" s="41"/>
      <c r="P150" s="9"/>
      <c r="Q150" s="9"/>
      <c r="R150" s="9"/>
      <c r="T150" s="10"/>
      <c r="U150" s="10"/>
      <c r="V150" s="10"/>
      <c r="W150" s="10"/>
      <c r="X150" s="10"/>
    </row>
    <row r="151" spans="1:24" ht="12.75">
      <c r="A151" s="185" t="s">
        <v>154</v>
      </c>
      <c r="B151" s="185" t="s">
        <v>101</v>
      </c>
      <c r="C151" s="222">
        <v>2</v>
      </c>
      <c r="D151" s="41">
        <f t="shared" si="5"/>
        <v>0</v>
      </c>
      <c r="E151" s="41">
        <f t="shared" si="5"/>
        <v>24</v>
      </c>
      <c r="F151" s="41">
        <f t="shared" si="5"/>
        <v>23.5</v>
      </c>
      <c r="G151" s="41">
        <f t="shared" si="5"/>
        <v>0</v>
      </c>
      <c r="H151" s="41"/>
      <c r="I151" s="41"/>
      <c r="P151" s="9"/>
      <c r="Q151" s="9"/>
      <c r="R151" s="9"/>
      <c r="T151" s="10"/>
      <c r="U151" s="10"/>
      <c r="V151" s="10"/>
      <c r="W151" s="10"/>
      <c r="X151" s="10"/>
    </row>
    <row r="152" spans="1:24" ht="12.75">
      <c r="A152" s="185" t="s">
        <v>154</v>
      </c>
      <c r="B152" s="185" t="s">
        <v>133</v>
      </c>
      <c r="C152" s="222">
        <v>2</v>
      </c>
      <c r="D152" s="41">
        <f t="shared" si="5"/>
        <v>0</v>
      </c>
      <c r="E152" s="41">
        <f t="shared" si="5"/>
        <v>0</v>
      </c>
      <c r="F152" s="41">
        <f t="shared" si="5"/>
        <v>0</v>
      </c>
      <c r="G152" s="41">
        <f t="shared" si="5"/>
        <v>11</v>
      </c>
      <c r="H152" s="41"/>
      <c r="I152" s="41"/>
      <c r="P152" s="9"/>
      <c r="Q152" s="9"/>
      <c r="R152" s="9"/>
      <c r="T152" s="10"/>
      <c r="U152" s="10"/>
      <c r="V152" s="10"/>
      <c r="W152" s="10"/>
      <c r="X152" s="10"/>
    </row>
    <row r="153" spans="1:24" ht="12.75">
      <c r="A153" s="185" t="s">
        <v>56</v>
      </c>
      <c r="B153" s="185" t="s">
        <v>66</v>
      </c>
      <c r="C153" s="222">
        <v>1</v>
      </c>
      <c r="D153" s="41">
        <f t="shared" si="5"/>
        <v>4996378</v>
      </c>
      <c r="E153" s="41">
        <f t="shared" si="5"/>
        <v>5016173</v>
      </c>
      <c r="F153" s="41">
        <f t="shared" si="5"/>
        <v>4940587</v>
      </c>
      <c r="G153" s="41">
        <f t="shared" si="5"/>
        <v>4802516</v>
      </c>
      <c r="H153" s="41"/>
      <c r="I153" s="41"/>
      <c r="P153" s="9"/>
      <c r="Q153" s="9"/>
      <c r="R153" s="9"/>
      <c r="T153" s="10"/>
      <c r="U153" s="10"/>
      <c r="V153" s="10"/>
      <c r="W153" s="10"/>
      <c r="X153" s="10"/>
    </row>
    <row r="154" spans="1:24" ht="12.75">
      <c r="A154" s="185" t="s">
        <v>154</v>
      </c>
      <c r="B154" s="185" t="s">
        <v>154</v>
      </c>
      <c r="C154" s="222">
        <v>0.25</v>
      </c>
      <c r="D154" s="41">
        <f aca="true" t="shared" si="6" ref="D154:G155">D73/$C154</f>
        <v>0</v>
      </c>
      <c r="E154" s="41">
        <f t="shared" si="6"/>
        <v>3788</v>
      </c>
      <c r="F154" s="41">
        <f t="shared" si="6"/>
        <v>16316</v>
      </c>
      <c r="G154" s="41">
        <f t="shared" si="6"/>
        <v>56452</v>
      </c>
      <c r="H154" s="41"/>
      <c r="I154" s="41"/>
      <c r="P154" s="9"/>
      <c r="Q154" s="9"/>
      <c r="R154" s="9"/>
      <c r="T154" s="10"/>
      <c r="U154" s="10"/>
      <c r="V154" s="10"/>
      <c r="W154" s="10"/>
      <c r="X154" s="10"/>
    </row>
    <row r="155" spans="1:24" ht="12.75">
      <c r="A155" s="185" t="s">
        <v>154</v>
      </c>
      <c r="B155" s="185" t="s">
        <v>154</v>
      </c>
      <c r="C155" s="222">
        <v>0.2</v>
      </c>
      <c r="D155" s="41">
        <f t="shared" si="6"/>
        <v>0</v>
      </c>
      <c r="E155" s="41">
        <f t="shared" si="6"/>
        <v>0</v>
      </c>
      <c r="F155" s="41">
        <f t="shared" si="6"/>
        <v>0</v>
      </c>
      <c r="G155" s="41">
        <f t="shared" si="6"/>
        <v>0</v>
      </c>
      <c r="H155" s="41"/>
      <c r="I155" s="41"/>
      <c r="P155" s="9"/>
      <c r="Q155" s="9"/>
      <c r="R155" s="9"/>
      <c r="T155" s="10"/>
      <c r="U155" s="10"/>
      <c r="V155" s="10"/>
      <c r="W155" s="10"/>
      <c r="X155" s="10"/>
    </row>
    <row r="156" spans="1:24" ht="12.75">
      <c r="A156" s="185" t="s">
        <v>61</v>
      </c>
      <c r="B156" s="185" t="s">
        <v>66</v>
      </c>
      <c r="C156" s="222">
        <v>0.5</v>
      </c>
      <c r="D156" s="41">
        <f aca="true" t="shared" si="7" ref="D156:G164">D75/$C156</f>
        <v>0</v>
      </c>
      <c r="E156" s="41">
        <f t="shared" si="7"/>
        <v>248</v>
      </c>
      <c r="F156" s="41">
        <f t="shared" si="7"/>
        <v>19550</v>
      </c>
      <c r="G156" s="41">
        <f t="shared" si="7"/>
        <v>56120</v>
      </c>
      <c r="H156" s="41"/>
      <c r="I156" s="41"/>
      <c r="P156" s="9"/>
      <c r="Q156" s="9"/>
      <c r="R156" s="9"/>
      <c r="T156" s="10"/>
      <c r="U156" s="10"/>
      <c r="V156" s="10"/>
      <c r="W156" s="10"/>
      <c r="X156" s="10"/>
    </row>
    <row r="157" spans="1:24" ht="12.75">
      <c r="A157" s="185" t="s">
        <v>154</v>
      </c>
      <c r="B157" s="185" t="s">
        <v>154</v>
      </c>
      <c r="C157" s="222">
        <v>1</v>
      </c>
      <c r="D157" s="41">
        <f t="shared" si="7"/>
        <v>518453</v>
      </c>
      <c r="E157" s="41">
        <f t="shared" si="7"/>
        <v>567841</v>
      </c>
      <c r="F157" s="41">
        <f t="shared" si="7"/>
        <v>530633</v>
      </c>
      <c r="G157" s="41">
        <f t="shared" si="7"/>
        <v>561161</v>
      </c>
      <c r="H157" s="41"/>
      <c r="I157" s="41"/>
      <c r="P157" s="9"/>
      <c r="Q157" s="9"/>
      <c r="R157" s="9"/>
      <c r="T157" s="10"/>
      <c r="U157" s="10"/>
      <c r="V157" s="10"/>
      <c r="W157" s="10"/>
      <c r="X157" s="10"/>
    </row>
    <row r="158" spans="1:24" ht="12.75">
      <c r="A158" s="185" t="s">
        <v>76</v>
      </c>
      <c r="B158" s="185" t="s">
        <v>66</v>
      </c>
      <c r="C158" s="222">
        <v>1</v>
      </c>
      <c r="D158" s="41">
        <f t="shared" si="7"/>
        <v>9</v>
      </c>
      <c r="E158" s="41">
        <f t="shared" si="7"/>
        <v>0</v>
      </c>
      <c r="F158" s="41">
        <f t="shared" si="7"/>
        <v>0</v>
      </c>
      <c r="G158" s="41">
        <f t="shared" si="7"/>
        <v>0</v>
      </c>
      <c r="H158" s="41"/>
      <c r="I158" s="41"/>
      <c r="P158" s="9"/>
      <c r="Q158" s="9"/>
      <c r="R158" s="9"/>
      <c r="T158" s="10"/>
      <c r="U158" s="10"/>
      <c r="V158" s="10"/>
      <c r="W158" s="10"/>
      <c r="X158" s="10"/>
    </row>
    <row r="159" spans="1:24" ht="12.75">
      <c r="A159" s="185" t="s">
        <v>62</v>
      </c>
      <c r="B159" s="185" t="s">
        <v>66</v>
      </c>
      <c r="C159" s="222">
        <v>2</v>
      </c>
      <c r="D159" s="41">
        <f t="shared" si="7"/>
        <v>1400.5</v>
      </c>
      <c r="E159" s="41">
        <f t="shared" si="7"/>
        <v>1189.5</v>
      </c>
      <c r="F159" s="41">
        <f t="shared" si="7"/>
        <v>3584.5</v>
      </c>
      <c r="G159" s="41">
        <f t="shared" si="7"/>
        <v>2173.5</v>
      </c>
      <c r="H159" s="41"/>
      <c r="I159" s="41"/>
      <c r="P159" s="9"/>
      <c r="Q159" s="9"/>
      <c r="R159" s="9"/>
      <c r="T159" s="10"/>
      <c r="U159" s="10"/>
      <c r="V159" s="10"/>
      <c r="W159" s="10"/>
      <c r="X159" s="10"/>
    </row>
    <row r="160" spans="1:24" ht="12.75">
      <c r="A160" s="185" t="s">
        <v>154</v>
      </c>
      <c r="B160" s="185" t="s">
        <v>154</v>
      </c>
      <c r="C160" s="222">
        <v>3.000000000003</v>
      </c>
      <c r="D160" s="41">
        <f t="shared" si="7"/>
        <v>0</v>
      </c>
      <c r="E160" s="41">
        <f t="shared" si="7"/>
        <v>0</v>
      </c>
      <c r="F160" s="41">
        <f t="shared" si="7"/>
        <v>125.999999999874</v>
      </c>
      <c r="G160" s="41">
        <f t="shared" si="7"/>
        <v>55.666666666611</v>
      </c>
      <c r="H160" s="41"/>
      <c r="I160" s="41"/>
      <c r="P160" s="9"/>
      <c r="Q160" s="9"/>
      <c r="R160" s="9"/>
      <c r="T160" s="10"/>
      <c r="U160" s="10"/>
      <c r="V160" s="10"/>
      <c r="W160" s="10"/>
      <c r="X160" s="10"/>
    </row>
    <row r="161" spans="1:24" ht="12.75">
      <c r="A161" s="185" t="s">
        <v>154</v>
      </c>
      <c r="B161" s="185" t="s">
        <v>154</v>
      </c>
      <c r="C161" s="222">
        <v>5</v>
      </c>
      <c r="D161" s="41">
        <f t="shared" si="7"/>
        <v>0</v>
      </c>
      <c r="E161" s="41">
        <f t="shared" si="7"/>
        <v>0</v>
      </c>
      <c r="F161" s="41">
        <f t="shared" si="7"/>
        <v>0</v>
      </c>
      <c r="G161" s="41">
        <f t="shared" si="7"/>
        <v>994</v>
      </c>
      <c r="H161" s="41"/>
      <c r="I161" s="41"/>
      <c r="P161" s="9"/>
      <c r="Q161" s="9"/>
      <c r="R161" s="9"/>
      <c r="T161" s="10"/>
      <c r="U161" s="10"/>
      <c r="V161" s="10"/>
      <c r="W161" s="10"/>
      <c r="X161" s="10"/>
    </row>
    <row r="162" spans="1:24" ht="12.75">
      <c r="A162" s="185" t="s">
        <v>63</v>
      </c>
      <c r="B162" s="185" t="s">
        <v>66</v>
      </c>
      <c r="C162" s="222">
        <v>1</v>
      </c>
      <c r="D162" s="41">
        <f t="shared" si="7"/>
        <v>71</v>
      </c>
      <c r="E162" s="41">
        <f t="shared" si="7"/>
        <v>103</v>
      </c>
      <c r="F162" s="41">
        <f t="shared" si="7"/>
        <v>98</v>
      </c>
      <c r="G162" s="41">
        <f t="shared" si="7"/>
        <v>37</v>
      </c>
      <c r="H162" s="41"/>
      <c r="I162" s="41"/>
      <c r="P162" s="9"/>
      <c r="Q162" s="9"/>
      <c r="R162" s="9"/>
      <c r="T162" s="10"/>
      <c r="U162" s="10"/>
      <c r="V162" s="10"/>
      <c r="W162" s="10"/>
      <c r="X162" s="10"/>
    </row>
    <row r="163" spans="1:24" ht="12.75">
      <c r="A163" s="185" t="s">
        <v>154</v>
      </c>
      <c r="B163" s="185" t="s">
        <v>154</v>
      </c>
      <c r="C163" s="222">
        <v>2</v>
      </c>
      <c r="D163" s="41">
        <f t="shared" si="7"/>
        <v>0</v>
      </c>
      <c r="E163" s="41">
        <f t="shared" si="7"/>
        <v>0</v>
      </c>
      <c r="F163" s="41">
        <f t="shared" si="7"/>
        <v>49.5</v>
      </c>
      <c r="G163" s="41">
        <f t="shared" si="7"/>
        <v>0</v>
      </c>
      <c r="H163" s="41"/>
      <c r="I163" s="41"/>
      <c r="P163" s="9"/>
      <c r="Q163" s="9"/>
      <c r="R163" s="9"/>
      <c r="T163" s="10"/>
      <c r="U163" s="10"/>
      <c r="V163" s="10"/>
      <c r="W163" s="10"/>
      <c r="X163" s="10"/>
    </row>
    <row r="164" spans="1:24" ht="12.75">
      <c r="A164" s="185" t="s">
        <v>154</v>
      </c>
      <c r="B164" s="185" t="s">
        <v>154</v>
      </c>
      <c r="C164" s="222">
        <v>5</v>
      </c>
      <c r="D164" s="41">
        <f t="shared" si="7"/>
        <v>0</v>
      </c>
      <c r="E164" s="41">
        <f t="shared" si="7"/>
        <v>18.4</v>
      </c>
      <c r="F164" s="41">
        <f t="shared" si="7"/>
        <v>25.2</v>
      </c>
      <c r="G164" s="41">
        <f t="shared" si="7"/>
        <v>36.2</v>
      </c>
      <c r="H164" s="41"/>
      <c r="I164" s="41"/>
      <c r="P164" s="9"/>
      <c r="Q164" s="9"/>
      <c r="R164" s="9"/>
      <c r="T164" s="10"/>
      <c r="U164" s="10"/>
      <c r="V164" s="10"/>
      <c r="W164" s="10"/>
      <c r="X164" s="10"/>
    </row>
    <row r="165" spans="1:18" ht="12.75">
      <c r="A165" s="214" t="s">
        <v>154</v>
      </c>
      <c r="B165" s="214" t="s">
        <v>154</v>
      </c>
      <c r="C165" s="225" t="s">
        <v>154</v>
      </c>
      <c r="D165" s="41"/>
      <c r="E165" s="41"/>
      <c r="F165" s="41"/>
      <c r="G165" s="41"/>
      <c r="H165" s="9"/>
      <c r="I165" s="50"/>
      <c r="J165" s="9"/>
      <c r="K165" s="41"/>
      <c r="L165" s="41"/>
      <c r="M165" s="9"/>
      <c r="N165" s="9"/>
      <c r="O165" s="9"/>
      <c r="P165" s="9"/>
      <c r="Q165" s="9"/>
      <c r="R165" s="9"/>
    </row>
    <row r="166" spans="1:18" ht="13.5" thickBot="1">
      <c r="A166" s="228" t="s">
        <v>0</v>
      </c>
      <c r="B166" s="229" t="s">
        <v>154</v>
      </c>
      <c r="C166" s="228" t="s">
        <v>154</v>
      </c>
      <c r="D166" s="72">
        <f>SUM(D89:D165)</f>
        <v>23289739.416663684</v>
      </c>
      <c r="E166" s="72">
        <f>SUM(E89:E165)</f>
        <v>31266240.899996217</v>
      </c>
      <c r="F166" s="72">
        <f>SUM(F89:F165)</f>
        <v>35098127.78332758</v>
      </c>
      <c r="G166" s="72">
        <f>SUM(G89:G165)</f>
        <v>49684800.791033104</v>
      </c>
      <c r="H166" s="9"/>
      <c r="I166" s="237"/>
      <c r="J166" s="9"/>
      <c r="K166" s="9"/>
      <c r="L166" s="9"/>
      <c r="M166" s="9"/>
      <c r="N166" s="9"/>
      <c r="O166" s="9"/>
      <c r="P166" s="9"/>
      <c r="Q166" s="9"/>
      <c r="R166" s="9"/>
    </row>
    <row r="167" spans="1:18" ht="13.5" thickTop="1">
      <c r="A167" s="218" t="s">
        <v>154</v>
      </c>
      <c r="B167" s="185" t="s">
        <v>154</v>
      </c>
      <c r="C167" s="218" t="s">
        <v>154</v>
      </c>
      <c r="D167" s="57"/>
      <c r="E167" s="9"/>
      <c r="F167" s="9"/>
      <c r="G167" s="9"/>
      <c r="H167" s="9"/>
      <c r="I167" s="49"/>
      <c r="J167" s="9"/>
      <c r="K167" s="9"/>
      <c r="L167" s="9"/>
      <c r="M167" s="9"/>
      <c r="N167" s="9"/>
      <c r="O167" s="9"/>
      <c r="P167" s="9"/>
      <c r="Q167" s="9"/>
      <c r="R167" s="9"/>
    </row>
    <row r="168" spans="1:18" ht="12.75">
      <c r="A168" s="218" t="s">
        <v>118</v>
      </c>
      <c r="B168" s="185" t="s">
        <v>154</v>
      </c>
      <c r="C168" s="218" t="s">
        <v>154</v>
      </c>
      <c r="D168" s="57"/>
      <c r="E168" s="9"/>
      <c r="F168" s="9"/>
      <c r="G168" s="9"/>
      <c r="H168" s="9"/>
      <c r="I168" s="49"/>
      <c r="J168" s="9"/>
      <c r="K168" s="9"/>
      <c r="L168" s="9"/>
      <c r="M168" s="9"/>
      <c r="N168" s="9"/>
      <c r="O168" s="9"/>
      <c r="P168" s="9"/>
      <c r="Q168" s="9"/>
      <c r="R168" s="9"/>
    </row>
    <row r="169" spans="1:18" ht="12.75">
      <c r="A169" s="218" t="s">
        <v>41</v>
      </c>
      <c r="B169" s="185" t="s">
        <v>154</v>
      </c>
      <c r="C169" s="218" t="s">
        <v>154</v>
      </c>
      <c r="G169" s="140" t="s">
        <v>54</v>
      </c>
      <c r="H169" s="9"/>
      <c r="I169" s="49"/>
      <c r="J169" s="9"/>
      <c r="K169" s="9"/>
      <c r="L169" s="9"/>
      <c r="M169" s="9"/>
      <c r="N169" s="9"/>
      <c r="O169" s="9"/>
      <c r="P169" s="9"/>
      <c r="Q169" s="9"/>
      <c r="R169" s="9"/>
    </row>
    <row r="170" spans="1:18" ht="12.75">
      <c r="A170" s="185" t="s">
        <v>123</v>
      </c>
      <c r="B170" s="185" t="s">
        <v>154</v>
      </c>
      <c r="C170" s="218" t="s">
        <v>154</v>
      </c>
      <c r="D170" s="57">
        <f>SUM(D22:D27)</f>
        <v>7708372</v>
      </c>
      <c r="E170" s="57">
        <f>SUM(E22:E27)</f>
        <v>11799421</v>
      </c>
      <c r="F170" s="57">
        <f>SUM(F22:F27)</f>
        <v>12214121</v>
      </c>
      <c r="G170" s="57">
        <f>SUM(G22:G27)</f>
        <v>18700819</v>
      </c>
      <c r="H170" s="9"/>
      <c r="I170" s="49"/>
      <c r="J170" s="9"/>
      <c r="K170" s="9"/>
      <c r="L170" s="9"/>
      <c r="M170" s="9"/>
      <c r="N170" s="9"/>
      <c r="O170" s="9"/>
      <c r="P170" s="9"/>
      <c r="Q170" s="9"/>
      <c r="R170" s="9"/>
    </row>
    <row r="171" spans="1:18" ht="12.75">
      <c r="A171" s="185" t="s">
        <v>124</v>
      </c>
      <c r="B171" s="185" t="s">
        <v>154</v>
      </c>
      <c r="C171" s="218" t="s">
        <v>154</v>
      </c>
      <c r="D171" s="57">
        <f>SUM(D19:D21)</f>
        <v>5025746</v>
      </c>
      <c r="E171" s="57">
        <f>SUM(E19:E21)</f>
        <v>8785088</v>
      </c>
      <c r="F171" s="57">
        <f>SUM(F19:F21)</f>
        <v>15689598</v>
      </c>
      <c r="G171" s="57">
        <f>SUM(G19:G21)</f>
        <v>23936243</v>
      </c>
      <c r="H171" s="9"/>
      <c r="I171" s="49"/>
      <c r="J171" s="9"/>
      <c r="K171" s="9"/>
      <c r="L171" s="9"/>
      <c r="M171" s="9"/>
      <c r="N171" s="9"/>
      <c r="O171" s="9"/>
      <c r="P171" s="9"/>
      <c r="Q171" s="9"/>
      <c r="R171" s="9"/>
    </row>
    <row r="172" spans="1:18" ht="12.75">
      <c r="A172" s="185" t="s">
        <v>35</v>
      </c>
      <c r="B172" s="185" t="s">
        <v>154</v>
      </c>
      <c r="C172" s="218" t="s">
        <v>154</v>
      </c>
      <c r="D172" s="57">
        <f>SUM(D8:D18)</f>
        <v>1857531</v>
      </c>
      <c r="E172" s="57">
        <f>SUM(E8:E18)</f>
        <v>2721629</v>
      </c>
      <c r="F172" s="57">
        <f>SUM(F8:F18)</f>
        <v>2207458</v>
      </c>
      <c r="G172" s="57">
        <f>SUM(G8:G18)</f>
        <v>2567145</v>
      </c>
      <c r="H172" s="9"/>
      <c r="I172" s="49"/>
      <c r="J172" s="9"/>
      <c r="K172" s="9"/>
      <c r="L172" s="9"/>
      <c r="M172" s="9"/>
      <c r="N172" s="9"/>
      <c r="O172" s="9"/>
      <c r="P172" s="9"/>
      <c r="Q172" s="9"/>
      <c r="R172" s="9"/>
    </row>
    <row r="173" spans="1:18" ht="12.75">
      <c r="A173" s="185" t="s">
        <v>125</v>
      </c>
      <c r="B173" s="185" t="s">
        <v>154</v>
      </c>
      <c r="C173" s="218" t="s">
        <v>154</v>
      </c>
      <c r="D173" s="57">
        <f>SUM(D28:D35)</f>
        <v>2480</v>
      </c>
      <c r="E173" s="57">
        <f>SUM(E28:E35)</f>
        <v>4975</v>
      </c>
      <c r="F173" s="57">
        <f>SUM(F28:F35)</f>
        <v>24771</v>
      </c>
      <c r="G173" s="57">
        <f>SUM(G28:G35)</f>
        <v>883736</v>
      </c>
      <c r="H173" s="9"/>
      <c r="I173" s="49"/>
      <c r="J173" s="9"/>
      <c r="K173" s="9"/>
      <c r="L173" s="9"/>
      <c r="M173" s="9"/>
      <c r="N173" s="9"/>
      <c r="O173" s="9"/>
      <c r="P173" s="9"/>
      <c r="Q173" s="9"/>
      <c r="R173" s="9"/>
    </row>
    <row r="174" spans="1:18" ht="12.75">
      <c r="A174" s="185" t="s">
        <v>122</v>
      </c>
      <c r="B174" s="185" t="s">
        <v>154</v>
      </c>
      <c r="C174" s="218" t="s">
        <v>154</v>
      </c>
      <c r="D174" s="57">
        <f>SUM(D36:D38,D64:D65)</f>
        <v>227287</v>
      </c>
      <c r="E174" s="57">
        <f>SUM(E36:E38,E64:E65)</f>
        <v>387714</v>
      </c>
      <c r="F174" s="57">
        <f>SUM(F36:F38,F64:F65)</f>
        <v>659521</v>
      </c>
      <c r="G174" s="57">
        <f>SUM(G36:G38,G64:G65)</f>
        <v>775460</v>
      </c>
      <c r="H174" s="9"/>
      <c r="I174" s="49"/>
      <c r="J174" s="9"/>
      <c r="K174" s="9"/>
      <c r="L174" s="9"/>
      <c r="M174" s="9"/>
      <c r="N174" s="9"/>
      <c r="O174" s="9"/>
      <c r="P174" s="9"/>
      <c r="Q174" s="9"/>
      <c r="R174" s="9"/>
    </row>
    <row r="175" spans="1:18" ht="12.75">
      <c r="A175" s="185" t="s">
        <v>126</v>
      </c>
      <c r="B175" s="185" t="s">
        <v>154</v>
      </c>
      <c r="C175" s="218" t="s">
        <v>154</v>
      </c>
      <c r="D175" s="63">
        <f>SUM(D40:D41,D57:D61,D63)</f>
        <v>1364152</v>
      </c>
      <c r="E175" s="63">
        <f>SUM(E40:E41,E57:E61,E63)</f>
        <v>1512339</v>
      </c>
      <c r="F175" s="63">
        <f>SUM(F40:F41,F57:F61,F63)</f>
        <v>690848</v>
      </c>
      <c r="G175" s="63">
        <f>SUM(G40:G41,G57:G61,G63)</f>
        <v>166316</v>
      </c>
      <c r="H175" s="9"/>
      <c r="I175" s="49"/>
      <c r="J175" s="9"/>
      <c r="K175" s="9"/>
      <c r="L175" s="9"/>
      <c r="M175" s="9"/>
      <c r="N175" s="9"/>
      <c r="O175" s="9"/>
      <c r="P175" s="9"/>
      <c r="Q175" s="9"/>
      <c r="R175" s="9"/>
    </row>
    <row r="176" spans="1:18" ht="12.75">
      <c r="A176" s="185" t="s">
        <v>148</v>
      </c>
      <c r="B176" s="185" t="s">
        <v>154</v>
      </c>
      <c r="C176" s="218" t="s">
        <v>154</v>
      </c>
      <c r="D176" s="57">
        <f>SUM(D55:D56,D62)</f>
        <v>0</v>
      </c>
      <c r="E176" s="57">
        <f>SUM(E55:E56,E62)</f>
        <v>0</v>
      </c>
      <c r="F176" s="57">
        <f>SUM(F55:F56,F62)</f>
        <v>0</v>
      </c>
      <c r="G176" s="57">
        <f>SUM(G55:G56,G62)</f>
        <v>6410930</v>
      </c>
      <c r="H176" s="9"/>
      <c r="I176" s="49"/>
      <c r="J176" s="9"/>
      <c r="K176" s="9"/>
      <c r="L176" s="9"/>
      <c r="M176" s="9"/>
      <c r="N176" s="9"/>
      <c r="O176" s="9"/>
      <c r="P176" s="9"/>
      <c r="Q176" s="9"/>
      <c r="R176" s="9"/>
    </row>
    <row r="177" spans="1:18" ht="12.75">
      <c r="A177" s="185" t="s">
        <v>127</v>
      </c>
      <c r="B177" s="185" t="s">
        <v>154</v>
      </c>
      <c r="C177" s="218" t="s">
        <v>154</v>
      </c>
      <c r="D177" s="57">
        <f>SUM(D42:D47,D53:D54,D67:D68,D71)</f>
        <v>3151343</v>
      </c>
      <c r="E177" s="57">
        <f>SUM(E42:E47,E53:E54,E67:E68,E71)</f>
        <v>4066801</v>
      </c>
      <c r="F177" s="57">
        <f>SUM(F42:F47,F53:F54,F67:F68,F71)</f>
        <v>7327692</v>
      </c>
      <c r="G177" s="57">
        <f>SUM(G42:G47,G53:G54,G67:G68,G71)</f>
        <v>3993421</v>
      </c>
      <c r="H177" s="9"/>
      <c r="I177" s="49"/>
      <c r="J177" s="9"/>
      <c r="K177" s="9"/>
      <c r="L177" s="9"/>
      <c r="M177" s="9"/>
      <c r="N177" s="9"/>
      <c r="O177" s="9"/>
      <c r="P177" s="9"/>
      <c r="Q177" s="9"/>
      <c r="R177" s="9"/>
    </row>
    <row r="178" spans="1:18" ht="12.75">
      <c r="A178" s="185" t="s">
        <v>56</v>
      </c>
      <c r="B178" s="185" t="s">
        <v>154</v>
      </c>
      <c r="C178" s="218" t="s">
        <v>154</v>
      </c>
      <c r="D178" s="57">
        <f>SUM(D72:D74)</f>
        <v>4996378</v>
      </c>
      <c r="E178" s="57">
        <f>SUM(E72:E74)</f>
        <v>5017120</v>
      </c>
      <c r="F178" s="57">
        <f>SUM(F72:F74)</f>
        <v>4944666</v>
      </c>
      <c r="G178" s="57">
        <f>SUM(G72:G74)</f>
        <v>4816629</v>
      </c>
      <c r="H178" s="9"/>
      <c r="I178" s="49"/>
      <c r="J178" s="9"/>
      <c r="K178" s="9"/>
      <c r="L178" s="9"/>
      <c r="M178" s="9"/>
      <c r="N178" s="9"/>
      <c r="O178" s="9"/>
      <c r="P178" s="9"/>
      <c r="Q178" s="9"/>
      <c r="R178" s="9"/>
    </row>
    <row r="179" spans="1:18" ht="12.75">
      <c r="A179" s="185" t="s">
        <v>61</v>
      </c>
      <c r="B179" s="185" t="s">
        <v>154</v>
      </c>
      <c r="C179" s="218" t="s">
        <v>154</v>
      </c>
      <c r="D179" s="63">
        <f>SUM(D48:D49,D75:D76)</f>
        <v>625323</v>
      </c>
      <c r="E179" s="63">
        <f>SUM(E48:E49,E75:E76)</f>
        <v>671457</v>
      </c>
      <c r="F179" s="63">
        <f>SUM(F48:F49,F75:F76)</f>
        <v>630546</v>
      </c>
      <c r="G179" s="63">
        <f>SUM(G48:G49,G75:G76)</f>
        <v>681918</v>
      </c>
      <c r="H179" s="9"/>
      <c r="I179" s="49"/>
      <c r="J179" s="9"/>
      <c r="K179" s="9"/>
      <c r="L179" s="9"/>
      <c r="M179" s="9"/>
      <c r="N179" s="9"/>
      <c r="O179" s="9"/>
      <c r="P179" s="9"/>
      <c r="Q179" s="9"/>
      <c r="R179" s="9"/>
    </row>
    <row r="180" spans="1:18" ht="12.75">
      <c r="A180" s="185" t="s">
        <v>128</v>
      </c>
      <c r="B180" s="185" t="s">
        <v>154</v>
      </c>
      <c r="C180" s="218" t="s">
        <v>154</v>
      </c>
      <c r="D180" s="57">
        <f>SUM(D39,D50:D52,D66,D69:D70,D77)</f>
        <v>917</v>
      </c>
      <c r="E180" s="57">
        <f>SUM(E39,E50:E52,E66,E69:E70,E77)</f>
        <v>3519</v>
      </c>
      <c r="F180" s="57">
        <f>SUM(F39,F50:F52,F66,F69:F70,F77)</f>
        <v>5488</v>
      </c>
      <c r="G180" s="57">
        <f>SUM(G39,G50:G52,G66,G69:G70,G77)</f>
        <v>19167</v>
      </c>
      <c r="H180" s="9"/>
      <c r="I180" s="49"/>
      <c r="J180" s="9"/>
      <c r="K180" s="9"/>
      <c r="L180" s="9"/>
      <c r="M180" s="9"/>
      <c r="N180" s="9"/>
      <c r="O180" s="9"/>
      <c r="P180" s="9"/>
      <c r="Q180" s="9"/>
      <c r="R180" s="9"/>
    </row>
    <row r="181" spans="1:18" ht="12.75">
      <c r="A181" s="185" t="s">
        <v>129</v>
      </c>
      <c r="B181" s="185" t="s">
        <v>154</v>
      </c>
      <c r="C181" s="218" t="s">
        <v>154</v>
      </c>
      <c r="D181" s="57">
        <f>SUM(D78:D83)</f>
        <v>2872</v>
      </c>
      <c r="E181" s="57">
        <f>SUM(E78:E83)</f>
        <v>2574</v>
      </c>
      <c r="F181" s="57">
        <f>SUM(F78:F83)</f>
        <v>7870</v>
      </c>
      <c r="G181" s="57">
        <f>SUM(G78:G83)</f>
        <v>9702</v>
      </c>
      <c r="H181" s="9"/>
      <c r="I181" s="49"/>
      <c r="J181" s="9"/>
      <c r="K181" s="9"/>
      <c r="L181" s="9"/>
      <c r="M181" s="9"/>
      <c r="N181" s="9"/>
      <c r="O181" s="9"/>
      <c r="P181" s="9"/>
      <c r="Q181" s="9"/>
      <c r="R181" s="9"/>
    </row>
    <row r="182" spans="1:18" ht="12.75">
      <c r="A182" s="185" t="s">
        <v>154</v>
      </c>
      <c r="B182" s="185" t="s">
        <v>154</v>
      </c>
      <c r="C182" s="218" t="s">
        <v>154</v>
      </c>
      <c r="H182" s="9"/>
      <c r="I182" s="49"/>
      <c r="J182" s="9"/>
      <c r="K182" s="9"/>
      <c r="L182" s="9"/>
      <c r="M182" s="9"/>
      <c r="N182" s="9"/>
      <c r="O182" s="9"/>
      <c r="P182" s="9"/>
      <c r="Q182" s="9"/>
      <c r="R182" s="9"/>
    </row>
    <row r="183" spans="1:18" ht="13.5" thickBot="1">
      <c r="A183" s="228" t="s">
        <v>0</v>
      </c>
      <c r="B183" s="229" t="s">
        <v>154</v>
      </c>
      <c r="C183" s="228" t="s">
        <v>154</v>
      </c>
      <c r="D183" s="72">
        <f>SUM(D170:D181)</f>
        <v>24962401</v>
      </c>
      <c r="E183" s="72">
        <f>SUM(E170:E181)</f>
        <v>34972637</v>
      </c>
      <c r="F183" s="72">
        <f>SUM(F170:F181)</f>
        <v>44402579</v>
      </c>
      <c r="G183" s="72">
        <f>SUM(G170:G181)</f>
        <v>62961486</v>
      </c>
      <c r="H183" s="9"/>
      <c r="I183" s="49"/>
      <c r="J183" s="9"/>
      <c r="K183" s="9"/>
      <c r="L183" s="9"/>
      <c r="M183" s="9"/>
      <c r="N183" s="9"/>
      <c r="O183" s="9"/>
      <c r="P183" s="9"/>
      <c r="Q183" s="9"/>
      <c r="R183" s="9"/>
    </row>
    <row r="184" spans="1:18" ht="13.5" thickTop="1">
      <c r="A184" s="218" t="s">
        <v>154</v>
      </c>
      <c r="B184" s="185" t="s">
        <v>154</v>
      </c>
      <c r="C184" s="218" t="s">
        <v>154</v>
      </c>
      <c r="D184" s="57"/>
      <c r="E184" s="57"/>
      <c r="F184" s="57"/>
      <c r="G184" s="9"/>
      <c r="H184" s="9"/>
      <c r="I184" s="49"/>
      <c r="J184" s="9"/>
      <c r="K184" s="9"/>
      <c r="L184" s="9"/>
      <c r="M184" s="9"/>
      <c r="N184" s="9"/>
      <c r="O184" s="9"/>
      <c r="P184" s="9"/>
      <c r="Q184" s="9"/>
      <c r="R184" s="9"/>
    </row>
    <row r="185" spans="1:18" ht="12.75">
      <c r="A185" s="218" t="s">
        <v>154</v>
      </c>
      <c r="B185" s="185" t="s">
        <v>154</v>
      </c>
      <c r="C185" s="218" t="s">
        <v>154</v>
      </c>
      <c r="D185" s="57"/>
      <c r="E185" s="9"/>
      <c r="F185" s="9"/>
      <c r="G185" s="9"/>
      <c r="H185" s="9"/>
      <c r="I185" s="49"/>
      <c r="J185" s="9"/>
      <c r="K185" s="9"/>
      <c r="L185" s="9"/>
      <c r="M185" s="9"/>
      <c r="N185" s="9"/>
      <c r="O185" s="9"/>
      <c r="P185" s="9"/>
      <c r="Q185" s="9"/>
      <c r="R185" s="9"/>
    </row>
    <row r="186" spans="1:18" ht="12.75">
      <c r="A186" s="218" t="s">
        <v>118</v>
      </c>
      <c r="B186" s="185" t="s">
        <v>154</v>
      </c>
      <c r="C186" s="218" t="s">
        <v>154</v>
      </c>
      <c r="D186" s="57"/>
      <c r="E186" s="9"/>
      <c r="F186" s="9"/>
      <c r="G186" s="9"/>
      <c r="H186" s="9"/>
      <c r="I186" s="49"/>
      <c r="J186" s="9"/>
      <c r="K186" s="9"/>
      <c r="L186" s="9"/>
      <c r="M186" s="9"/>
      <c r="N186" s="9"/>
      <c r="O186" s="9"/>
      <c r="P186" s="9"/>
      <c r="Q186" s="9"/>
      <c r="R186" s="9"/>
    </row>
    <row r="187" spans="1:18" ht="12.75">
      <c r="A187" s="218" t="s">
        <v>82</v>
      </c>
      <c r="B187" s="185" t="s">
        <v>154</v>
      </c>
      <c r="C187" s="218" t="s">
        <v>154</v>
      </c>
      <c r="G187" s="62" t="s">
        <v>55</v>
      </c>
      <c r="H187" s="9"/>
      <c r="I187" s="49"/>
      <c r="J187" s="9"/>
      <c r="K187" s="9"/>
      <c r="L187" s="9"/>
      <c r="M187" s="9"/>
      <c r="N187" s="9"/>
      <c r="O187" s="9"/>
      <c r="P187" s="9"/>
      <c r="Q187" s="9"/>
      <c r="R187" s="9"/>
    </row>
    <row r="188" spans="1:18" ht="12.75">
      <c r="A188" s="185" t="s">
        <v>123</v>
      </c>
      <c r="B188" s="185" t="s">
        <v>154</v>
      </c>
      <c r="C188" s="218" t="s">
        <v>154</v>
      </c>
      <c r="D188" s="57">
        <f>SUM(D103:D108)</f>
        <v>7703836.25</v>
      </c>
      <c r="E188" s="57">
        <f>SUM(E103:E108)</f>
        <v>11782074</v>
      </c>
      <c r="F188" s="57">
        <f>SUM(F103:F108)</f>
        <v>12174908.5</v>
      </c>
      <c r="G188" s="57">
        <f>SUM(G103:G108)</f>
        <v>18615767.33333331</v>
      </c>
      <c r="H188" s="9"/>
      <c r="I188" s="49"/>
      <c r="J188" s="9"/>
      <c r="K188" s="9"/>
      <c r="L188" s="9"/>
      <c r="M188" s="9"/>
      <c r="N188" s="9"/>
      <c r="O188" s="9"/>
      <c r="P188" s="9"/>
      <c r="Q188" s="9"/>
      <c r="R188" s="9"/>
    </row>
    <row r="189" spans="1:18" ht="12.75">
      <c r="A189" s="185" t="s">
        <v>124</v>
      </c>
      <c r="B189" s="185" t="s">
        <v>154</v>
      </c>
      <c r="C189" s="218" t="s">
        <v>154</v>
      </c>
      <c r="D189" s="57">
        <f>SUM(D100:D102)</f>
        <v>3345015.833331583</v>
      </c>
      <c r="E189" s="57">
        <f>SUM(E100:E102)</f>
        <v>5387730.833331271</v>
      </c>
      <c r="F189" s="57">
        <f>SUM(F100:F102)</f>
        <v>8815195.166664656</v>
      </c>
      <c r="G189" s="57">
        <f>SUM(G100:G102)</f>
        <v>13013958.833331166</v>
      </c>
      <c r="H189" s="9"/>
      <c r="I189" s="49"/>
      <c r="J189" s="9"/>
      <c r="K189" s="9"/>
      <c r="L189" s="9"/>
      <c r="M189" s="9"/>
      <c r="N189" s="9"/>
      <c r="O189" s="9"/>
      <c r="P189" s="9"/>
      <c r="Q189" s="9"/>
      <c r="R189" s="9"/>
    </row>
    <row r="190" spans="1:18" ht="12.75">
      <c r="A190" s="185" t="s">
        <v>35</v>
      </c>
      <c r="B190" s="185" t="s">
        <v>154</v>
      </c>
      <c r="C190" s="218" t="s">
        <v>154</v>
      </c>
      <c r="D190" s="57">
        <f>SUM(D89:D99)</f>
        <v>1857351</v>
      </c>
      <c r="E190" s="57">
        <f>SUM(E89:E99)</f>
        <v>2718783.9999999986</v>
      </c>
      <c r="F190" s="57">
        <f>SUM(F89:F99)</f>
        <v>2202601.3333333307</v>
      </c>
      <c r="G190" s="57">
        <f>SUM(G89:G99)</f>
        <v>2561647.7499999977</v>
      </c>
      <c r="H190" s="9"/>
      <c r="I190" s="49"/>
      <c r="J190" s="9"/>
      <c r="K190" s="9"/>
      <c r="L190" s="9"/>
      <c r="M190" s="9"/>
      <c r="N190" s="9"/>
      <c r="O190" s="9"/>
      <c r="P190" s="9"/>
      <c r="Q190" s="9"/>
      <c r="R190" s="9"/>
    </row>
    <row r="191" spans="1:18" ht="12.75">
      <c r="A191" s="185" t="s">
        <v>125</v>
      </c>
      <c r="B191" s="185" t="s">
        <v>154</v>
      </c>
      <c r="C191" s="218" t="s">
        <v>154</v>
      </c>
      <c r="D191" s="57">
        <f>SUM(D109:D116)</f>
        <v>2227</v>
      </c>
      <c r="E191" s="57">
        <f>SUM(E109:E116)</f>
        <v>3744.5</v>
      </c>
      <c r="F191" s="57">
        <f>SUM(F109:F116)</f>
        <v>15650.5</v>
      </c>
      <c r="G191" s="57">
        <f>SUM(G109:G116)</f>
        <v>472363.10294117645</v>
      </c>
      <c r="H191" s="9"/>
      <c r="I191" s="49"/>
      <c r="J191" s="9"/>
      <c r="K191" s="9"/>
      <c r="L191" s="9"/>
      <c r="M191" s="9"/>
      <c r="N191" s="9"/>
      <c r="O191" s="9"/>
      <c r="P191" s="9"/>
      <c r="Q191" s="9"/>
      <c r="R191" s="9"/>
    </row>
    <row r="192" spans="1:18" ht="12.75">
      <c r="A192" s="185" t="s">
        <v>122</v>
      </c>
      <c r="B192" s="185" t="s">
        <v>154</v>
      </c>
      <c r="C192" s="218" t="s">
        <v>154</v>
      </c>
      <c r="D192" s="57">
        <f>SUM(D117:D119,D145:D146)</f>
        <v>113643.5</v>
      </c>
      <c r="E192" s="57">
        <f>SUM(E117:E119,E145:E146)</f>
        <v>192439</v>
      </c>
      <c r="F192" s="57">
        <f>SUM(F117:F119,F145:F146)</f>
        <v>319236.9166666637</v>
      </c>
      <c r="G192" s="57">
        <f>SUM(G117:G119,G145:G146)</f>
        <v>361636.83333332953</v>
      </c>
      <c r="H192" s="9"/>
      <c r="I192" s="49"/>
      <c r="J192" s="9"/>
      <c r="K192" s="9"/>
      <c r="L192" s="9"/>
      <c r="M192" s="9"/>
      <c r="N192" s="9"/>
      <c r="O192" s="9"/>
      <c r="P192" s="9"/>
      <c r="Q192" s="9"/>
      <c r="R192" s="9"/>
    </row>
    <row r="193" spans="1:18" ht="12.75">
      <c r="A193" s="185" t="s">
        <v>126</v>
      </c>
      <c r="B193" s="185" t="s">
        <v>154</v>
      </c>
      <c r="C193" s="218" t="s">
        <v>154</v>
      </c>
      <c r="D193" s="57">
        <f>SUM(D121:D122,D138:D142,D144)</f>
        <v>2697537</v>
      </c>
      <c r="E193" s="57">
        <f>SUM(E121:E122,E138:E142,E144)</f>
        <v>2964379</v>
      </c>
      <c r="F193" s="57">
        <f>SUM(F121:F122,F138:F142,F144)</f>
        <v>1318860</v>
      </c>
      <c r="G193" s="57">
        <f>SUM(G121:G122,G138:G142,G144)</f>
        <v>350676.904761833</v>
      </c>
      <c r="H193" s="9"/>
      <c r="I193" s="49"/>
      <c r="J193" s="9"/>
      <c r="K193" s="9"/>
      <c r="L193" s="9"/>
      <c r="M193" s="9"/>
      <c r="N193" s="9"/>
      <c r="O193" s="9"/>
      <c r="P193" s="9"/>
      <c r="Q193" s="9"/>
      <c r="R193" s="9"/>
    </row>
    <row r="194" spans="1:18" ht="12.75">
      <c r="A194" s="185" t="s">
        <v>148</v>
      </c>
      <c r="B194" s="185" t="s">
        <v>154</v>
      </c>
      <c r="C194" s="218" t="s">
        <v>154</v>
      </c>
      <c r="D194" s="57">
        <f>SUM(D136:D137,D143)</f>
        <v>0</v>
      </c>
      <c r="E194" s="57">
        <f>SUM(E136:E137,E143)</f>
        <v>0</v>
      </c>
      <c r="F194" s="57">
        <f>SUM(F136:F137,F143)</f>
        <v>0</v>
      </c>
      <c r="G194" s="57">
        <f>SUM(G136:G137,G143)</f>
        <v>6410930</v>
      </c>
      <c r="H194" s="9"/>
      <c r="I194" s="49"/>
      <c r="J194" s="9"/>
      <c r="K194" s="9"/>
      <c r="L194" s="9"/>
      <c r="M194" s="9"/>
      <c r="N194" s="9"/>
      <c r="O194" s="9"/>
      <c r="P194" s="9"/>
      <c r="Q194" s="9"/>
      <c r="R194" s="9"/>
    </row>
    <row r="195" spans="1:18" ht="12.75">
      <c r="A195" s="185" t="s">
        <v>127</v>
      </c>
      <c r="B195" s="185" t="s">
        <v>154</v>
      </c>
      <c r="C195" s="218" t="s">
        <v>154</v>
      </c>
      <c r="D195" s="57">
        <f>SUM(D123:D128,D134:D135,D148:D149,D152)</f>
        <v>1946105.8333321018</v>
      </c>
      <c r="E195" s="57">
        <f>SUM(E123:E128,E134:E135,E148:E149,E152)</f>
        <v>2522258.166664946</v>
      </c>
      <c r="F195" s="57">
        <f>SUM(F123:F128,F134:F135,F148:F149,F152)</f>
        <v>4647379.16666292</v>
      </c>
      <c r="G195" s="57">
        <f>SUM(G123:G128,G134:G135,G148:G149,G152)</f>
        <v>2315898.66666563</v>
      </c>
      <c r="H195" s="9"/>
      <c r="I195" s="49"/>
      <c r="J195" s="9"/>
      <c r="K195" s="9"/>
      <c r="L195" s="9"/>
      <c r="M195" s="9"/>
      <c r="N195" s="9"/>
      <c r="O195" s="9"/>
      <c r="P195" s="9"/>
      <c r="Q195" s="9"/>
      <c r="R195" s="9"/>
    </row>
    <row r="196" spans="1:18" ht="12.75">
      <c r="A196" s="185" t="s">
        <v>56</v>
      </c>
      <c r="B196" s="185" t="s">
        <v>154</v>
      </c>
      <c r="C196" s="218" t="s">
        <v>154</v>
      </c>
      <c r="D196" s="57">
        <f>SUM(D153:D155)</f>
        <v>4996378</v>
      </c>
      <c r="E196" s="57">
        <f>SUM(E153:E155)</f>
        <v>5019961</v>
      </c>
      <c r="F196" s="57">
        <f>SUM(F153:F155)</f>
        <v>4956903</v>
      </c>
      <c r="G196" s="57">
        <f>SUM(G153:G155)</f>
        <v>4858968</v>
      </c>
      <c r="H196" s="9"/>
      <c r="I196" s="49"/>
      <c r="J196" s="9"/>
      <c r="K196" s="9"/>
      <c r="L196" s="9"/>
      <c r="M196" s="9"/>
      <c r="N196" s="9"/>
      <c r="O196" s="9"/>
      <c r="P196" s="9"/>
      <c r="Q196" s="9"/>
      <c r="R196" s="9"/>
    </row>
    <row r="197" spans="1:18" ht="12.75">
      <c r="A197" s="185" t="s">
        <v>61</v>
      </c>
      <c r="B197" s="185" t="s">
        <v>154</v>
      </c>
      <c r="C197" s="218" t="s">
        <v>154</v>
      </c>
      <c r="D197" s="57">
        <f>SUM(D129:D130,D156:D157)</f>
        <v>625323</v>
      </c>
      <c r="E197" s="57">
        <f>SUM(E129:E130,E156:E157)</f>
        <v>671581</v>
      </c>
      <c r="F197" s="57">
        <f>SUM(F129:F130,F156:F157)</f>
        <v>640321</v>
      </c>
      <c r="G197" s="57">
        <f>SUM(G129:G130,G156:G157)</f>
        <v>709978</v>
      </c>
      <c r="H197" s="9"/>
      <c r="I197" s="49"/>
      <c r="J197" s="9"/>
      <c r="K197" s="9"/>
      <c r="L197" s="9"/>
      <c r="M197" s="9"/>
      <c r="N197" s="9"/>
      <c r="O197" s="9"/>
      <c r="P197" s="9"/>
      <c r="Q197" s="9"/>
      <c r="R197" s="9"/>
    </row>
    <row r="198" spans="1:18" ht="12.75">
      <c r="A198" s="185" t="s">
        <v>128</v>
      </c>
      <c r="B198" s="185" t="s">
        <v>154</v>
      </c>
      <c r="C198" s="218" t="s">
        <v>154</v>
      </c>
      <c r="D198" s="57">
        <f>SUM(D120,D131:D133,D147,D150:D151,D158)</f>
        <v>850.5</v>
      </c>
      <c r="E198" s="57">
        <f>SUM(E120,E131:E133,E147,E150:E151,E158)</f>
        <v>1978.5</v>
      </c>
      <c r="F198" s="57">
        <f>SUM(F120,F131:F133,F147,F150:F151,F158)</f>
        <v>3189</v>
      </c>
      <c r="G198" s="57">
        <f>SUM(G120,G131:G133,G147,G150:G151,G158)</f>
        <v>9679</v>
      </c>
      <c r="H198" s="9"/>
      <c r="I198" s="49"/>
      <c r="J198" s="9"/>
      <c r="K198" s="9"/>
      <c r="L198" s="9"/>
      <c r="M198" s="9"/>
      <c r="N198" s="9"/>
      <c r="O198" s="9"/>
      <c r="P198" s="9"/>
      <c r="Q198" s="9"/>
      <c r="R198" s="9"/>
    </row>
    <row r="199" spans="1:18" ht="12.75">
      <c r="A199" s="185" t="s">
        <v>129</v>
      </c>
      <c r="B199" s="185" t="s">
        <v>154</v>
      </c>
      <c r="C199" s="218" t="s">
        <v>154</v>
      </c>
      <c r="D199" s="57">
        <f>SUM(D159:D164)</f>
        <v>1471.5</v>
      </c>
      <c r="E199" s="57">
        <f>SUM(E159:E164)</f>
        <v>1310.9</v>
      </c>
      <c r="F199" s="57">
        <f>SUM(F159:F164)</f>
        <v>3883.199999999874</v>
      </c>
      <c r="G199" s="57">
        <f>SUM(G159:G164)</f>
        <v>3296.366666666611</v>
      </c>
      <c r="H199" s="9"/>
      <c r="I199" s="49"/>
      <c r="J199" s="9"/>
      <c r="K199" s="9"/>
      <c r="L199" s="9"/>
      <c r="M199" s="9"/>
      <c r="N199" s="9"/>
      <c r="O199" s="9"/>
      <c r="P199" s="9"/>
      <c r="Q199" s="9"/>
      <c r="R199" s="9"/>
    </row>
    <row r="200" spans="1:18" ht="12.75">
      <c r="A200" s="185" t="s">
        <v>154</v>
      </c>
      <c r="B200" s="185" t="s">
        <v>154</v>
      </c>
      <c r="C200" s="218" t="s">
        <v>154</v>
      </c>
      <c r="D200" s="57"/>
      <c r="E200" s="9"/>
      <c r="F200" s="9"/>
      <c r="G200" s="9"/>
      <c r="H200" s="9"/>
      <c r="I200" s="49"/>
      <c r="J200" s="9"/>
      <c r="K200" s="9"/>
      <c r="L200" s="9"/>
      <c r="M200" s="9"/>
      <c r="N200" s="9"/>
      <c r="O200" s="9"/>
      <c r="P200" s="9"/>
      <c r="Q200" s="9"/>
      <c r="R200" s="9"/>
    </row>
    <row r="201" spans="1:18" ht="13.5" thickBot="1">
      <c r="A201" s="229" t="s">
        <v>0</v>
      </c>
      <c r="B201" s="229" t="s">
        <v>154</v>
      </c>
      <c r="C201" s="228" t="s">
        <v>154</v>
      </c>
      <c r="D201" s="72">
        <f>SUM(D188:D200)</f>
        <v>23289739.416663684</v>
      </c>
      <c r="E201" s="72">
        <f>SUM(E188:E200)</f>
        <v>31266240.899996217</v>
      </c>
      <c r="F201" s="72">
        <f>SUM(F188:F200)</f>
        <v>35098127.78332758</v>
      </c>
      <c r="G201" s="72">
        <f>SUM(G188:G200)</f>
        <v>49684800.79103311</v>
      </c>
      <c r="H201" s="9"/>
      <c r="I201" s="49"/>
      <c r="J201" s="9"/>
      <c r="K201" s="9"/>
      <c r="L201" s="9"/>
      <c r="M201" s="9"/>
      <c r="N201" s="9"/>
      <c r="O201" s="9"/>
      <c r="P201" s="9"/>
      <c r="Q201" s="9"/>
      <c r="R201" s="9"/>
    </row>
    <row r="202" ht="24.75" customHeight="1" thickTop="1">
      <c r="A202" s="36" t="s">
        <v>106</v>
      </c>
    </row>
    <row r="203" ht="12.75">
      <c r="A203" s="69" t="s">
        <v>81</v>
      </c>
    </row>
    <row r="204" spans="4:10" ht="13.5">
      <c r="D204" s="242"/>
      <c r="E204" s="242"/>
      <c r="F204" s="242"/>
      <c r="G204" s="242"/>
      <c r="J204" s="245"/>
    </row>
    <row r="205" spans="1:10" ht="13.5">
      <c r="A205" s="13" t="s">
        <v>100</v>
      </c>
      <c r="D205" s="242"/>
      <c r="E205" s="242"/>
      <c r="F205" s="242"/>
      <c r="G205" s="242"/>
      <c r="J205" s="245"/>
    </row>
    <row r="206" ht="12.75">
      <c r="A206" s="13" t="s">
        <v>105</v>
      </c>
    </row>
  </sheetData>
  <sheetProtection/>
  <hyperlinks>
    <hyperlink ref="A203" r:id="rId1" display="https://www.renewablesandchp.ofgem.gov.uk/Public/ReportManager.aspx?ReportVisibility=1&amp;ReportCategory=0"/>
  </hyperlinks>
  <printOptions/>
  <pageMargins left="0.7" right="0.7" top="0.75" bottom="0.75" header="0.3" footer="0.3"/>
  <pageSetup horizontalDpi="600" verticalDpi="600" orientation="portrait" paperSize="9" r:id="rId2"/>
  <ignoredErrors>
    <ignoredError sqref="D86:E88 D8 C1:C7 C202:C65536 D10:G84" formulaRange="1"/>
  </ignoredErrors>
</worksheet>
</file>

<file path=xl/worksheets/sheet6.xml><?xml version="1.0" encoding="utf-8"?>
<worksheet xmlns="http://schemas.openxmlformats.org/spreadsheetml/2006/main" xmlns:r="http://schemas.openxmlformats.org/officeDocument/2006/relationships">
  <sheetPr codeName="Sheet4"/>
  <dimension ref="A1:AE237"/>
  <sheetViews>
    <sheetView zoomScale="70" zoomScaleNormal="70" zoomScalePageLayoutView="0" workbookViewId="0" topLeftCell="A1">
      <pane xSplit="3" ySplit="6" topLeftCell="M7" activePane="bottomRight" state="frozen"/>
      <selection pane="topLeft" activeCell="A1" sqref="A1"/>
      <selection pane="topRight" activeCell="D1" sqref="D1"/>
      <selection pane="bottomLeft" activeCell="A7" sqref="A7"/>
      <selection pane="bottomRight" activeCell="AA69" sqref="AA69"/>
    </sheetView>
  </sheetViews>
  <sheetFormatPr defaultColWidth="9.140625" defaultRowHeight="12.75"/>
  <cols>
    <col min="1" max="1" width="27.7109375" style="5" customWidth="1"/>
    <col min="2" max="2" width="33.00390625" style="5" customWidth="1"/>
    <col min="3" max="3" width="14.57421875" style="219" customWidth="1"/>
    <col min="4" max="4" width="14.57421875" style="5" customWidth="1"/>
    <col min="5" max="8" width="10.7109375" style="5" customWidth="1"/>
    <col min="9" max="9" width="12.28125" style="5" customWidth="1"/>
    <col min="10" max="12" width="11.421875" style="5" customWidth="1"/>
    <col min="13" max="13" width="12.28125" style="5" customWidth="1"/>
    <col min="14" max="20" width="13.421875" style="5" customWidth="1"/>
    <col min="21" max="21" width="12.00390625" style="5" customWidth="1"/>
    <col min="22" max="22" width="12.140625" style="5" customWidth="1"/>
    <col min="23" max="23" width="11.7109375" style="5" customWidth="1"/>
    <col min="24" max="25" width="9.140625" style="5" customWidth="1"/>
    <col min="26" max="26" width="12.7109375" style="5" customWidth="1"/>
    <col min="27" max="27" width="7.7109375" style="5" customWidth="1"/>
    <col min="28" max="30" width="9.140625" style="5" customWidth="1"/>
    <col min="31" max="16384" width="9.140625" style="5" customWidth="1"/>
  </cols>
  <sheetData>
    <row r="1" spans="1:4" ht="24.75" customHeight="1">
      <c r="A1" s="2" t="s">
        <v>39</v>
      </c>
      <c r="B1" s="2"/>
      <c r="C1" s="223"/>
      <c r="D1" s="2"/>
    </row>
    <row r="2" spans="1:11" ht="18.75">
      <c r="A2" s="3" t="s">
        <v>86</v>
      </c>
      <c r="B2" s="3"/>
      <c r="C2" s="224"/>
      <c r="D2" s="3"/>
      <c r="E2" s="49"/>
      <c r="F2" s="49"/>
      <c r="G2" s="49"/>
      <c r="H2" s="49"/>
      <c r="I2" s="49"/>
      <c r="J2" s="49"/>
      <c r="K2" s="49"/>
    </row>
    <row r="4" ht="13.5" thickBot="1"/>
    <row r="5" spans="1:23" ht="13.5" thickTop="1">
      <c r="A5" s="20"/>
      <c r="B5" s="20"/>
      <c r="C5" s="220" t="s">
        <v>54</v>
      </c>
      <c r="D5" s="21">
        <v>2010</v>
      </c>
      <c r="E5" s="21">
        <v>2010</v>
      </c>
      <c r="F5" s="21">
        <v>2010</v>
      </c>
      <c r="G5" s="21">
        <v>2010</v>
      </c>
      <c r="H5" s="21">
        <v>2011</v>
      </c>
      <c r="I5" s="21">
        <v>2011</v>
      </c>
      <c r="J5" s="21">
        <v>2011</v>
      </c>
      <c r="K5" s="21">
        <v>2011</v>
      </c>
      <c r="L5" s="21">
        <v>2012</v>
      </c>
      <c r="M5" s="21">
        <v>2011.8</v>
      </c>
      <c r="N5" s="21">
        <v>2012</v>
      </c>
      <c r="O5" s="21">
        <v>2012.2</v>
      </c>
      <c r="P5" s="21">
        <v>2013</v>
      </c>
      <c r="Q5" s="21">
        <v>2013</v>
      </c>
      <c r="R5" s="21">
        <v>2013</v>
      </c>
      <c r="S5" s="21">
        <v>2013</v>
      </c>
      <c r="T5" s="21">
        <v>2014</v>
      </c>
      <c r="U5" s="21">
        <v>2014</v>
      </c>
      <c r="V5" s="21">
        <v>2014</v>
      </c>
      <c r="W5" s="21">
        <v>2014</v>
      </c>
    </row>
    <row r="6" spans="1:23" ht="12.75" customHeight="1" thickBot="1">
      <c r="A6" s="70" t="s">
        <v>77</v>
      </c>
      <c r="B6" s="77" t="s">
        <v>78</v>
      </c>
      <c r="C6" s="221" t="s">
        <v>64</v>
      </c>
      <c r="D6" s="7" t="s">
        <v>5</v>
      </c>
      <c r="E6" s="7" t="s">
        <v>2</v>
      </c>
      <c r="F6" s="7" t="s">
        <v>3</v>
      </c>
      <c r="G6" s="7" t="s">
        <v>4</v>
      </c>
      <c r="H6" s="7" t="s">
        <v>5</v>
      </c>
      <c r="I6" s="7" t="s">
        <v>2</v>
      </c>
      <c r="J6" s="7" t="s">
        <v>3</v>
      </c>
      <c r="K6" s="7" t="s">
        <v>4</v>
      </c>
      <c r="L6" s="7" t="s">
        <v>5</v>
      </c>
      <c r="M6" s="7" t="s">
        <v>2</v>
      </c>
      <c r="N6" s="144" t="s">
        <v>3</v>
      </c>
      <c r="O6" s="144" t="s">
        <v>4</v>
      </c>
      <c r="P6" s="144" t="s">
        <v>5</v>
      </c>
      <c r="Q6" s="144" t="s">
        <v>2</v>
      </c>
      <c r="R6" s="144" t="s">
        <v>3</v>
      </c>
      <c r="S6" s="144" t="s">
        <v>4</v>
      </c>
      <c r="T6" s="144" t="s">
        <v>5</v>
      </c>
      <c r="U6" s="144" t="s">
        <v>2</v>
      </c>
      <c r="V6" s="144" t="s">
        <v>3</v>
      </c>
      <c r="W6" s="144" t="s">
        <v>149</v>
      </c>
    </row>
    <row r="7" spans="1:23" ht="12.75">
      <c r="A7" s="43" t="s">
        <v>41</v>
      </c>
      <c r="I7" s="8"/>
      <c r="J7" s="8"/>
      <c r="K7" s="8"/>
      <c r="W7" s="122" t="s">
        <v>54</v>
      </c>
    </row>
    <row r="8" spans="1:23" ht="12.75">
      <c r="A8" s="185" t="s">
        <v>57</v>
      </c>
      <c r="B8" s="185" t="s">
        <v>66</v>
      </c>
      <c r="C8" s="222">
        <v>1</v>
      </c>
      <c r="D8" s="61">
        <f>SUM(Month!D8:F8)</f>
        <v>15850</v>
      </c>
      <c r="E8" s="61">
        <f>SUM(Month!G8:I8)</f>
        <v>10280</v>
      </c>
      <c r="F8" s="61">
        <f>SUM(Month!J8:L8)</f>
        <v>16157</v>
      </c>
      <c r="G8" s="61">
        <f>SUM(Month!M8:O8)</f>
        <v>18186</v>
      </c>
      <c r="H8" s="61">
        <f>SUM(Month!P8:R8)</f>
        <v>21961</v>
      </c>
      <c r="I8" s="61">
        <f>SUM(Month!S8:U8)</f>
        <v>15185</v>
      </c>
      <c r="J8" s="61">
        <f>SUM(Month!V8:X8)</f>
        <v>16600</v>
      </c>
      <c r="K8" s="61">
        <f>SUM(Month!Y8:AA8)</f>
        <v>22384</v>
      </c>
      <c r="L8" s="61">
        <f>SUM(Month!AB8:AD8)</f>
        <v>20333</v>
      </c>
      <c r="M8" s="61">
        <f>SUM(Month!AE8:AG8)</f>
        <v>12596</v>
      </c>
      <c r="N8" s="61">
        <f>SUM(Month!AH8:AJ8)</f>
        <v>18228</v>
      </c>
      <c r="O8" s="145">
        <f>SUM(Month!AK8:AM8)</f>
        <v>22020</v>
      </c>
      <c r="P8" s="145">
        <f>SUM(Month!AN8:AP8)</f>
        <v>18486</v>
      </c>
      <c r="Q8" s="145">
        <f>SUM(Month!AQ8:AS8)</f>
        <v>14881</v>
      </c>
      <c r="R8" s="145">
        <f>SUM(Month!AT8:AV8)</f>
        <v>12109</v>
      </c>
      <c r="S8" s="61">
        <f>SUM(Month!AW8:AY8)</f>
        <v>20809</v>
      </c>
      <c r="T8" s="61">
        <f>SUM(Month!AZ8:BB8)</f>
        <v>24695</v>
      </c>
      <c r="U8" s="61">
        <f>SUM(Month!BC8:BE8)</f>
        <v>14572</v>
      </c>
      <c r="V8" s="61">
        <f>SUM(Month!BF8:BH8)</f>
        <v>11126</v>
      </c>
      <c r="W8" s="61">
        <f>SUM(Month!BI8:BK8)</f>
        <v>19573</v>
      </c>
    </row>
    <row r="9" spans="1:23" ht="12.75">
      <c r="A9" s="185" t="s">
        <v>154</v>
      </c>
      <c r="B9" s="185" t="s">
        <v>154</v>
      </c>
      <c r="C9" s="222">
        <v>2</v>
      </c>
      <c r="D9" s="61">
        <f>SUM(Month!D9:F9)</f>
        <v>97</v>
      </c>
      <c r="E9" s="61">
        <f>SUM(Month!G9:I9)</f>
        <v>0</v>
      </c>
      <c r="F9" s="61">
        <f>SUM(Month!J9:L9)</f>
        <v>0</v>
      </c>
      <c r="G9" s="61">
        <f>SUM(Month!M9:O9)</f>
        <v>0</v>
      </c>
      <c r="H9" s="61">
        <f>SUM(Month!P9:R9)</f>
        <v>0</v>
      </c>
      <c r="I9" s="61">
        <f>SUM(Month!S9:U9)</f>
        <v>0</v>
      </c>
      <c r="J9" s="61">
        <f>SUM(Month!V9:X9)</f>
        <v>0</v>
      </c>
      <c r="K9" s="61">
        <f>SUM(Month!Y9:AA9)</f>
        <v>0</v>
      </c>
      <c r="L9" s="61">
        <f>SUM(Month!AB9:AD9)</f>
        <v>0</v>
      </c>
      <c r="M9" s="61">
        <f>SUM(Month!AE9:AG9)</f>
        <v>0</v>
      </c>
      <c r="N9" s="61">
        <f>SUM(Month!AH9:AJ9)</f>
        <v>0</v>
      </c>
      <c r="O9" s="145">
        <f>SUM(Month!AK9:AM9)</f>
        <v>0</v>
      </c>
      <c r="P9" s="145">
        <f>SUM(Month!AN9:AP9)</f>
        <v>0</v>
      </c>
      <c r="Q9" s="145">
        <f>SUM(Month!AQ9:AS9)</f>
        <v>0</v>
      </c>
      <c r="R9" s="145">
        <f>SUM(Month!AT9:AV9)</f>
        <v>0</v>
      </c>
      <c r="S9" s="61">
        <f>SUM(Month!AW9:AY9)</f>
        <v>0</v>
      </c>
      <c r="T9" s="61">
        <f>SUM(Month!AZ9:BB9)</f>
        <v>0</v>
      </c>
      <c r="U9" s="61">
        <f>SUM(Month!BC9:BE9)</f>
        <v>0</v>
      </c>
      <c r="V9" s="61">
        <f>SUM(Month!BF9:BH9)</f>
        <v>0</v>
      </c>
      <c r="W9" s="61">
        <f>SUM(Month!BI9:BK9)</f>
        <v>0</v>
      </c>
    </row>
    <row r="10" spans="1:23" ht="12.75">
      <c r="A10" s="185" t="s">
        <v>154</v>
      </c>
      <c r="B10" s="185" t="s">
        <v>154</v>
      </c>
      <c r="C10" s="222">
        <v>3.000000000003</v>
      </c>
      <c r="D10" s="61">
        <f>SUM(Month!D10:F10)</f>
        <v>0</v>
      </c>
      <c r="E10" s="61">
        <f>SUM(Month!G10:I10)</f>
        <v>0</v>
      </c>
      <c r="F10" s="61">
        <f>SUM(Month!J10:L10)</f>
        <v>0</v>
      </c>
      <c r="G10" s="61">
        <f>SUM(Month!M10:O10)</f>
        <v>0</v>
      </c>
      <c r="H10" s="61">
        <f>SUM(Month!P10:R10)</f>
        <v>0</v>
      </c>
      <c r="I10" s="61">
        <f>SUM(Month!S10:U10)</f>
        <v>82</v>
      </c>
      <c r="J10" s="61">
        <f>SUM(Month!V10:X10)</f>
        <v>978</v>
      </c>
      <c r="K10" s="61">
        <f>SUM(Month!Y10:AA10)</f>
        <v>1190</v>
      </c>
      <c r="L10" s="61">
        <f>SUM(Month!AB10:AD10)</f>
        <v>1159</v>
      </c>
      <c r="M10" s="61">
        <f>SUM(Month!AE10:AG10)</f>
        <v>1055</v>
      </c>
      <c r="N10" s="61">
        <f>SUM(Month!AH10:AJ10)</f>
        <v>1307</v>
      </c>
      <c r="O10" s="145">
        <f>SUM(Month!AK10:AM10)</f>
        <v>1660</v>
      </c>
      <c r="P10" s="145">
        <f>SUM(Month!AN10:AP10)</f>
        <v>1805</v>
      </c>
      <c r="Q10" s="145">
        <f>SUM(Month!AQ10:AS10)</f>
        <v>1398</v>
      </c>
      <c r="R10" s="145">
        <f>SUM(Month!AT10:AV10)</f>
        <v>511</v>
      </c>
      <c r="S10" s="61">
        <f>SUM(Month!AW10:AY10)</f>
        <v>1664</v>
      </c>
      <c r="T10" s="61">
        <f>SUM(Month!AZ10:BB10)</f>
        <v>2054</v>
      </c>
      <c r="U10" s="61">
        <f>SUM(Month!BC10:BE10)</f>
        <v>1098</v>
      </c>
      <c r="V10" s="61">
        <f>SUM(Month!BF10:BH10)</f>
        <v>702</v>
      </c>
      <c r="W10" s="61">
        <f>SUM(Month!BI10:BK10)</f>
        <v>1090</v>
      </c>
    </row>
    <row r="11" spans="1:23" ht="12.75">
      <c r="A11" s="185" t="s">
        <v>112</v>
      </c>
      <c r="B11" s="185" t="s">
        <v>66</v>
      </c>
      <c r="C11" s="222">
        <v>1</v>
      </c>
      <c r="D11" s="61">
        <f>SUM(Month!D11:F11)</f>
        <v>383187</v>
      </c>
      <c r="E11" s="61">
        <f>SUM(Month!G11:I11)</f>
        <v>306233</v>
      </c>
      <c r="F11" s="61">
        <f>SUM(Month!J11:L11)</f>
        <v>390826</v>
      </c>
      <c r="G11" s="61">
        <f>SUM(Month!M11:O11)</f>
        <v>524720</v>
      </c>
      <c r="H11" s="61">
        <f>SUM(Month!P11:R11)</f>
        <v>567548</v>
      </c>
      <c r="I11" s="61">
        <f>SUM(Month!S11:U11)</f>
        <v>490903</v>
      </c>
      <c r="J11" s="61">
        <f>SUM(Month!V11:X11)</f>
        <v>539521</v>
      </c>
      <c r="K11" s="61">
        <f>SUM(Month!Y11:AA11)</f>
        <v>837973</v>
      </c>
      <c r="L11" s="61">
        <f>SUM(Month!AB11:AD11)</f>
        <v>772188</v>
      </c>
      <c r="M11" s="61">
        <f>SUM(Month!AE11:AG11)</f>
        <v>405063</v>
      </c>
      <c r="N11" s="61">
        <f>SUM(Month!AH11:AJ11)</f>
        <v>434484</v>
      </c>
      <c r="O11" s="145">
        <f>SUM(Month!AK11:AM11)</f>
        <v>661042</v>
      </c>
      <c r="P11" s="145">
        <f>SUM(Month!AN11:AP11)</f>
        <v>523911</v>
      </c>
      <c r="Q11" s="145">
        <f>SUM(Month!AQ11:AS11)</f>
        <v>408736</v>
      </c>
      <c r="R11" s="145">
        <f>SUM(Month!AT11:AV11)</f>
        <v>319801</v>
      </c>
      <c r="S11" s="61">
        <f>SUM(Month!AW11:AY11)</f>
        <v>684056</v>
      </c>
      <c r="T11" s="61">
        <f>SUM(Month!AZ11:BB11)</f>
        <v>874375</v>
      </c>
      <c r="U11" s="61">
        <f>SUM(Month!BC11:BE11)</f>
        <v>470986</v>
      </c>
      <c r="V11" s="61">
        <f>SUM(Month!BF11:BH11)</f>
        <v>334465</v>
      </c>
      <c r="W11" s="61">
        <f>SUM(Month!BI11:BK11)</f>
        <v>682898</v>
      </c>
    </row>
    <row r="12" spans="1:23" ht="12.75">
      <c r="A12" s="185" t="s">
        <v>154</v>
      </c>
      <c r="B12" s="185" t="s">
        <v>154</v>
      </c>
      <c r="C12" s="222">
        <v>3.000000000003</v>
      </c>
      <c r="D12" s="61">
        <f>SUM(Month!D12:F12)</f>
        <v>0</v>
      </c>
      <c r="E12" s="61">
        <f>SUM(Month!G12:I12)</f>
        <v>0</v>
      </c>
      <c r="F12" s="61">
        <f>SUM(Month!J12:L12)</f>
        <v>0</v>
      </c>
      <c r="G12" s="61">
        <f>SUM(Month!M12:O12)</f>
        <v>0</v>
      </c>
      <c r="H12" s="61">
        <f>SUM(Month!P12:R12)</f>
        <v>0</v>
      </c>
      <c r="I12" s="61">
        <f>SUM(Month!S12:U12)</f>
        <v>0</v>
      </c>
      <c r="J12" s="61">
        <f>SUM(Month!V12:X12)</f>
        <v>0</v>
      </c>
      <c r="K12" s="61">
        <f>SUM(Month!Y12:AA12)</f>
        <v>306</v>
      </c>
      <c r="L12" s="61">
        <f>SUM(Month!AB12:AD12)</f>
        <v>221</v>
      </c>
      <c r="M12" s="61">
        <f>SUM(Month!AE12:AG12)</f>
        <v>133</v>
      </c>
      <c r="N12" s="61">
        <f>SUM(Month!AH12:AJ12)</f>
        <v>198</v>
      </c>
      <c r="O12" s="145">
        <f>SUM(Month!AK12:AM12)</f>
        <v>247</v>
      </c>
      <c r="P12" s="145">
        <f>SUM(Month!AN12:AP12)</f>
        <v>334</v>
      </c>
      <c r="Q12" s="145">
        <f>SUM(Month!AQ12:AS12)</f>
        <v>190</v>
      </c>
      <c r="R12" s="145">
        <f>SUM(Month!AT12:AV12)</f>
        <v>1</v>
      </c>
      <c r="S12" s="61">
        <f>SUM(Month!AW12:AY12)</f>
        <v>312</v>
      </c>
      <c r="T12" s="61">
        <f>SUM(Month!AZ12:BB12)</f>
        <v>710</v>
      </c>
      <c r="U12" s="61">
        <f>SUM(Month!BC12:BE12)</f>
        <v>222</v>
      </c>
      <c r="V12" s="61">
        <f>SUM(Month!BF12:BH12)</f>
        <v>73</v>
      </c>
      <c r="W12" s="61">
        <f>SUM(Month!BI12:BK12)</f>
        <v>642</v>
      </c>
    </row>
    <row r="13" spans="1:23" ht="12.75">
      <c r="A13" s="185" t="s">
        <v>154</v>
      </c>
      <c r="B13" s="185" t="s">
        <v>154</v>
      </c>
      <c r="C13" s="222">
        <v>0.70000000000021</v>
      </c>
      <c r="D13" s="61">
        <f>SUM(Month!D13:F13)</f>
        <v>0</v>
      </c>
      <c r="E13" s="61">
        <f>SUM(Month!G13:I13)</f>
        <v>0</v>
      </c>
      <c r="F13" s="61">
        <f>SUM(Month!J13:L13)</f>
        <v>0</v>
      </c>
      <c r="G13" s="61">
        <f>SUM(Month!M13:O13)</f>
        <v>0</v>
      </c>
      <c r="H13" s="61">
        <f>SUM(Month!P13:R13)</f>
        <v>0</v>
      </c>
      <c r="I13" s="61">
        <f>SUM(Month!S13:U13)</f>
        <v>0</v>
      </c>
      <c r="J13" s="61">
        <f>SUM(Month!V13:X13)</f>
        <v>0</v>
      </c>
      <c r="K13" s="61">
        <f>SUM(Month!Y13:AA13)</f>
        <v>0</v>
      </c>
      <c r="L13" s="61">
        <f>SUM(Month!AB13:AD13)</f>
        <v>0</v>
      </c>
      <c r="M13" s="61">
        <f>SUM(Month!AE13:AG13)</f>
        <v>0</v>
      </c>
      <c r="N13" s="61">
        <f>SUM(Month!AH13:AJ13)</f>
        <v>0</v>
      </c>
      <c r="O13" s="145">
        <f>SUM(Month!AK13:AM13)</f>
        <v>0</v>
      </c>
      <c r="P13" s="145">
        <f>SUM(Month!AN13:AP13)</f>
        <v>0</v>
      </c>
      <c r="Q13" s="145">
        <f>SUM(Month!AQ13:AS13)</f>
        <v>9</v>
      </c>
      <c r="R13" s="145">
        <f>SUM(Month!AT13:AV13)</f>
        <v>20</v>
      </c>
      <c r="S13" s="61">
        <f>SUM(Month!AW13:AY13)</f>
        <v>23</v>
      </c>
      <c r="T13" s="61">
        <f>SUM(Month!AZ13:BB13)</f>
        <v>25</v>
      </c>
      <c r="U13" s="61">
        <f>SUM(Month!BC13:BE13)</f>
        <v>15</v>
      </c>
      <c r="V13" s="61">
        <f>SUM(Month!BF13:BH13)</f>
        <v>26</v>
      </c>
      <c r="W13" s="61">
        <f>SUM(Month!BI13:BK13)</f>
        <v>22</v>
      </c>
    </row>
    <row r="14" spans="1:23" ht="12.75">
      <c r="A14" s="185" t="s">
        <v>111</v>
      </c>
      <c r="B14" s="185" t="s">
        <v>66</v>
      </c>
      <c r="C14" s="222">
        <v>1</v>
      </c>
      <c r="D14" s="61">
        <f>SUM(Month!D14:F14)</f>
        <v>0</v>
      </c>
      <c r="E14" s="61">
        <f>SUM(Month!G14:I14)</f>
        <v>0</v>
      </c>
      <c r="F14" s="61">
        <f>SUM(Month!J14:L14)</f>
        <v>0</v>
      </c>
      <c r="G14" s="61">
        <f>SUM(Month!M14:O14)</f>
        <v>0</v>
      </c>
      <c r="H14" s="61">
        <f>SUM(Month!P14:R14)</f>
        <v>0</v>
      </c>
      <c r="I14" s="61">
        <f>SUM(Month!S14:U14)</f>
        <v>0</v>
      </c>
      <c r="J14" s="61">
        <f>SUM(Month!V14:X14)</f>
        <v>0</v>
      </c>
      <c r="K14" s="61">
        <f>SUM(Month!Y14:AA14)</f>
        <v>0</v>
      </c>
      <c r="L14" s="61">
        <f>SUM(Month!AB14:AD14)</f>
        <v>0</v>
      </c>
      <c r="M14" s="61">
        <f>SUM(Month!AE14:AG14)</f>
        <v>0</v>
      </c>
      <c r="N14" s="61">
        <f>SUM(Month!AH14:AJ14)</f>
        <v>15446</v>
      </c>
      <c r="O14" s="145">
        <f>SUM(Month!AK14:AM14)</f>
        <v>52291</v>
      </c>
      <c r="P14" s="145">
        <f>SUM(Month!AN14:AP14)</f>
        <v>33603</v>
      </c>
      <c r="Q14" s="145">
        <f>SUM(Month!AQ14:AS14)</f>
        <v>43134</v>
      </c>
      <c r="R14" s="145">
        <f>SUM(Month!AT14:AV14)</f>
        <v>12071</v>
      </c>
      <c r="S14" s="61">
        <f>SUM(Month!AW14:AY14)</f>
        <v>67796</v>
      </c>
      <c r="T14" s="61">
        <f>SUM(Month!AZ14:BB14)</f>
        <v>73404</v>
      </c>
      <c r="U14" s="61">
        <f>SUM(Month!BC14:BE14)</f>
        <v>32259</v>
      </c>
      <c r="V14" s="61">
        <f>SUM(Month!BF14:BH14)</f>
        <v>25052</v>
      </c>
      <c r="W14" s="61">
        <f>SUM(Month!BI14:BK14)</f>
        <v>22929</v>
      </c>
    </row>
    <row r="15" spans="1:23" ht="12.75">
      <c r="A15" s="185" t="s">
        <v>113</v>
      </c>
      <c r="B15" s="185" t="s">
        <v>66</v>
      </c>
      <c r="C15" s="222">
        <v>1</v>
      </c>
      <c r="D15" s="61">
        <f>SUM(Month!D15:F15)</f>
        <v>0</v>
      </c>
      <c r="E15" s="61">
        <f>SUM(Month!G15:I15)</f>
        <v>0</v>
      </c>
      <c r="F15" s="61">
        <f>SUM(Month!J15:L15)</f>
        <v>0</v>
      </c>
      <c r="G15" s="61">
        <f>SUM(Month!M15:O15)</f>
        <v>0</v>
      </c>
      <c r="H15" s="61">
        <f>SUM(Month!P15:R15)</f>
        <v>0</v>
      </c>
      <c r="I15" s="61">
        <f>SUM(Month!S15:U15)</f>
        <v>0</v>
      </c>
      <c r="J15" s="61">
        <f>SUM(Month!V15:X15)</f>
        <v>0</v>
      </c>
      <c r="K15" s="61">
        <f>SUM(Month!Y15:AA15)</f>
        <v>0</v>
      </c>
      <c r="L15" s="61">
        <f>SUM(Month!AB15:AD15)</f>
        <v>0</v>
      </c>
      <c r="M15" s="61">
        <f>SUM(Month!AE15:AG15)</f>
        <v>0</v>
      </c>
      <c r="N15" s="61">
        <f>SUM(Month!AH15:AJ15)</f>
        <v>0</v>
      </c>
      <c r="O15" s="145">
        <f>SUM(Month!AK15:AM15)</f>
        <v>0</v>
      </c>
      <c r="P15" s="145">
        <f>SUM(Month!AN15:AP15)</f>
        <v>0</v>
      </c>
      <c r="Q15" s="145">
        <f>SUM(Month!AQ15:AS15)</f>
        <v>0</v>
      </c>
      <c r="R15" s="145">
        <f>SUM(Month!AT15:AV15)</f>
        <v>0</v>
      </c>
      <c r="S15" s="61">
        <f>SUM(Month!AW15:AY15)</f>
        <v>0</v>
      </c>
      <c r="T15" s="61">
        <f>SUM(Month!AZ15:BB15)</f>
        <v>0</v>
      </c>
      <c r="U15" s="61">
        <f>SUM(Month!BC15:BE15)</f>
        <v>0</v>
      </c>
      <c r="V15" s="61">
        <f>SUM(Month!BF15:BH15)</f>
        <v>0</v>
      </c>
      <c r="W15" s="61">
        <f>SUM(Month!BI15:BK15)</f>
        <v>0</v>
      </c>
    </row>
    <row r="16" spans="1:23" ht="12.75">
      <c r="A16" s="185" t="s">
        <v>154</v>
      </c>
      <c r="B16" s="185" t="s">
        <v>154</v>
      </c>
      <c r="C16" s="222">
        <v>2</v>
      </c>
      <c r="D16" s="61">
        <f>SUM(Month!D16:F16)</f>
        <v>1316</v>
      </c>
      <c r="E16" s="61">
        <f>SUM(Month!G16:I16)</f>
        <v>69</v>
      </c>
      <c r="F16" s="61">
        <f>SUM(Month!J16:L16)</f>
        <v>64</v>
      </c>
      <c r="G16" s="61">
        <f>SUM(Month!M16:O16)</f>
        <v>86</v>
      </c>
      <c r="H16" s="61">
        <f>SUM(Month!P16:R16)</f>
        <v>95</v>
      </c>
      <c r="I16" s="61">
        <f>SUM(Month!S16:U16)</f>
        <v>82</v>
      </c>
      <c r="J16" s="61">
        <f>SUM(Month!V16:X16)</f>
        <v>65</v>
      </c>
      <c r="K16" s="61">
        <f>SUM(Month!Y16:AA16)</f>
        <v>118</v>
      </c>
      <c r="L16" s="61">
        <f>SUM(Month!AB16:AD16)</f>
        <v>118</v>
      </c>
      <c r="M16" s="61">
        <f>SUM(Month!AE16:AG16)</f>
        <v>76</v>
      </c>
      <c r="N16" s="61">
        <f>SUM(Month!AH16:AJ16)</f>
        <v>87</v>
      </c>
      <c r="O16" s="145">
        <f>SUM(Month!AK16:AM16)</f>
        <v>102</v>
      </c>
      <c r="P16" s="145">
        <f>SUM(Month!AN16:AP16)</f>
        <v>124</v>
      </c>
      <c r="Q16" s="145">
        <f>SUM(Month!AQ16:AS16)</f>
        <v>93</v>
      </c>
      <c r="R16" s="145">
        <f>SUM(Month!AT16:AV16)</f>
        <v>47</v>
      </c>
      <c r="S16" s="61">
        <f>SUM(Month!AW16:AY16)</f>
        <v>90</v>
      </c>
      <c r="T16" s="61">
        <f>SUM(Month!AZ16:BB16)</f>
        <v>111</v>
      </c>
      <c r="U16" s="61">
        <f>SUM(Month!BC16:BE16)</f>
        <v>86</v>
      </c>
      <c r="V16" s="61">
        <f>SUM(Month!BF16:BH16)</f>
        <v>55</v>
      </c>
      <c r="W16" s="61">
        <f>SUM(Month!BI16:BK16)</f>
        <v>99</v>
      </c>
    </row>
    <row r="17" spans="1:23" ht="12.75">
      <c r="A17" s="185"/>
      <c r="B17" s="185"/>
      <c r="C17" s="222">
        <v>3</v>
      </c>
      <c r="D17" s="61">
        <f>SUM(Month!D17:F17)</f>
        <v>0</v>
      </c>
      <c r="E17" s="61">
        <f>SUM(Month!G17:I17)</f>
        <v>0</v>
      </c>
      <c r="F17" s="61">
        <f>SUM(Month!J17:L17)</f>
        <v>0</v>
      </c>
      <c r="G17" s="61">
        <f>SUM(Month!M17:O17)</f>
        <v>0</v>
      </c>
      <c r="H17" s="61">
        <f>SUM(Month!P17:R17)</f>
        <v>0</v>
      </c>
      <c r="I17" s="61">
        <f>SUM(Month!S17:U17)</f>
        <v>0</v>
      </c>
      <c r="J17" s="61">
        <f>SUM(Month!V17:X17)</f>
        <v>0</v>
      </c>
      <c r="K17" s="61">
        <f>SUM(Month!Y17:AA17)</f>
        <v>0</v>
      </c>
      <c r="L17" s="61">
        <f>SUM(Month!AB17:AD17)</f>
        <v>0</v>
      </c>
      <c r="M17" s="61">
        <f>SUM(Month!AE17:AG17)</f>
        <v>0</v>
      </c>
      <c r="N17" s="61">
        <f>SUM(Month!AH17:AJ17)</f>
        <v>0</v>
      </c>
      <c r="O17" s="145">
        <f>SUM(Month!AK17:AM17)</f>
        <v>0</v>
      </c>
      <c r="P17" s="145">
        <f>SUM(Month!AN17:AP17)</f>
        <v>0</v>
      </c>
      <c r="Q17" s="145">
        <f>SUM(Month!AQ17:AS17)</f>
        <v>0</v>
      </c>
      <c r="R17" s="145">
        <f>SUM(Month!AT17:AV17)</f>
        <v>0</v>
      </c>
      <c r="S17" s="61">
        <f>SUM(Month!AW17:AY17)</f>
        <v>0</v>
      </c>
      <c r="T17" s="61">
        <f>SUM(Month!AZ17:BB17)</f>
        <v>0</v>
      </c>
      <c r="U17" s="61">
        <f>SUM(Month!BC17:BE17)</f>
        <v>0</v>
      </c>
      <c r="V17" s="61">
        <f>SUM(Month!BF17:BH17)</f>
        <v>0</v>
      </c>
      <c r="W17" s="61">
        <f>SUM(Month!BI17:BK17)</f>
        <v>110</v>
      </c>
    </row>
    <row r="18" spans="1:23" ht="12.75">
      <c r="A18" s="185" t="s">
        <v>154</v>
      </c>
      <c r="B18" s="185" t="s">
        <v>154</v>
      </c>
      <c r="C18" s="222">
        <v>4</v>
      </c>
      <c r="D18" s="61">
        <f>SUM(Month!D18:F18)</f>
        <v>0</v>
      </c>
      <c r="E18" s="61">
        <f>SUM(Month!G18:I18)</f>
        <v>0</v>
      </c>
      <c r="F18" s="61">
        <f>SUM(Month!J18:L18)</f>
        <v>0</v>
      </c>
      <c r="G18" s="61">
        <f>SUM(Month!M18:O18)</f>
        <v>0</v>
      </c>
      <c r="H18" s="61">
        <f>SUM(Month!P18:R18)</f>
        <v>0</v>
      </c>
      <c r="I18" s="61">
        <f>SUM(Month!S18:U18)</f>
        <v>0</v>
      </c>
      <c r="J18" s="61">
        <f>SUM(Month!V18:X18)</f>
        <v>0</v>
      </c>
      <c r="K18" s="61">
        <f>SUM(Month!Y18:AA18)</f>
        <v>0</v>
      </c>
      <c r="L18" s="61">
        <f>SUM(Month!AB18:AD18)</f>
        <v>0</v>
      </c>
      <c r="M18" s="61">
        <f>SUM(Month!AE18:AG18)</f>
        <v>0</v>
      </c>
      <c r="N18" s="61">
        <f>SUM(Month!AH18:AJ18)</f>
        <v>0</v>
      </c>
      <c r="O18" s="145">
        <f>SUM(Month!AK18:AM18)</f>
        <v>0</v>
      </c>
      <c r="P18" s="145">
        <f>SUM(Month!AN18:AP18)</f>
        <v>0</v>
      </c>
      <c r="Q18" s="145">
        <f>SUM(Month!AQ18:AS18)</f>
        <v>0</v>
      </c>
      <c r="R18" s="145">
        <f>SUM(Month!AT18:AV18)</f>
        <v>0</v>
      </c>
      <c r="S18" s="61">
        <f>SUM(Month!AW18:AY18)</f>
        <v>0</v>
      </c>
      <c r="T18" s="61">
        <f>SUM(Month!AZ18:BB18)</f>
        <v>0</v>
      </c>
      <c r="U18" s="61">
        <f>SUM(Month!BC18:BE18)</f>
        <v>0</v>
      </c>
      <c r="V18" s="61">
        <f>SUM(Month!BF18:BH18)</f>
        <v>0</v>
      </c>
      <c r="W18" s="61">
        <f>SUM(Month!BI18:BK18)</f>
        <v>0</v>
      </c>
    </row>
    <row r="19" spans="1:23" ht="12.75">
      <c r="A19" s="185" t="s">
        <v>58</v>
      </c>
      <c r="B19" s="185" t="s">
        <v>66</v>
      </c>
      <c r="C19" s="222">
        <v>1</v>
      </c>
      <c r="D19" s="61">
        <f>SUM(Month!D19:F19)</f>
        <v>209170</v>
      </c>
      <c r="E19" s="61">
        <f>SUM(Month!G19:I19)</f>
        <v>128694</v>
      </c>
      <c r="F19" s="61">
        <f>SUM(Month!J19:L19)</f>
        <v>201479</v>
      </c>
      <c r="G19" s="61">
        <f>SUM(Month!M19:O19)</f>
        <v>242427</v>
      </c>
      <c r="H19" s="61">
        <f>SUM(Month!P19:R19)</f>
        <v>216571</v>
      </c>
      <c r="I19" s="61">
        <f>SUM(Month!S19:U19)</f>
        <v>220844</v>
      </c>
      <c r="J19" s="61">
        <f>SUM(Month!V19:X19)</f>
        <v>177490</v>
      </c>
      <c r="K19" s="61">
        <f>SUM(Month!Y19:AA19)</f>
        <v>326525</v>
      </c>
      <c r="L19" s="61">
        <f>SUM(Month!AB19:AD19)</f>
        <v>234340</v>
      </c>
      <c r="M19" s="61">
        <f>SUM(Month!AE19:AG19)</f>
        <v>218036</v>
      </c>
      <c r="N19" s="61">
        <f>SUM(Month!AH19:AJ19)</f>
        <v>193661</v>
      </c>
      <c r="O19" s="145">
        <f>SUM(Month!AK19:AM19)</f>
        <v>271752</v>
      </c>
      <c r="P19" s="145">
        <f>SUM(Month!AN19:AP19)</f>
        <v>251672</v>
      </c>
      <c r="Q19" s="145">
        <f>SUM(Month!AQ19:AS19)</f>
        <v>227954</v>
      </c>
      <c r="R19" s="145">
        <f>SUM(Month!AT19:AV19)</f>
        <v>156975</v>
      </c>
      <c r="S19" s="61">
        <f>SUM(Month!AW19:AY19)</f>
        <v>309431</v>
      </c>
      <c r="T19" s="61">
        <f>SUM(Month!AZ19:BB19)</f>
        <v>313325</v>
      </c>
      <c r="U19" s="61">
        <f>SUM(Month!BC19:BE19)</f>
        <v>145803</v>
      </c>
      <c r="V19" s="61">
        <f>SUM(Month!BF19:BH19)</f>
        <v>155520</v>
      </c>
      <c r="W19" s="61">
        <f>SUM(Month!BI19:BK19)</f>
        <v>288544</v>
      </c>
    </row>
    <row r="20" spans="1:23" ht="12.75">
      <c r="A20" s="185" t="s">
        <v>154</v>
      </c>
      <c r="B20" s="185" t="s">
        <v>154</v>
      </c>
      <c r="C20" s="222">
        <v>1.5000000000015</v>
      </c>
      <c r="D20" s="61">
        <f>SUM(Month!D20:F20)</f>
        <v>641745</v>
      </c>
      <c r="E20" s="61">
        <f>SUM(Month!G20:I20)</f>
        <v>433570</v>
      </c>
      <c r="F20" s="61">
        <f>SUM(Month!J20:L20)</f>
        <v>665118</v>
      </c>
      <c r="G20" s="61">
        <f>SUM(Month!M20:O20)</f>
        <v>790277</v>
      </c>
      <c r="H20" s="61">
        <f>SUM(Month!P20:R20)</f>
        <v>736379</v>
      </c>
      <c r="I20" s="61">
        <f>SUM(Month!S20:U20)</f>
        <v>727593</v>
      </c>
      <c r="J20" s="61">
        <f>SUM(Month!V20:X20)</f>
        <v>637228</v>
      </c>
      <c r="K20" s="61">
        <f>SUM(Month!Y20:AA20)</f>
        <v>1048218</v>
      </c>
      <c r="L20" s="61">
        <f>SUM(Month!AB20:AD20)</f>
        <v>680485</v>
      </c>
      <c r="M20" s="61">
        <f>SUM(Month!AE20:AG20)</f>
        <v>654540</v>
      </c>
      <c r="N20" s="61">
        <f>SUM(Month!AH20:AJ20)</f>
        <v>636655</v>
      </c>
      <c r="O20" s="145">
        <f>SUM(Month!AK20:AM20)</f>
        <v>903098</v>
      </c>
      <c r="P20" s="145">
        <f>SUM(Month!AN20:AP20)</f>
        <v>822721</v>
      </c>
      <c r="Q20" s="145">
        <f>SUM(Month!AQ20:AS20)</f>
        <v>690445</v>
      </c>
      <c r="R20" s="145">
        <f>SUM(Month!AT20:AV20)</f>
        <v>482481</v>
      </c>
      <c r="S20" s="61">
        <f>SUM(Month!AW20:AY20)</f>
        <v>1014605</v>
      </c>
      <c r="T20" s="61">
        <f>SUM(Month!AZ20:BB20)</f>
        <v>1064438</v>
      </c>
      <c r="U20" s="61">
        <f>SUM(Month!BC20:BE20)</f>
        <v>419364</v>
      </c>
      <c r="V20" s="61">
        <f>SUM(Month!BF20:BH20)</f>
        <v>466077</v>
      </c>
      <c r="W20" s="61">
        <f>SUM(Month!BI20:BK20)</f>
        <v>930753</v>
      </c>
    </row>
    <row r="21" spans="1:23" ht="12.75">
      <c r="A21" s="185" t="s">
        <v>154</v>
      </c>
      <c r="B21" s="185" t="s">
        <v>154</v>
      </c>
      <c r="C21" s="222">
        <v>2</v>
      </c>
      <c r="D21" s="61">
        <f>SUM(Month!D21:F21)</f>
        <v>0</v>
      </c>
      <c r="E21" s="61">
        <f>SUM(Month!G21:I21)</f>
        <v>53467</v>
      </c>
      <c r="F21" s="61">
        <f>SUM(Month!J21:L21)</f>
        <v>356635</v>
      </c>
      <c r="G21" s="61">
        <f>SUM(Month!M21:O21)</f>
        <v>655418</v>
      </c>
      <c r="H21" s="61">
        <f>SUM(Month!P21:R21)</f>
        <v>545711</v>
      </c>
      <c r="I21" s="61">
        <f>SUM(Month!S21:U21)</f>
        <v>757483</v>
      </c>
      <c r="J21" s="61">
        <f>SUM(Month!V21:X21)</f>
        <v>768092</v>
      </c>
      <c r="K21" s="61">
        <f>SUM(Month!Y21:AA21)</f>
        <v>1662529</v>
      </c>
      <c r="L21" s="61">
        <f>SUM(Month!AB21:AD21)</f>
        <v>1544261</v>
      </c>
      <c r="M21" s="61">
        <f>SUM(Month!AE21:AG21)</f>
        <v>1863243</v>
      </c>
      <c r="N21" s="61">
        <f>SUM(Month!AH21:AJ21)</f>
        <v>2139321</v>
      </c>
      <c r="O21" s="145">
        <f>SUM(Month!AK21:AM21)</f>
        <v>3712219</v>
      </c>
      <c r="P21" s="145">
        <f>SUM(Month!AN21:AP21)</f>
        <v>4022680</v>
      </c>
      <c r="Q21" s="145">
        <f>SUM(Month!AQ21:AS21)</f>
        <v>3852456</v>
      </c>
      <c r="R21" s="145">
        <f>SUM(Month!AT21:AV21)</f>
        <v>2967196</v>
      </c>
      <c r="S21" s="61">
        <f>SUM(Month!AW21:AY21)</f>
        <v>6208354</v>
      </c>
      <c r="T21" s="61">
        <f>SUM(Month!AZ21:BB21)</f>
        <v>6648583</v>
      </c>
      <c r="U21" s="61">
        <f>SUM(Month!BC21:BE21)</f>
        <v>3231990</v>
      </c>
      <c r="V21" s="61">
        <f>SUM(Month!BF21:BH21)</f>
        <v>3485858</v>
      </c>
      <c r="W21" s="61">
        <f>SUM(Month!BI21:BK21)</f>
        <v>7554701</v>
      </c>
    </row>
    <row r="22" spans="1:23" ht="12.75">
      <c r="A22" s="185" t="s">
        <v>59</v>
      </c>
      <c r="B22" s="185" t="s">
        <v>66</v>
      </c>
      <c r="C22" s="222">
        <v>1</v>
      </c>
      <c r="D22" s="61">
        <f>SUM(Month!D22:F22)</f>
        <v>1734159</v>
      </c>
      <c r="E22" s="61">
        <f>SUM(Month!G22:I22)</f>
        <v>1166818</v>
      </c>
      <c r="F22" s="61">
        <f>SUM(Month!J22:L22)</f>
        <v>1912581</v>
      </c>
      <c r="G22" s="61">
        <f>SUM(Month!M22:O22)</f>
        <v>2307489</v>
      </c>
      <c r="H22" s="61">
        <f>SUM(Month!P22:R22)</f>
        <v>2311246</v>
      </c>
      <c r="I22" s="61">
        <f>SUM(Month!S22:U22)</f>
        <v>2391563</v>
      </c>
      <c r="J22" s="61">
        <f>SUM(Month!V22:X22)</f>
        <v>1897973</v>
      </c>
      <c r="K22" s="61">
        <f>SUM(Month!Y22:AA22)</f>
        <v>4011549</v>
      </c>
      <c r="L22" s="61">
        <f>SUM(Month!AB22:AD22)</f>
        <v>3467213</v>
      </c>
      <c r="M22" s="61">
        <f>SUM(Month!AE22:AG22)</f>
        <v>2152563</v>
      </c>
      <c r="N22" s="61">
        <f>SUM(Month!AH22:AJ22)</f>
        <v>2630859</v>
      </c>
      <c r="O22" s="145">
        <f>SUM(Month!AK22:AM22)</f>
        <v>3498570</v>
      </c>
      <c r="P22" s="145">
        <f>SUM(Month!AN22:AP22)</f>
        <v>3872366</v>
      </c>
      <c r="Q22" s="145">
        <f>SUM(Month!AQ22:AS22)</f>
        <v>3659606</v>
      </c>
      <c r="R22" s="145">
        <f>SUM(Month!AT22:AV22)</f>
        <v>2558468</v>
      </c>
      <c r="S22" s="61">
        <f>SUM(Month!AW22:AY22)</f>
        <v>5953627</v>
      </c>
      <c r="T22" s="61">
        <f>SUM(Month!AZ22:BB22)</f>
        <v>6148810</v>
      </c>
      <c r="U22" s="61">
        <f>SUM(Month!BC22:BE22)</f>
        <v>2655714</v>
      </c>
      <c r="V22" s="61">
        <f>SUM(Month!BF22:BH22)</f>
        <v>2464054</v>
      </c>
      <c r="W22" s="61">
        <f>SUM(Month!BI22:BK22)</f>
        <v>5089511</v>
      </c>
    </row>
    <row r="23" spans="1:23" ht="12.75">
      <c r="A23" s="185" t="s">
        <v>154</v>
      </c>
      <c r="B23" s="185" t="s">
        <v>154</v>
      </c>
      <c r="C23" s="222">
        <v>4</v>
      </c>
      <c r="D23" s="61">
        <f>SUM(Month!D23:F23)</f>
        <v>0</v>
      </c>
      <c r="E23" s="61">
        <f>SUM(Month!G23:I23)</f>
        <v>445</v>
      </c>
      <c r="F23" s="61">
        <f>SUM(Month!J23:L23)</f>
        <v>1124</v>
      </c>
      <c r="G23" s="61">
        <f>SUM(Month!M23:O23)</f>
        <v>1473</v>
      </c>
      <c r="H23" s="61">
        <f>SUM(Month!P23:R23)</f>
        <v>2413</v>
      </c>
      <c r="I23" s="61">
        <f>SUM(Month!S23:U23)</f>
        <v>3184</v>
      </c>
      <c r="J23" s="61">
        <f>SUM(Month!V23:X23)</f>
        <v>3833</v>
      </c>
      <c r="K23" s="61">
        <f>SUM(Month!Y23:AA23)</f>
        <v>8435</v>
      </c>
      <c r="L23" s="61">
        <f>SUM(Month!AB23:AD23)</f>
        <v>7341</v>
      </c>
      <c r="M23" s="61">
        <f>SUM(Month!AE23:AG23)</f>
        <v>5570</v>
      </c>
      <c r="N23" s="61">
        <f>SUM(Month!AH23:AJ23)</f>
        <v>8163</v>
      </c>
      <c r="O23" s="145">
        <f>SUM(Month!AK23:AM23)</f>
        <v>14535</v>
      </c>
      <c r="P23" s="145">
        <f>SUM(Month!AN23:AP23)</f>
        <v>23765</v>
      </c>
      <c r="Q23" s="145">
        <f>SUM(Month!AQ23:AS23)</f>
        <v>24233</v>
      </c>
      <c r="R23" s="145">
        <f>SUM(Month!AT23:AV23)</f>
        <v>16735</v>
      </c>
      <c r="S23" s="61">
        <f>SUM(Month!AW23:AY23)</f>
        <v>44923</v>
      </c>
      <c r="T23" s="61">
        <f>SUM(Month!AZ23:BB23)</f>
        <v>57943</v>
      </c>
      <c r="U23" s="61">
        <f>SUM(Month!BC23:BE23)</f>
        <v>29084</v>
      </c>
      <c r="V23" s="61">
        <f>SUM(Month!BF23:BH23)</f>
        <v>28129</v>
      </c>
      <c r="W23" s="61">
        <f>SUM(Month!BI23:BK23)</f>
        <v>69660</v>
      </c>
    </row>
    <row r="24" spans="1:23" ht="12.75">
      <c r="A24" s="185" t="s">
        <v>154</v>
      </c>
      <c r="B24" s="185" t="s">
        <v>154</v>
      </c>
      <c r="C24" s="222">
        <v>0.9000000000000901</v>
      </c>
      <c r="D24" s="61">
        <f>SUM(Month!D24:F24)</f>
        <v>0</v>
      </c>
      <c r="E24" s="61">
        <f>SUM(Month!G24:I24)</f>
        <v>0</v>
      </c>
      <c r="F24" s="61">
        <f>SUM(Month!J24:L24)</f>
        <v>0</v>
      </c>
      <c r="G24" s="61">
        <f>SUM(Month!M24:O24)</f>
        <v>0</v>
      </c>
      <c r="H24" s="61">
        <f>SUM(Month!P24:R24)</f>
        <v>0</v>
      </c>
      <c r="I24" s="61">
        <f>SUM(Month!S24:U24)</f>
        <v>0</v>
      </c>
      <c r="J24" s="61">
        <f>SUM(Month!V24:X24)</f>
        <v>0</v>
      </c>
      <c r="K24" s="61">
        <f>SUM(Month!Y24:AA24)</f>
        <v>0</v>
      </c>
      <c r="L24" s="61">
        <f>SUM(Month!AB24:AD24)</f>
        <v>0</v>
      </c>
      <c r="M24" s="61">
        <f>SUM(Month!AE24:AG24)</f>
        <v>0</v>
      </c>
      <c r="N24" s="61">
        <f>SUM(Month!AH24:AJ24)</f>
        <v>0</v>
      </c>
      <c r="O24" s="145">
        <f>SUM(Month!AK24:AM24)</f>
        <v>0</v>
      </c>
      <c r="P24" s="145">
        <f>SUM(Month!AN24:AP24)</f>
        <v>0</v>
      </c>
      <c r="Q24" s="145">
        <f>SUM(Month!AQ24:AS24)</f>
        <v>337</v>
      </c>
      <c r="R24" s="145">
        <f>SUM(Month!AT24:AV24)</f>
        <v>6169</v>
      </c>
      <c r="S24" s="61">
        <f>SUM(Month!AW24:AY24)</f>
        <v>66867</v>
      </c>
      <c r="T24" s="61">
        <f>SUM(Month!AZ24:BB24)</f>
        <v>151702</v>
      </c>
      <c r="U24" s="61">
        <f>SUM(Month!BC24:BE24)</f>
        <v>123568</v>
      </c>
      <c r="V24" s="61">
        <f>SUM(Month!BF24:BH24)</f>
        <v>181366</v>
      </c>
      <c r="W24" s="61">
        <f>SUM(Month!BI24:BK24)</f>
        <v>406068</v>
      </c>
    </row>
    <row r="25" spans="1:23" ht="12.75">
      <c r="A25" s="185" t="s">
        <v>117</v>
      </c>
      <c r="B25" s="185" t="s">
        <v>66</v>
      </c>
      <c r="C25" s="222">
        <v>1</v>
      </c>
      <c r="D25" s="61">
        <f>SUM(Month!D25:F25)</f>
        <v>0</v>
      </c>
      <c r="E25" s="61">
        <f>SUM(Month!G25:I25)</f>
        <v>0</v>
      </c>
      <c r="F25" s="61">
        <f>SUM(Month!J25:L25)</f>
        <v>0</v>
      </c>
      <c r="G25" s="61">
        <f>SUM(Month!M25:O25)</f>
        <v>0</v>
      </c>
      <c r="H25" s="61">
        <f>SUM(Month!P25:R25)</f>
        <v>0</v>
      </c>
      <c r="I25" s="61">
        <f>SUM(Month!S25:U25)</f>
        <v>0</v>
      </c>
      <c r="J25" s="61">
        <f>SUM(Month!V25:X25)</f>
        <v>0</v>
      </c>
      <c r="K25" s="61">
        <f>SUM(Month!Y25:AA25)</f>
        <v>0</v>
      </c>
      <c r="L25" s="61">
        <f>SUM(Month!AB25:AD25)</f>
        <v>0</v>
      </c>
      <c r="M25" s="61">
        <f>SUM(Month!AE25:AG25)</f>
        <v>0</v>
      </c>
      <c r="N25" s="61">
        <f>SUM(Month!AH25:AJ25)</f>
        <v>0</v>
      </c>
      <c r="O25" s="145">
        <f>SUM(Month!AK25:AM25)</f>
        <v>0</v>
      </c>
      <c r="P25" s="145">
        <f>SUM(Month!AN25:AP25)</f>
        <v>0</v>
      </c>
      <c r="Q25" s="145">
        <f>SUM(Month!AQ25:AS25)</f>
        <v>0</v>
      </c>
      <c r="R25" s="145">
        <f>SUM(Month!AT25:AV25)</f>
        <v>0</v>
      </c>
      <c r="S25" s="61">
        <f>SUM(Month!AW25:AY25)</f>
        <v>0</v>
      </c>
      <c r="T25" s="61">
        <f>SUM(Month!AZ25:BB25)</f>
        <v>0</v>
      </c>
      <c r="U25" s="61">
        <f>SUM(Month!BC25:BE25)</f>
        <v>0</v>
      </c>
      <c r="V25" s="61">
        <f>SUM(Month!BF25:BH25)</f>
        <v>0</v>
      </c>
      <c r="W25" s="61">
        <f>SUM(Month!BI25:BK25)</f>
        <v>0</v>
      </c>
    </row>
    <row r="26" spans="1:23" ht="12.75">
      <c r="A26" s="185" t="s">
        <v>154</v>
      </c>
      <c r="B26" s="185" t="s">
        <v>154</v>
      </c>
      <c r="C26" s="222">
        <v>2</v>
      </c>
      <c r="D26" s="61">
        <f>SUM(Month!D26:F26)</f>
        <v>124</v>
      </c>
      <c r="E26" s="61">
        <f>SUM(Month!G26:I26)</f>
        <v>7</v>
      </c>
      <c r="F26" s="61">
        <f>SUM(Month!J26:L26)</f>
        <v>8</v>
      </c>
      <c r="G26" s="61">
        <f>SUM(Month!M26:O26)</f>
        <v>8</v>
      </c>
      <c r="H26" s="61">
        <f>SUM(Month!P26:R26)</f>
        <v>7</v>
      </c>
      <c r="I26" s="61">
        <f>SUM(Month!S26:U26)</f>
        <v>8</v>
      </c>
      <c r="J26" s="61">
        <f>SUM(Month!V26:X26)</f>
        <v>6</v>
      </c>
      <c r="K26" s="61">
        <f>SUM(Month!Y26:AA26)</f>
        <v>10</v>
      </c>
      <c r="L26" s="61">
        <f>SUM(Month!AB26:AD26)</f>
        <v>8</v>
      </c>
      <c r="M26" s="61">
        <f>SUM(Month!AE26:AG26)</f>
        <v>9</v>
      </c>
      <c r="N26" s="61">
        <f>SUM(Month!AH26:AJ26)</f>
        <v>7</v>
      </c>
      <c r="O26" s="145">
        <f>SUM(Month!AK26:AM26)</f>
        <v>9</v>
      </c>
      <c r="P26" s="145">
        <f>SUM(Month!AN26:AP26)</f>
        <v>9</v>
      </c>
      <c r="Q26" s="145">
        <f>SUM(Month!AQ26:AS26)</f>
        <v>6</v>
      </c>
      <c r="R26" s="145">
        <f>SUM(Month!AT26:AV26)</f>
        <v>9</v>
      </c>
      <c r="S26" s="61">
        <f>SUM(Month!AW26:AY26)</f>
        <v>8</v>
      </c>
      <c r="T26" s="61">
        <f>SUM(Month!AZ26:BB26)</f>
        <v>11</v>
      </c>
      <c r="U26" s="61">
        <f>SUM(Month!BC26:BE26)</f>
        <v>9</v>
      </c>
      <c r="V26" s="61">
        <f>SUM(Month!BF26:BH26)</f>
        <v>7</v>
      </c>
      <c r="W26" s="61">
        <f>SUM(Month!BI26:BK26)</f>
        <v>7</v>
      </c>
    </row>
    <row r="27" spans="1:23" ht="12.75">
      <c r="A27" s="185" t="s">
        <v>154</v>
      </c>
      <c r="B27" s="185" t="s">
        <v>154</v>
      </c>
      <c r="C27" s="222">
        <v>4</v>
      </c>
      <c r="D27" s="61">
        <f>SUM(Month!D27:F27)</f>
        <v>0</v>
      </c>
      <c r="E27" s="61">
        <f>SUM(Month!G27:I27)</f>
        <v>0</v>
      </c>
      <c r="F27" s="61">
        <f>SUM(Month!J27:L27)</f>
        <v>0</v>
      </c>
      <c r="G27" s="61">
        <f>SUM(Month!M27:O27)</f>
        <v>0</v>
      </c>
      <c r="H27" s="61">
        <f>SUM(Month!P27:R27)</f>
        <v>0</v>
      </c>
      <c r="I27" s="61">
        <f>SUM(Month!S27:U27)</f>
        <v>0</v>
      </c>
      <c r="J27" s="61">
        <f>SUM(Month!V27:X27)</f>
        <v>0</v>
      </c>
      <c r="K27" s="61">
        <f>SUM(Month!Y27:AA27)</f>
        <v>0</v>
      </c>
      <c r="L27" s="61">
        <f>SUM(Month!AB27:AD27)</f>
        <v>0</v>
      </c>
      <c r="M27" s="61">
        <f>SUM(Month!AE27:AG27)</f>
        <v>0</v>
      </c>
      <c r="N27" s="61">
        <f>SUM(Month!AH27:AJ27)</f>
        <v>0</v>
      </c>
      <c r="O27" s="145">
        <f>SUM(Month!AK27:AM27)</f>
        <v>0</v>
      </c>
      <c r="P27" s="145">
        <f>SUM(Month!AN27:AP27)</f>
        <v>0</v>
      </c>
      <c r="Q27" s="145">
        <f>SUM(Month!AQ27:AS27)</f>
        <v>0</v>
      </c>
      <c r="R27" s="145">
        <f>SUM(Month!AT27:AV27)</f>
        <v>0</v>
      </c>
      <c r="S27" s="61">
        <f>SUM(Month!AW27:AY27)</f>
        <v>0</v>
      </c>
      <c r="T27" s="61">
        <f>SUM(Month!AZ27:BB27)</f>
        <v>0</v>
      </c>
      <c r="U27" s="61">
        <f>SUM(Month!BC27:BE27)</f>
        <v>9</v>
      </c>
      <c r="V27" s="61">
        <f>SUM(Month!BF27:BH27)</f>
        <v>23</v>
      </c>
      <c r="W27" s="61">
        <f>SUM(Month!BI27:BK27)</f>
        <v>44</v>
      </c>
    </row>
    <row r="28" spans="1:23" ht="12.75">
      <c r="A28" s="185" t="s">
        <v>60</v>
      </c>
      <c r="B28" s="185" t="s">
        <v>66</v>
      </c>
      <c r="C28" s="222">
        <v>1</v>
      </c>
      <c r="D28" s="61">
        <f>SUM(Month!D28:F28)</f>
        <v>24</v>
      </c>
      <c r="E28" s="61">
        <f>SUM(Month!G28:I28)</f>
        <v>76</v>
      </c>
      <c r="F28" s="61">
        <f>SUM(Month!J28:L28)</f>
        <v>64</v>
      </c>
      <c r="G28" s="61">
        <f>SUM(Month!M28:O28)</f>
        <v>19</v>
      </c>
      <c r="H28" s="61">
        <f>SUM(Month!P28:R28)</f>
        <v>19</v>
      </c>
      <c r="I28" s="61">
        <f>SUM(Month!S28:U28)</f>
        <v>72</v>
      </c>
      <c r="J28" s="61">
        <f>SUM(Month!V28:X28)</f>
        <v>54</v>
      </c>
      <c r="K28" s="61">
        <f>SUM(Month!Y28:AA28)</f>
        <v>18</v>
      </c>
      <c r="L28" s="61">
        <f>SUM(Month!AB28:AD28)</f>
        <v>23</v>
      </c>
      <c r="M28" s="61">
        <f>SUM(Month!AE28:AG28)</f>
        <v>47</v>
      </c>
      <c r="N28" s="61">
        <f>SUM(Month!AH28:AJ28)</f>
        <v>33</v>
      </c>
      <c r="O28" s="145">
        <f>SUM(Month!AK28:AM28)</f>
        <v>12</v>
      </c>
      <c r="P28" s="145">
        <f>SUM(Month!AN28:AP28)</f>
        <v>16</v>
      </c>
      <c r="Q28" s="145">
        <f>SUM(Month!AQ28:AS28)</f>
        <v>39</v>
      </c>
      <c r="R28" s="145">
        <f>SUM(Month!AT28:AV28)</f>
        <v>38</v>
      </c>
      <c r="S28" s="61">
        <f>SUM(Month!AW28:AY28)</f>
        <v>5</v>
      </c>
      <c r="T28" s="61">
        <f>SUM(Month!AZ28:BB28)</f>
        <v>10</v>
      </c>
      <c r="U28" s="61">
        <f>SUM(Month!BC28:BE28)</f>
        <v>31</v>
      </c>
      <c r="V28" s="61">
        <f>SUM(Month!BF28:BH28)</f>
        <v>25</v>
      </c>
      <c r="W28" s="61">
        <f>SUM(Month!BI28:BK28)</f>
        <v>13</v>
      </c>
    </row>
    <row r="29" spans="1:23" ht="12.75">
      <c r="A29" s="185" t="s">
        <v>154</v>
      </c>
      <c r="B29" s="185" t="s">
        <v>154</v>
      </c>
      <c r="C29" s="222">
        <v>2</v>
      </c>
      <c r="D29" s="61">
        <f>SUM(Month!D29:F29)</f>
        <v>76</v>
      </c>
      <c r="E29" s="61">
        <f>SUM(Month!G29:I29)</f>
        <v>180</v>
      </c>
      <c r="F29" s="61">
        <f>SUM(Month!J29:L29)</f>
        <v>191</v>
      </c>
      <c r="G29" s="61">
        <f>SUM(Month!M29:O29)</f>
        <v>55</v>
      </c>
      <c r="H29" s="61">
        <f>SUM(Month!P29:R29)</f>
        <v>69</v>
      </c>
      <c r="I29" s="61">
        <f>SUM(Month!S29:U29)</f>
        <v>270</v>
      </c>
      <c r="J29" s="61">
        <f>SUM(Month!V29:X29)</f>
        <v>209</v>
      </c>
      <c r="K29" s="61">
        <f>SUM(Month!Y29:AA29)</f>
        <v>101</v>
      </c>
      <c r="L29" s="61">
        <f>SUM(Month!AB29:AD29)</f>
        <v>1871</v>
      </c>
      <c r="M29" s="61">
        <f>SUM(Month!AE29:AG29)</f>
        <v>4133</v>
      </c>
      <c r="N29" s="61">
        <f>SUM(Month!AH29:AJ29)</f>
        <v>4470</v>
      </c>
      <c r="O29" s="145">
        <f>SUM(Month!AK29:AM29)</f>
        <v>1396</v>
      </c>
      <c r="P29" s="145">
        <f>SUM(Month!AN29:AP29)</f>
        <v>8215</v>
      </c>
      <c r="Q29" s="145">
        <f>SUM(Month!AQ29:AS29)</f>
        <v>208771</v>
      </c>
      <c r="R29" s="145">
        <f>SUM(Month!AT29:AV29)</f>
        <v>265091</v>
      </c>
      <c r="S29" s="61">
        <f>SUM(Month!AW29:AY29)</f>
        <v>85354</v>
      </c>
      <c r="T29" s="61">
        <f>SUM(Month!AZ29:BB29)</f>
        <v>134152</v>
      </c>
      <c r="U29" s="61">
        <f>SUM(Month!BC29:BE29)</f>
        <v>288161</v>
      </c>
      <c r="V29" s="61">
        <f>SUM(Month!BF29:BH29)</f>
        <v>277437</v>
      </c>
      <c r="W29" s="61">
        <f>SUM(Month!BI29:BK29)</f>
        <v>85951</v>
      </c>
    </row>
    <row r="30" spans="1:23" ht="12.75">
      <c r="A30" s="185" t="s">
        <v>154</v>
      </c>
      <c r="B30" s="185" t="s">
        <v>154</v>
      </c>
      <c r="C30" s="222">
        <v>1.6</v>
      </c>
      <c r="D30" s="61">
        <f>SUM(Month!D30:F30)</f>
        <v>0</v>
      </c>
      <c r="E30" s="61">
        <f>SUM(Month!G30:I30)</f>
        <v>0</v>
      </c>
      <c r="F30" s="61">
        <f>SUM(Month!J30:L30)</f>
        <v>0</v>
      </c>
      <c r="G30" s="61">
        <f>SUM(Month!M30:O30)</f>
        <v>0</v>
      </c>
      <c r="H30" s="61">
        <f>SUM(Month!P30:R30)</f>
        <v>0</v>
      </c>
      <c r="I30" s="61">
        <f>SUM(Month!S30:U30)</f>
        <v>0</v>
      </c>
      <c r="J30" s="61">
        <f>SUM(Month!V30:X30)</f>
        <v>0</v>
      </c>
      <c r="K30" s="61">
        <f>SUM(Month!Y30:AA30)</f>
        <v>0</v>
      </c>
      <c r="L30" s="61">
        <f>SUM(Month!AB30:AD30)</f>
        <v>0</v>
      </c>
      <c r="M30" s="61">
        <f>SUM(Month!AE30:AG30)</f>
        <v>0</v>
      </c>
      <c r="N30" s="61">
        <f>SUM(Month!AH30:AJ30)</f>
        <v>0</v>
      </c>
      <c r="O30" s="145">
        <f>SUM(Month!AK30:AM30)</f>
        <v>0</v>
      </c>
      <c r="P30" s="145">
        <f>SUM(Month!AN30:AP30)</f>
        <v>0</v>
      </c>
      <c r="Q30" s="145">
        <f>SUM(Month!AQ30:AS30)</f>
        <v>14667</v>
      </c>
      <c r="R30" s="145">
        <f>SUM(Month!AT30:AV30)</f>
        <v>37375</v>
      </c>
      <c r="S30" s="61">
        <f>SUM(Month!AW30:AY30)</f>
        <v>18015</v>
      </c>
      <c r="T30" s="61">
        <f>SUM(Month!AZ30:BB30)</f>
        <v>81353</v>
      </c>
      <c r="U30" s="61">
        <f>SUM(Month!BC30:BE30)</f>
        <v>647030</v>
      </c>
      <c r="V30" s="61">
        <f>SUM(Month!BF30:BH30)</f>
        <v>686084</v>
      </c>
      <c r="W30" s="61">
        <f>SUM(Month!BI30:BK30)</f>
        <v>208824</v>
      </c>
    </row>
    <row r="31" spans="1:23" ht="12.75">
      <c r="A31" s="185" t="s">
        <v>154</v>
      </c>
      <c r="B31" s="185" t="s">
        <v>154</v>
      </c>
      <c r="C31" s="222">
        <v>1.7000000000018698</v>
      </c>
      <c r="D31" s="61"/>
      <c r="E31" s="61"/>
      <c r="F31" s="61"/>
      <c r="G31" s="61"/>
      <c r="H31" s="61"/>
      <c r="I31" s="61"/>
      <c r="J31" s="61"/>
      <c r="K31" s="61"/>
      <c r="L31" s="61"/>
      <c r="M31" s="61">
        <f>SUM(Month!AE31:AG31)</f>
        <v>0</v>
      </c>
      <c r="N31" s="61">
        <f>SUM(Month!AH31:AJ31)</f>
        <v>0</v>
      </c>
      <c r="O31" s="145">
        <f>SUM(Month!AK31:AM31)</f>
        <v>0</v>
      </c>
      <c r="P31" s="145">
        <f>SUM(Month!AN31:AP31)</f>
        <v>0</v>
      </c>
      <c r="Q31" s="145">
        <f>SUM(Month!AQ31:AS31)</f>
        <v>0</v>
      </c>
      <c r="R31" s="145">
        <f>SUM(Month!AT31:AV31)</f>
        <v>0</v>
      </c>
      <c r="S31" s="61">
        <f>SUM(Month!AW31:AY31)</f>
        <v>4</v>
      </c>
      <c r="T31" s="61">
        <f>SUM(Month!AZ31:BB31)</f>
        <v>34</v>
      </c>
      <c r="U31" s="61">
        <f>SUM(Month!BC31:BE31)</f>
        <v>674</v>
      </c>
      <c r="V31" s="61">
        <f>SUM(Month!BF31:BH31)</f>
        <v>433</v>
      </c>
      <c r="W31" s="61">
        <f>SUM(Month!BI31:BK31)</f>
        <v>201</v>
      </c>
    </row>
    <row r="32" spans="1:23" ht="12.75">
      <c r="A32" s="185" t="s">
        <v>154</v>
      </c>
      <c r="B32" s="185" t="s">
        <v>154</v>
      </c>
      <c r="C32" s="222">
        <v>1.4000000000014001</v>
      </c>
      <c r="D32" s="61"/>
      <c r="E32" s="61"/>
      <c r="F32" s="61"/>
      <c r="G32" s="61"/>
      <c r="H32" s="61"/>
      <c r="I32" s="61"/>
      <c r="J32" s="61"/>
      <c r="K32" s="61"/>
      <c r="L32" s="61"/>
      <c r="M32" s="61">
        <f>SUM(Month!AE32:AG32)</f>
        <v>0</v>
      </c>
      <c r="N32" s="61">
        <f>SUM(Month!AH32:AJ32)</f>
        <v>0</v>
      </c>
      <c r="O32" s="145">
        <f>SUM(Month!AK32:AM32)</f>
        <v>0</v>
      </c>
      <c r="P32" s="145">
        <f>SUM(Month!AN32:AP32)</f>
        <v>0</v>
      </c>
      <c r="Q32" s="145">
        <f>SUM(Month!AQ32:AS32)</f>
        <v>0</v>
      </c>
      <c r="R32" s="145">
        <f>SUM(Month!AT32:AV32)</f>
        <v>0</v>
      </c>
      <c r="S32" s="61">
        <f>SUM(Month!AW32:AY32)</f>
        <v>0</v>
      </c>
      <c r="T32" s="61">
        <f>SUM(Month!AZ32:BB32)</f>
        <v>0</v>
      </c>
      <c r="U32" s="61">
        <f>SUM(Month!BC32:BE32)</f>
        <v>7869</v>
      </c>
      <c r="V32" s="61">
        <f>SUM(Month!BF32:BH32)</f>
        <v>63818</v>
      </c>
      <c r="W32" s="61">
        <f>SUM(Month!BI32:BK32)</f>
        <v>45220</v>
      </c>
    </row>
    <row r="33" spans="1:23" ht="12.75">
      <c r="A33" s="185" t="s">
        <v>116</v>
      </c>
      <c r="B33" s="185" t="s">
        <v>66</v>
      </c>
      <c r="C33" s="222">
        <v>1</v>
      </c>
      <c r="D33" s="61">
        <f>SUM(Month!D33:F33)</f>
        <v>0</v>
      </c>
      <c r="E33" s="61">
        <f>SUM(Month!G33:I33)</f>
        <v>0</v>
      </c>
      <c r="F33" s="61">
        <f>SUM(Month!J33:L33)</f>
        <v>0</v>
      </c>
      <c r="G33" s="61">
        <f>SUM(Month!M33:O33)</f>
        <v>0</v>
      </c>
      <c r="H33" s="61">
        <f>SUM(Month!P33:R33)</f>
        <v>0</v>
      </c>
      <c r="I33" s="61">
        <f>SUM(Month!S33:U33)</f>
        <v>0</v>
      </c>
      <c r="J33" s="61">
        <f>SUM(Month!V33:X33)</f>
        <v>0</v>
      </c>
      <c r="K33" s="61">
        <f>SUM(Month!Y33:AA33)</f>
        <v>0</v>
      </c>
      <c r="L33" s="61">
        <f>SUM(Month!AB33:AD33)</f>
        <v>0</v>
      </c>
      <c r="M33" s="61">
        <f>SUM(Month!AE33:AG33)</f>
        <v>0</v>
      </c>
      <c r="N33" s="61">
        <f>SUM(Month!AH33:AJ33)</f>
        <v>0</v>
      </c>
      <c r="O33" s="145">
        <f>SUM(Month!AK33:AM33)</f>
        <v>0</v>
      </c>
      <c r="P33" s="145">
        <f>SUM(Month!AN33:AP33)</f>
        <v>0</v>
      </c>
      <c r="Q33" s="145">
        <f>SUM(Month!AQ33:AS33)</f>
        <v>0</v>
      </c>
      <c r="R33" s="145">
        <f>SUM(Month!AT33:AV33)</f>
        <v>0</v>
      </c>
      <c r="S33" s="61">
        <f>SUM(Month!AW33:AY33)</f>
        <v>0</v>
      </c>
      <c r="T33" s="61">
        <f>SUM(Month!AZ33:BB33)</f>
        <v>0</v>
      </c>
      <c r="U33" s="61">
        <f>SUM(Month!BC33:BE33)</f>
        <v>0</v>
      </c>
      <c r="V33" s="61">
        <f>SUM(Month!BF33:BH33)</f>
        <v>0</v>
      </c>
      <c r="W33" s="61">
        <f>SUM(Month!BI33:BK33)</f>
        <v>0</v>
      </c>
    </row>
    <row r="34" spans="1:23" ht="12.75">
      <c r="A34" s="185" t="s">
        <v>154</v>
      </c>
      <c r="B34" s="185" t="s">
        <v>154</v>
      </c>
      <c r="C34" s="222">
        <v>2</v>
      </c>
      <c r="D34" s="61">
        <f>SUM(Month!D34:F34)</f>
        <v>28</v>
      </c>
      <c r="E34" s="61">
        <f>SUM(Month!G34:I34)</f>
        <v>0</v>
      </c>
      <c r="F34" s="61">
        <f>SUM(Month!J34:L34)</f>
        <v>0</v>
      </c>
      <c r="G34" s="61">
        <f>SUM(Month!M34:O34)</f>
        <v>0</v>
      </c>
      <c r="H34" s="61">
        <f>SUM(Month!P34:R34)</f>
        <v>0</v>
      </c>
      <c r="I34" s="61">
        <f>SUM(Month!S34:U34)</f>
        <v>0</v>
      </c>
      <c r="J34" s="61">
        <f>SUM(Month!V34:X34)</f>
        <v>0</v>
      </c>
      <c r="K34" s="61">
        <f>SUM(Month!Y34:AA34)</f>
        <v>0</v>
      </c>
      <c r="L34" s="61">
        <f>SUM(Month!AB34:AD34)</f>
        <v>0</v>
      </c>
      <c r="M34" s="61">
        <f>SUM(Month!AE34:AG34)</f>
        <v>0</v>
      </c>
      <c r="N34" s="61">
        <f>SUM(Month!AH34:AJ34)</f>
        <v>0</v>
      </c>
      <c r="O34" s="145">
        <f>SUM(Month!AK34:AM34)</f>
        <v>0</v>
      </c>
      <c r="P34" s="145">
        <f>SUM(Month!AN34:AP34)</f>
        <v>0</v>
      </c>
      <c r="Q34" s="145">
        <f>SUM(Month!AQ34:AS34)</f>
        <v>0</v>
      </c>
      <c r="R34" s="145">
        <f>SUM(Month!AT34:AV34)</f>
        <v>0</v>
      </c>
      <c r="S34" s="61">
        <f>SUM(Month!AW34:AY34)</f>
        <v>0</v>
      </c>
      <c r="T34" s="61">
        <f>SUM(Month!AZ34:BB34)</f>
        <v>0</v>
      </c>
      <c r="U34" s="61">
        <f>SUM(Month!BC34:BE34)</f>
        <v>0</v>
      </c>
      <c r="V34" s="61">
        <f>SUM(Month!BF34:BH34)</f>
        <v>0</v>
      </c>
      <c r="W34" s="61">
        <f>SUM(Month!BI34:BK34)</f>
        <v>0</v>
      </c>
    </row>
    <row r="35" spans="1:23" ht="12.75">
      <c r="A35" s="185" t="s">
        <v>154</v>
      </c>
      <c r="B35" s="185" t="s">
        <v>154</v>
      </c>
      <c r="C35" s="222">
        <v>4</v>
      </c>
      <c r="D35" s="61">
        <f>SUM(Month!D35:F35)</f>
        <v>0</v>
      </c>
      <c r="E35" s="61">
        <f>SUM(Month!G35:I35)</f>
        <v>0</v>
      </c>
      <c r="F35" s="61">
        <f>SUM(Month!J35:L35)</f>
        <v>0</v>
      </c>
      <c r="G35" s="61">
        <f>SUM(Month!M35:O35)</f>
        <v>0</v>
      </c>
      <c r="H35" s="61">
        <f>SUM(Month!P35:R35)</f>
        <v>0</v>
      </c>
      <c r="I35" s="61">
        <f>SUM(Month!S35:U35)</f>
        <v>0</v>
      </c>
      <c r="J35" s="61">
        <f>SUM(Month!V35:X35)</f>
        <v>0</v>
      </c>
      <c r="K35" s="61">
        <f>SUM(Month!Y35:AA35)</f>
        <v>0</v>
      </c>
      <c r="L35" s="61">
        <f>SUM(Month!AB35:AD35)</f>
        <v>0</v>
      </c>
      <c r="M35" s="61">
        <f>SUM(Month!AE35:AG35)</f>
        <v>0</v>
      </c>
      <c r="N35" s="61">
        <f>SUM(Month!AH35:AJ35)</f>
        <v>0</v>
      </c>
      <c r="O35" s="145">
        <f>SUM(Month!AK35:AM35)</f>
        <v>0</v>
      </c>
      <c r="P35" s="145">
        <f>SUM(Month!AN35:AP35)</f>
        <v>0</v>
      </c>
      <c r="Q35" s="145">
        <f>SUM(Month!AQ35:AS35)</f>
        <v>102</v>
      </c>
      <c r="R35" s="145">
        <f>SUM(Month!AT35:AV35)</f>
        <v>142</v>
      </c>
      <c r="S35" s="61">
        <f>SUM(Month!AW35:AY35)</f>
        <v>39</v>
      </c>
      <c r="T35" s="61">
        <f>SUM(Month!AZ35:BB35)</f>
        <v>54</v>
      </c>
      <c r="U35" s="61">
        <f>SUM(Month!BC35:BE35)</f>
        <v>195</v>
      </c>
      <c r="V35" s="61">
        <f>SUM(Month!BF35:BH35)</f>
        <v>229</v>
      </c>
      <c r="W35" s="61">
        <f>SUM(Month!BI35:BK35)</f>
        <v>79</v>
      </c>
    </row>
    <row r="36" spans="1:31" ht="12.75">
      <c r="A36" s="185" t="s">
        <v>67</v>
      </c>
      <c r="B36" s="185" t="s">
        <v>115</v>
      </c>
      <c r="C36" s="222">
        <v>2</v>
      </c>
      <c r="D36" s="61">
        <f>SUM(Month!D36:F36)</f>
        <v>28157</v>
      </c>
      <c r="E36" s="61">
        <f>SUM(Month!G36:I36)</f>
        <v>40931</v>
      </c>
      <c r="F36" s="61">
        <f>SUM(Month!J36:L36)</f>
        <v>49942</v>
      </c>
      <c r="G36" s="61">
        <f>SUM(Month!M36:O36)</f>
        <v>66435</v>
      </c>
      <c r="H36" s="61">
        <f>SUM(Month!P36:R36)</f>
        <v>69897</v>
      </c>
      <c r="I36" s="61">
        <f>SUM(Month!S36:U36)</f>
        <v>71634</v>
      </c>
      <c r="J36" s="61">
        <f>SUM(Month!V36:X36)</f>
        <v>85388</v>
      </c>
      <c r="K36" s="61">
        <f>SUM(Month!Y36:AA36)</f>
        <v>103425</v>
      </c>
      <c r="L36" s="61">
        <f>SUM(Month!AB36:AD36)</f>
        <v>121503</v>
      </c>
      <c r="M36" s="61">
        <f>SUM(Month!AE36:AG36)</f>
        <v>146406</v>
      </c>
      <c r="N36" s="61">
        <f>SUM(Month!AH36:AJ36)</f>
        <v>153162</v>
      </c>
      <c r="O36" s="145">
        <f>SUM(Month!AK36:AM36)</f>
        <v>160754</v>
      </c>
      <c r="P36" s="145">
        <f>SUM(Month!AN36:AP36)</f>
        <v>154178</v>
      </c>
      <c r="Q36" s="145">
        <f>SUM(Month!AQ36:AS36)</f>
        <v>159091</v>
      </c>
      <c r="R36" s="145">
        <f>SUM(Month!AT36:AV36)</f>
        <v>163325</v>
      </c>
      <c r="S36" s="61">
        <f>SUM(Month!AW36:AY36)</f>
        <v>171867</v>
      </c>
      <c r="T36" s="61">
        <f>SUM(Month!AZ36:BB36)</f>
        <v>172978</v>
      </c>
      <c r="U36" s="61">
        <f>SUM(Month!BC36:BE36)</f>
        <v>172282</v>
      </c>
      <c r="V36" s="61">
        <f>SUM(Month!BF36:BH36)</f>
        <v>152636</v>
      </c>
      <c r="W36" s="61">
        <f>SUM(Month!BI36:BK36)</f>
        <v>140960</v>
      </c>
      <c r="X36" s="9"/>
      <c r="Y36" s="9"/>
      <c r="AA36" s="10"/>
      <c r="AB36" s="10"/>
      <c r="AC36" s="10"/>
      <c r="AD36" s="10"/>
      <c r="AE36" s="10"/>
    </row>
    <row r="37" spans="1:31" ht="12.75">
      <c r="A37" s="185" t="s">
        <v>154</v>
      </c>
      <c r="B37" s="185" t="s">
        <v>154</v>
      </c>
      <c r="C37" s="222">
        <v>3.000000000003</v>
      </c>
      <c r="D37" s="61">
        <f>SUM(Month!D37:F37)</f>
        <v>0</v>
      </c>
      <c r="E37" s="61">
        <f>SUM(Month!G37:I37)</f>
        <v>0</v>
      </c>
      <c r="F37" s="61">
        <f>SUM(Month!J37:L37)</f>
        <v>0</v>
      </c>
      <c r="G37" s="61">
        <f>SUM(Month!M37:O37)</f>
        <v>0</v>
      </c>
      <c r="H37" s="61">
        <f>SUM(Month!P37:R37)</f>
        <v>0</v>
      </c>
      <c r="I37" s="61">
        <f>SUM(Month!S37:U37)</f>
        <v>0</v>
      </c>
      <c r="J37" s="61">
        <f>SUM(Month!V37:X37)</f>
        <v>0</v>
      </c>
      <c r="K37" s="61">
        <f>SUM(Month!Y37:AA37)</f>
        <v>0</v>
      </c>
      <c r="L37" s="61">
        <f>SUM(Month!AB37:AD37)</f>
        <v>0</v>
      </c>
      <c r="M37" s="61">
        <f>SUM(Month!AE37:AG37)</f>
        <v>357</v>
      </c>
      <c r="N37" s="61">
        <f>SUM(Month!AH37:AJ37)</f>
        <v>2656</v>
      </c>
      <c r="O37" s="145">
        <f>SUM(Month!AK37:AM37)</f>
        <v>2949</v>
      </c>
      <c r="P37" s="145">
        <f>SUM(Month!AN37:AP37)</f>
        <v>2818</v>
      </c>
      <c r="Q37" s="145">
        <f>SUM(Month!AQ37:AS37)</f>
        <v>2840</v>
      </c>
      <c r="R37" s="145">
        <f>SUM(Month!AT37:AV37)</f>
        <v>2859</v>
      </c>
      <c r="S37" s="61">
        <f>SUM(Month!AW37:AY37)</f>
        <v>3163</v>
      </c>
      <c r="T37" s="61">
        <f>SUM(Month!AZ37:BB37)</f>
        <v>2617</v>
      </c>
      <c r="U37" s="61">
        <f>SUM(Month!BC37:BE37)</f>
        <v>32</v>
      </c>
      <c r="V37" s="61">
        <f>SUM(Month!BF37:BH37)</f>
        <v>3251</v>
      </c>
      <c r="W37" s="61">
        <f>SUM(Month!BI37:BK37)</f>
        <v>5217</v>
      </c>
      <c r="X37" s="9"/>
      <c r="Y37" s="9"/>
      <c r="AA37" s="10"/>
      <c r="AB37" s="10"/>
      <c r="AC37" s="10"/>
      <c r="AD37" s="10"/>
      <c r="AE37" s="10"/>
    </row>
    <row r="38" spans="1:31" ht="12.75">
      <c r="A38" s="185" t="s">
        <v>154</v>
      </c>
      <c r="B38" s="185" t="s">
        <v>154</v>
      </c>
      <c r="C38" s="222">
        <v>4</v>
      </c>
      <c r="D38" s="61">
        <f>SUM(Month!D38:F38)</f>
        <v>0</v>
      </c>
      <c r="E38" s="61">
        <f>SUM(Month!G38:I38)</f>
        <v>0</v>
      </c>
      <c r="F38" s="61">
        <f>SUM(Month!J38:L38)</f>
        <v>0</v>
      </c>
      <c r="G38" s="61">
        <f>SUM(Month!M38:O38)</f>
        <v>0</v>
      </c>
      <c r="H38" s="61">
        <f>SUM(Month!P38:R38)</f>
        <v>0</v>
      </c>
      <c r="I38" s="61">
        <f>SUM(Month!S38:U38)</f>
        <v>0</v>
      </c>
      <c r="J38" s="61">
        <f>SUM(Month!V38:X38)</f>
        <v>697</v>
      </c>
      <c r="K38" s="61">
        <f>SUM(Month!Y38:AA38)</f>
        <v>1614</v>
      </c>
      <c r="L38" s="61">
        <f>SUM(Month!AB38:AD38)</f>
        <v>2820</v>
      </c>
      <c r="M38" s="61">
        <f>SUM(Month!AE38:AG38)</f>
        <v>5347</v>
      </c>
      <c r="N38" s="61">
        <f>SUM(Month!AH38:AJ38)</f>
        <v>9068</v>
      </c>
      <c r="O38" s="145">
        <f>SUM(Month!AK38:AM38)</f>
        <v>9562</v>
      </c>
      <c r="P38" s="145">
        <f>SUM(Month!AN38:AP38)</f>
        <v>11734</v>
      </c>
      <c r="Q38" s="145">
        <f>SUM(Month!AQ38:AS38)</f>
        <v>15200</v>
      </c>
      <c r="R38" s="145">
        <f>SUM(Month!AT38:AV38)</f>
        <v>22623</v>
      </c>
      <c r="S38" s="61">
        <f>SUM(Month!AW38:AY38)</f>
        <v>27841</v>
      </c>
      <c r="T38" s="61">
        <f>SUM(Month!AZ38:BB38)</f>
        <v>31055</v>
      </c>
      <c r="U38" s="61">
        <f>SUM(Month!BC38:BE38)</f>
        <v>33655</v>
      </c>
      <c r="V38" s="61">
        <f>SUM(Month!BF38:BH38)</f>
        <v>39021</v>
      </c>
      <c r="W38" s="61">
        <f>SUM(Month!BI38:BK38)</f>
        <v>37022</v>
      </c>
      <c r="X38" s="9"/>
      <c r="Y38" s="9"/>
      <c r="AA38" s="10"/>
      <c r="AB38" s="10"/>
      <c r="AC38" s="10"/>
      <c r="AD38" s="10"/>
      <c r="AE38" s="10"/>
    </row>
    <row r="39" spans="1:31" ht="12.75">
      <c r="A39" s="185" t="s">
        <v>154</v>
      </c>
      <c r="B39" s="185" t="s">
        <v>68</v>
      </c>
      <c r="C39" s="222">
        <v>2</v>
      </c>
      <c r="D39" s="61">
        <f>SUM(Month!D39:F39)</f>
        <v>0</v>
      </c>
      <c r="E39" s="61">
        <f>SUM(Month!G39:I39)</f>
        <v>0</v>
      </c>
      <c r="F39" s="61">
        <f>SUM(Month!J39:L39)</f>
        <v>0</v>
      </c>
      <c r="G39" s="61">
        <f>SUM(Month!M39:O39)</f>
        <v>21</v>
      </c>
      <c r="H39" s="61">
        <f>SUM(Month!P39:R39)</f>
        <v>106</v>
      </c>
      <c r="I39" s="61">
        <f>SUM(Month!S39:U39)</f>
        <v>654</v>
      </c>
      <c r="J39" s="61">
        <f>SUM(Month!V39:X39)</f>
        <v>1223</v>
      </c>
      <c r="K39" s="61">
        <f>SUM(Month!Y39:AA39)</f>
        <v>1156</v>
      </c>
      <c r="L39" s="61">
        <f>SUM(Month!AB39:AD39)</f>
        <v>0</v>
      </c>
      <c r="M39" s="61">
        <f>SUM(Month!AE39:AG39)</f>
        <v>0</v>
      </c>
      <c r="N39" s="61">
        <f>SUM(Month!AH39:AJ39)</f>
        <v>100</v>
      </c>
      <c r="O39" s="145">
        <f>SUM(Month!AK39:AM39)</f>
        <v>1987</v>
      </c>
      <c r="P39" s="145">
        <f>SUM(Month!AN39:AP39)</f>
        <v>2464</v>
      </c>
      <c r="Q39" s="145">
        <f>SUM(Month!AQ39:AS39)</f>
        <v>2284</v>
      </c>
      <c r="R39" s="145">
        <f>SUM(Month!AT39:AV39)</f>
        <v>3424</v>
      </c>
      <c r="S39" s="61">
        <f>SUM(Month!AW39:AY39)</f>
        <v>5695</v>
      </c>
      <c r="T39" s="61">
        <f>SUM(Month!AZ39:BB39)</f>
        <v>4382</v>
      </c>
      <c r="U39" s="61">
        <f>SUM(Month!BC39:BE39)</f>
        <v>7373</v>
      </c>
      <c r="V39" s="61">
        <f>SUM(Month!BF39:BH39)</f>
        <v>9892</v>
      </c>
      <c r="W39" s="61">
        <f>SUM(Month!BI39:BK39)</f>
        <v>4446</v>
      </c>
      <c r="X39" s="9"/>
      <c r="Y39" s="9"/>
      <c r="AA39" s="10"/>
      <c r="AB39" s="10"/>
      <c r="AC39" s="10"/>
      <c r="AD39" s="10"/>
      <c r="AE39" s="10"/>
    </row>
    <row r="40" spans="1:31" ht="12.75">
      <c r="A40" s="185" t="s">
        <v>154</v>
      </c>
      <c r="B40" s="185" t="s">
        <v>69</v>
      </c>
      <c r="C40" s="222">
        <v>0.5</v>
      </c>
      <c r="D40" s="61">
        <f>SUM(Month!D40:F40)</f>
        <v>280895</v>
      </c>
      <c r="E40" s="61">
        <f>SUM(Month!G40:I40)</f>
        <v>225108</v>
      </c>
      <c r="F40" s="61">
        <f>SUM(Month!J40:L40)</f>
        <v>336640</v>
      </c>
      <c r="G40" s="61">
        <f>SUM(Month!M40:O40)</f>
        <v>356297</v>
      </c>
      <c r="H40" s="61">
        <f>SUM(Month!P40:R40)</f>
        <v>415340</v>
      </c>
      <c r="I40" s="61">
        <f>SUM(Month!S40:U40)</f>
        <v>292344</v>
      </c>
      <c r="J40" s="61">
        <f>SUM(Month!V40:X40)</f>
        <v>387988</v>
      </c>
      <c r="K40" s="61">
        <f>SUM(Month!Y40:AA40)</f>
        <v>431119</v>
      </c>
      <c r="L40" s="61">
        <f>SUM(Month!AB40:AD40)</f>
        <v>340589</v>
      </c>
      <c r="M40" s="61">
        <f>SUM(Month!AE40:AG40)</f>
        <v>258232</v>
      </c>
      <c r="N40" s="61">
        <f>SUM(Month!AH40:AJ40)</f>
        <v>202477</v>
      </c>
      <c r="O40" s="145">
        <f>SUM(Month!AK40:AM40)</f>
        <v>73344</v>
      </c>
      <c r="P40" s="145">
        <f>SUM(Month!AN40:AP40)</f>
        <v>93959</v>
      </c>
      <c r="Q40" s="145">
        <f>SUM(Month!AQ40:AS40)</f>
        <v>0</v>
      </c>
      <c r="R40" s="145">
        <f>SUM(Month!AT40:AV40)</f>
        <v>0</v>
      </c>
      <c r="S40" s="61">
        <f>SUM(Month!AW40:AY40)</f>
        <v>0</v>
      </c>
      <c r="T40" s="61">
        <f>SUM(Month!AZ40:BB40)</f>
        <v>0</v>
      </c>
      <c r="U40" s="61">
        <f>SUM(Month!BC40:BE40)</f>
        <v>0</v>
      </c>
      <c r="V40" s="61">
        <f>SUM(Month!BF40:BH40)</f>
        <v>0</v>
      </c>
      <c r="W40" s="61">
        <f>SUM(Month!BI40:BK40)</f>
        <v>0</v>
      </c>
      <c r="X40" s="9"/>
      <c r="Y40" s="9"/>
      <c r="AA40" s="10"/>
      <c r="AB40" s="10"/>
      <c r="AC40" s="10"/>
      <c r="AD40" s="10"/>
      <c r="AE40" s="10"/>
    </row>
    <row r="41" spans="1:31" ht="12.75">
      <c r="A41" s="185" t="s">
        <v>154</v>
      </c>
      <c r="B41" s="185" t="s">
        <v>70</v>
      </c>
      <c r="C41" s="222">
        <v>1</v>
      </c>
      <c r="D41" s="61">
        <f>SUM(Month!D41:F41)</f>
        <v>8177</v>
      </c>
      <c r="E41" s="61">
        <f>SUM(Month!G41:I41)</f>
        <v>8790</v>
      </c>
      <c r="F41" s="61">
        <f>SUM(Month!J41:L41)</f>
        <v>11519</v>
      </c>
      <c r="G41" s="61">
        <f>SUM(Month!M41:O41)</f>
        <v>6103</v>
      </c>
      <c r="H41" s="61">
        <f>SUM(Month!P41:R41)</f>
        <v>4355</v>
      </c>
      <c r="I41" s="61">
        <f>SUM(Month!S41:U41)</f>
        <v>12540</v>
      </c>
      <c r="J41" s="61">
        <f>SUM(Month!V41:X41)</f>
        <v>15150</v>
      </c>
      <c r="K41" s="61">
        <f>SUM(Month!Y41:AA41)</f>
        <v>8416</v>
      </c>
      <c r="L41" s="61">
        <f>SUM(Month!AB41:AD41)</f>
        <v>24193</v>
      </c>
      <c r="M41" s="61">
        <f>SUM(Month!AE41:AG41)</f>
        <v>26438</v>
      </c>
      <c r="N41" s="61">
        <f>SUM(Month!AH41:AJ41)</f>
        <v>20000</v>
      </c>
      <c r="O41" s="145">
        <f>SUM(Month!AK41:AM41)</f>
        <v>8056</v>
      </c>
      <c r="P41" s="145">
        <f>SUM(Month!AN41:AP41)</f>
        <v>8342</v>
      </c>
      <c r="Q41" s="145">
        <f>SUM(Month!AQ41:AS41)</f>
        <v>0</v>
      </c>
      <c r="R41" s="145">
        <f>SUM(Month!AT41:AV41)</f>
        <v>0</v>
      </c>
      <c r="S41" s="61">
        <f>SUM(Month!AW41:AY41)</f>
        <v>0</v>
      </c>
      <c r="T41" s="61">
        <f>SUM(Month!AZ41:BB41)</f>
        <v>0</v>
      </c>
      <c r="U41" s="61">
        <f>SUM(Month!BC41:BE41)</f>
        <v>0</v>
      </c>
      <c r="V41" s="61">
        <f>SUM(Month!BF41:BH41)</f>
        <v>0</v>
      </c>
      <c r="W41" s="61">
        <f>SUM(Month!BI41:BK41)</f>
        <v>0</v>
      </c>
      <c r="X41" s="9"/>
      <c r="Y41" s="9"/>
      <c r="AA41" s="10"/>
      <c r="AB41" s="10"/>
      <c r="AC41" s="10"/>
      <c r="AD41" s="10"/>
      <c r="AE41" s="10"/>
    </row>
    <row r="42" spans="1:31" ht="12.75">
      <c r="A42" s="185" t="s">
        <v>154</v>
      </c>
      <c r="B42" s="185" t="s">
        <v>65</v>
      </c>
      <c r="C42" s="222">
        <v>1</v>
      </c>
      <c r="D42" s="61">
        <f>SUM(Month!D42:F42)</f>
        <v>39390</v>
      </c>
      <c r="E42" s="61">
        <f>SUM(Month!G42:I42)</f>
        <v>29905</v>
      </c>
      <c r="F42" s="61">
        <f>SUM(Month!J42:L42)</f>
        <v>30430</v>
      </c>
      <c r="G42" s="61">
        <f>SUM(Month!M42:O42)</f>
        <v>34595</v>
      </c>
      <c r="H42" s="61">
        <f>SUM(Month!P42:R42)</f>
        <v>30121</v>
      </c>
      <c r="I42" s="61">
        <f>SUM(Month!S42:U42)</f>
        <v>29464</v>
      </c>
      <c r="J42" s="61">
        <f>SUM(Month!V42:X42)</f>
        <v>26703</v>
      </c>
      <c r="K42" s="61">
        <f>SUM(Month!Y42:AA42)</f>
        <v>31036</v>
      </c>
      <c r="L42" s="61">
        <f>SUM(Month!AB42:AD42)</f>
        <v>29914</v>
      </c>
      <c r="M42" s="61">
        <f>SUM(Month!AE42:AG42)</f>
        <v>12546</v>
      </c>
      <c r="N42" s="61">
        <f>SUM(Month!AH42:AJ42)</f>
        <v>20131</v>
      </c>
      <c r="O42" s="145">
        <f>SUM(Month!AK42:AM42)</f>
        <v>31759</v>
      </c>
      <c r="P42" s="145">
        <f>SUM(Month!AN42:AP42)</f>
        <v>29622</v>
      </c>
      <c r="Q42" s="145">
        <f>SUM(Month!AQ42:AS42)</f>
        <v>28432</v>
      </c>
      <c r="R42" s="145">
        <f>SUM(Month!AT42:AV42)</f>
        <v>28411</v>
      </c>
      <c r="S42" s="61">
        <f>SUM(Month!AW42:AY42)</f>
        <v>31795</v>
      </c>
      <c r="T42" s="61">
        <f>SUM(Month!AZ42:BB42)</f>
        <v>31168</v>
      </c>
      <c r="U42" s="61">
        <f>SUM(Month!BC42:BE42)</f>
        <v>29977</v>
      </c>
      <c r="V42" s="61">
        <f>SUM(Month!BF42:BH42)</f>
        <v>20186</v>
      </c>
      <c r="W42" s="61">
        <f>SUM(Month!BI42:BK42)</f>
        <v>29672</v>
      </c>
      <c r="X42" s="9"/>
      <c r="Y42" s="9"/>
      <c r="AA42" s="10"/>
      <c r="AB42" s="10"/>
      <c r="AC42" s="10"/>
      <c r="AD42" s="10"/>
      <c r="AE42" s="10"/>
    </row>
    <row r="43" spans="1:31" ht="12.75">
      <c r="A43" s="185" t="s">
        <v>154</v>
      </c>
      <c r="B43" s="185" t="s">
        <v>154</v>
      </c>
      <c r="C43" s="222">
        <v>1.5000000000015</v>
      </c>
      <c r="D43" s="61">
        <f>SUM(Month!D43:F43)</f>
        <v>405576</v>
      </c>
      <c r="E43" s="61">
        <f>SUM(Month!G43:I43)</f>
        <v>483833</v>
      </c>
      <c r="F43" s="61">
        <f>SUM(Month!J43:L43)</f>
        <v>433859</v>
      </c>
      <c r="G43" s="61">
        <f>SUM(Month!M43:O43)</f>
        <v>475809</v>
      </c>
      <c r="H43" s="61">
        <f>SUM(Month!P43:R43)</f>
        <v>453952</v>
      </c>
      <c r="I43" s="61">
        <f>SUM(Month!S43:U43)</f>
        <v>458493</v>
      </c>
      <c r="J43" s="61">
        <f>SUM(Month!V43:X43)</f>
        <v>409589</v>
      </c>
      <c r="K43" s="61">
        <f>SUM(Month!Y43:AA43)</f>
        <v>457819</v>
      </c>
      <c r="L43" s="61">
        <f>SUM(Month!AB43:AD43)</f>
        <v>1255147</v>
      </c>
      <c r="M43" s="61">
        <f>SUM(Month!AE43:AG43)</f>
        <v>382364</v>
      </c>
      <c r="N43" s="61">
        <f>SUM(Month!AH43:AJ43)</f>
        <v>989617</v>
      </c>
      <c r="O43" s="145">
        <f>SUM(Month!AK43:AM43)</f>
        <v>1985079</v>
      </c>
      <c r="P43" s="145">
        <f>SUM(Month!AN43:AP43)</f>
        <v>2261965</v>
      </c>
      <c r="Q43" s="145">
        <f>SUM(Month!AQ43:AS43)</f>
        <v>404914</v>
      </c>
      <c r="R43" s="145">
        <f>SUM(Month!AT43:AV43)</f>
        <v>321180</v>
      </c>
      <c r="S43" s="61">
        <f>SUM(Month!AW43:AY43)</f>
        <v>389105</v>
      </c>
      <c r="T43" s="61">
        <f>SUM(Month!AZ43:BB43)</f>
        <v>415813</v>
      </c>
      <c r="U43" s="61">
        <f>SUM(Month!BC43:BE43)</f>
        <v>414274</v>
      </c>
      <c r="V43" s="61">
        <f>SUM(Month!BF43:BH43)</f>
        <v>396237</v>
      </c>
      <c r="W43" s="61">
        <f>SUM(Month!BI43:BK43)</f>
        <v>506419</v>
      </c>
      <c r="X43" s="9"/>
      <c r="Y43" s="9"/>
      <c r="AA43" s="10"/>
      <c r="AB43" s="10"/>
      <c r="AC43" s="10"/>
      <c r="AD43" s="10"/>
      <c r="AE43" s="10"/>
    </row>
    <row r="44" spans="1:31" ht="12.75">
      <c r="A44" s="185" t="s">
        <v>154</v>
      </c>
      <c r="B44" s="185" t="s">
        <v>71</v>
      </c>
      <c r="C44" s="222">
        <v>2</v>
      </c>
      <c r="D44" s="61">
        <f>SUM(Month!D44:F44)</f>
        <v>252837</v>
      </c>
      <c r="E44" s="61">
        <f>SUM(Month!G44:I44)</f>
        <v>249223</v>
      </c>
      <c r="F44" s="61">
        <f>SUM(Month!J44:L44)</f>
        <v>299260</v>
      </c>
      <c r="G44" s="61">
        <f>SUM(Month!M44:O44)</f>
        <v>293875</v>
      </c>
      <c r="H44" s="61">
        <f>SUM(Month!P44:R44)</f>
        <v>275353</v>
      </c>
      <c r="I44" s="61">
        <f>SUM(Month!S44:U44)</f>
        <v>314999</v>
      </c>
      <c r="J44" s="61">
        <f>SUM(Month!V44:X44)</f>
        <v>338398</v>
      </c>
      <c r="K44" s="61">
        <f>SUM(Month!Y44:AA44)</f>
        <v>282604</v>
      </c>
      <c r="L44" s="61">
        <f>SUM(Month!AB44:AD44)</f>
        <v>391275</v>
      </c>
      <c r="M44" s="61">
        <f>SUM(Month!AE44:AG44)</f>
        <v>406208</v>
      </c>
      <c r="N44" s="61">
        <f>SUM(Month!AH44:AJ44)</f>
        <v>409905</v>
      </c>
      <c r="O44" s="145">
        <f>SUM(Month!AK44:AM44)</f>
        <v>431976</v>
      </c>
      <c r="P44" s="145">
        <f>SUM(Month!AN44:AP44)</f>
        <v>333939</v>
      </c>
      <c r="Q44" s="145">
        <f>SUM(Month!AQ44:AS44)</f>
        <v>492350</v>
      </c>
      <c r="R44" s="145">
        <f>SUM(Month!AT44:AV44)</f>
        <v>607366</v>
      </c>
      <c r="S44" s="61">
        <f>SUM(Month!AW44:AY44)</f>
        <v>575682</v>
      </c>
      <c r="T44" s="61">
        <f>SUM(Month!AZ44:BB44)</f>
        <v>587230</v>
      </c>
      <c r="U44" s="61">
        <f>SUM(Month!BC44:BE44)</f>
        <v>637908</v>
      </c>
      <c r="V44" s="61">
        <f>SUM(Month!BF44:BH44)</f>
        <v>602266</v>
      </c>
      <c r="W44" s="61">
        <f>SUM(Month!BI44:BK44)</f>
        <v>628703</v>
      </c>
      <c r="X44" s="9"/>
      <c r="Y44" s="9"/>
      <c r="AA44" s="10"/>
      <c r="AB44" s="10"/>
      <c r="AC44" s="10"/>
      <c r="AD44" s="10"/>
      <c r="AE44" s="10"/>
    </row>
    <row r="45" spans="1:31" ht="12.75">
      <c r="A45" s="185" t="s">
        <v>154</v>
      </c>
      <c r="B45" s="185" t="s">
        <v>72</v>
      </c>
      <c r="C45" s="222">
        <v>1</v>
      </c>
      <c r="D45" s="61">
        <f>SUM(Month!D45:F45)</f>
        <v>0</v>
      </c>
      <c r="E45" s="61">
        <f>SUM(Month!G45:I45)</f>
        <v>0</v>
      </c>
      <c r="F45" s="61">
        <f>SUM(Month!J45:L45)</f>
        <v>0</v>
      </c>
      <c r="G45" s="61">
        <f>SUM(Month!M45:O45)</f>
        <v>0</v>
      </c>
      <c r="H45" s="61">
        <f>SUM(Month!P45:R45)</f>
        <v>0</v>
      </c>
      <c r="I45" s="61">
        <f>SUM(Month!S45:U45)</f>
        <v>0</v>
      </c>
      <c r="J45" s="61">
        <f>SUM(Month!V45:X45)</f>
        <v>0</v>
      </c>
      <c r="K45" s="61">
        <f>SUM(Month!Y45:AA45)</f>
        <v>249</v>
      </c>
      <c r="L45" s="61">
        <f>SUM(Month!AB45:AD45)</f>
        <v>0</v>
      </c>
      <c r="M45" s="61">
        <f>SUM(Month!AE45:AG45)</f>
        <v>0</v>
      </c>
      <c r="N45" s="61">
        <f>SUM(Month!AH45:AJ45)</f>
        <v>0</v>
      </c>
      <c r="O45" s="145">
        <f>SUM(Month!AK45:AM45)</f>
        <v>0</v>
      </c>
      <c r="P45" s="145">
        <f>SUM(Month!AN45:AP45)</f>
        <v>0</v>
      </c>
      <c r="Q45" s="145">
        <f>SUM(Month!AQ45:AS45)</f>
        <v>0</v>
      </c>
      <c r="R45" s="145">
        <f>SUM(Month!AT45:AV45)</f>
        <v>0</v>
      </c>
      <c r="S45" s="61">
        <f>SUM(Month!AW45:AY45)</f>
        <v>0</v>
      </c>
      <c r="T45" s="61">
        <f>SUM(Month!AZ45:BB45)</f>
        <v>0</v>
      </c>
      <c r="U45" s="61">
        <f>SUM(Month!BC45:BE45)</f>
        <v>0</v>
      </c>
      <c r="V45" s="61">
        <f>SUM(Month!BF45:BH45)</f>
        <v>0</v>
      </c>
      <c r="W45" s="61">
        <f>SUM(Month!BI45:BK45)</f>
        <v>0</v>
      </c>
      <c r="X45" s="9"/>
      <c r="Y45" s="9"/>
      <c r="AA45" s="10"/>
      <c r="AB45" s="10"/>
      <c r="AC45" s="10"/>
      <c r="AD45" s="10"/>
      <c r="AE45" s="10"/>
    </row>
    <row r="46" spans="1:31" ht="12.75">
      <c r="A46" s="185" t="s">
        <v>154</v>
      </c>
      <c r="B46" s="185" t="s">
        <v>154</v>
      </c>
      <c r="C46" s="222">
        <v>2</v>
      </c>
      <c r="D46" s="61">
        <f>SUM(Month!D46:F46)</f>
        <v>0</v>
      </c>
      <c r="E46" s="61">
        <f>SUM(Month!G46:I46)</f>
        <v>45143</v>
      </c>
      <c r="F46" s="61">
        <f>SUM(Month!J46:L46)</f>
        <v>15235</v>
      </c>
      <c r="G46" s="61">
        <f>SUM(Month!M46:O46)</f>
        <v>610</v>
      </c>
      <c r="H46" s="61">
        <f>SUM(Month!P46:R46)</f>
        <v>0</v>
      </c>
      <c r="I46" s="61">
        <f>SUM(Month!S46:U46)</f>
        <v>7029</v>
      </c>
      <c r="J46" s="61">
        <f>SUM(Month!V46:X46)</f>
        <v>10471</v>
      </c>
      <c r="K46" s="61">
        <f>SUM(Month!Y46:AA46)</f>
        <v>7950</v>
      </c>
      <c r="L46" s="61">
        <f>SUM(Month!AB46:AD46)</f>
        <v>7433</v>
      </c>
      <c r="M46" s="61">
        <f>SUM(Month!AE46:AG46)</f>
        <v>11888</v>
      </c>
      <c r="N46" s="61">
        <f>SUM(Month!AH46:AJ46)</f>
        <v>13429</v>
      </c>
      <c r="O46" s="145">
        <f>SUM(Month!AK46:AM46)</f>
        <v>3282</v>
      </c>
      <c r="P46" s="145">
        <f>SUM(Month!AN46:AP46)</f>
        <v>1374</v>
      </c>
      <c r="Q46" s="145">
        <f>SUM(Month!AQ46:AS46)</f>
        <v>8301</v>
      </c>
      <c r="R46" s="145">
        <f>SUM(Month!AT46:AV46)</f>
        <v>7356</v>
      </c>
      <c r="S46" s="61">
        <f>SUM(Month!AW46:AY46)</f>
        <v>1662</v>
      </c>
      <c r="T46" s="61">
        <f>SUM(Month!AZ46:BB46)</f>
        <v>3152</v>
      </c>
      <c r="U46" s="61">
        <f>SUM(Month!BC46:BE46)</f>
        <v>1189</v>
      </c>
      <c r="V46" s="61">
        <f>SUM(Month!BF46:BH46)</f>
        <v>1248</v>
      </c>
      <c r="W46" s="61">
        <f>SUM(Month!BI46:BK46)</f>
        <v>704</v>
      </c>
      <c r="X46" s="9"/>
      <c r="Y46" s="9"/>
      <c r="AA46" s="10"/>
      <c r="AB46" s="10"/>
      <c r="AC46" s="10"/>
      <c r="AD46" s="10"/>
      <c r="AE46" s="10"/>
    </row>
    <row r="47" spans="1:31" ht="12.75">
      <c r="A47" s="185" t="s">
        <v>154</v>
      </c>
      <c r="B47" s="185" t="s">
        <v>73</v>
      </c>
      <c r="C47" s="222">
        <v>2</v>
      </c>
      <c r="D47" s="61">
        <f>SUM(Month!D47:F47)</f>
        <v>4970</v>
      </c>
      <c r="E47" s="61">
        <f>SUM(Month!G47:I47)</f>
        <v>0</v>
      </c>
      <c r="F47" s="61">
        <f>SUM(Month!J47:L47)</f>
        <v>0</v>
      </c>
      <c r="G47" s="61">
        <f>SUM(Month!M47:O47)</f>
        <v>0</v>
      </c>
      <c r="H47" s="61">
        <f>SUM(Month!P47:R47)</f>
        <v>0</v>
      </c>
      <c r="I47" s="61">
        <f>SUM(Month!S47:U47)</f>
        <v>1275</v>
      </c>
      <c r="J47" s="61">
        <f>SUM(Month!V47:X47)</f>
        <v>5874</v>
      </c>
      <c r="K47" s="61">
        <f>SUM(Month!Y47:AA47)</f>
        <v>396</v>
      </c>
      <c r="L47" s="61">
        <f>SUM(Month!AB47:AD47)</f>
        <v>630</v>
      </c>
      <c r="M47" s="61">
        <f>SUM(Month!AE47:AG47)</f>
        <v>1912</v>
      </c>
      <c r="N47" s="61">
        <f>SUM(Month!AH47:AJ47)</f>
        <v>599</v>
      </c>
      <c r="O47" s="145">
        <f>SUM(Month!AK47:AM47)</f>
        <v>0</v>
      </c>
      <c r="P47" s="145">
        <f>SUM(Month!AN47:AP47)</f>
        <v>0</v>
      </c>
      <c r="Q47" s="145">
        <f>SUM(Month!AQ47:AS47)</f>
        <v>0</v>
      </c>
      <c r="R47" s="145">
        <f>SUM(Month!AT47:AV47)</f>
        <v>0</v>
      </c>
      <c r="S47" s="61">
        <f>SUM(Month!AW47:AY47)</f>
        <v>0</v>
      </c>
      <c r="T47" s="61">
        <f>SUM(Month!AZ47:BB47)</f>
        <v>0</v>
      </c>
      <c r="U47" s="61">
        <f>SUM(Month!BC47:BE47)</f>
        <v>0</v>
      </c>
      <c r="V47" s="61">
        <f>SUM(Month!BF47:BH47)</f>
        <v>0</v>
      </c>
      <c r="W47" s="61">
        <f>SUM(Month!BI47:BK47)</f>
        <v>0</v>
      </c>
      <c r="X47" s="9"/>
      <c r="Y47" s="9"/>
      <c r="AA47" s="10"/>
      <c r="AB47" s="10"/>
      <c r="AC47" s="10"/>
      <c r="AD47" s="10"/>
      <c r="AE47" s="10"/>
    </row>
    <row r="48" spans="1:31" ht="12.75">
      <c r="A48" s="185" t="s">
        <v>154</v>
      </c>
      <c r="B48" s="185" t="s">
        <v>74</v>
      </c>
      <c r="C48" s="222">
        <v>0.5</v>
      </c>
      <c r="D48" s="61">
        <f>SUM(Month!D48:F48)</f>
        <v>0</v>
      </c>
      <c r="E48" s="61">
        <f>SUM(Month!G48:I48)</f>
        <v>0</v>
      </c>
      <c r="F48" s="61">
        <f>SUM(Month!J48:L48)</f>
        <v>0</v>
      </c>
      <c r="G48" s="61">
        <f>SUM(Month!M48:O48)</f>
        <v>0</v>
      </c>
      <c r="H48" s="61">
        <f>SUM(Month!P48:R48)</f>
        <v>0</v>
      </c>
      <c r="I48" s="61">
        <f>SUM(Month!S48:U48)</f>
        <v>0</v>
      </c>
      <c r="J48" s="61">
        <f>SUM(Month!V48:X48)</f>
        <v>0</v>
      </c>
      <c r="K48" s="61">
        <f>SUM(Month!Y48:AA48)</f>
        <v>0</v>
      </c>
      <c r="L48" s="61">
        <f>SUM(Month!AB48:AD48)</f>
        <v>0</v>
      </c>
      <c r="M48" s="61">
        <f>SUM(Month!AE48:AG48)</f>
        <v>0</v>
      </c>
      <c r="N48" s="61">
        <f>SUM(Month!AH48:AJ48)</f>
        <v>0</v>
      </c>
      <c r="O48" s="145">
        <f>SUM(Month!AK48:AM48)</f>
        <v>0</v>
      </c>
      <c r="P48" s="145">
        <f>SUM(Month!AN48:AP48)</f>
        <v>0</v>
      </c>
      <c r="Q48" s="145">
        <f>SUM(Month!AQ48:AS48)</f>
        <v>0</v>
      </c>
      <c r="R48" s="145">
        <f>SUM(Month!AT48:AV48)</f>
        <v>0</v>
      </c>
      <c r="S48" s="61">
        <f>SUM(Month!AW48:AY48)</f>
        <v>0</v>
      </c>
      <c r="T48" s="61">
        <f>SUM(Month!AZ48:BB48)</f>
        <v>0</v>
      </c>
      <c r="U48" s="61">
        <f>SUM(Month!BC48:BE48)</f>
        <v>0</v>
      </c>
      <c r="V48" s="61">
        <f>SUM(Month!BF48:BH48)</f>
        <v>0</v>
      </c>
      <c r="W48" s="61">
        <f>SUM(Month!BI48:BK48)</f>
        <v>0</v>
      </c>
      <c r="X48" s="9"/>
      <c r="Y48" s="9"/>
      <c r="AA48" s="10"/>
      <c r="AB48" s="10"/>
      <c r="AC48" s="10"/>
      <c r="AD48" s="10"/>
      <c r="AE48" s="10"/>
    </row>
    <row r="49" spans="1:31" ht="12.75">
      <c r="A49" s="185" t="s">
        <v>154</v>
      </c>
      <c r="B49" s="185" t="s">
        <v>154</v>
      </c>
      <c r="C49" s="222">
        <v>1</v>
      </c>
      <c r="D49" s="61">
        <f>SUM(Month!D49:F49)</f>
        <v>28985</v>
      </c>
      <c r="E49" s="61">
        <f>SUM(Month!G49:I49)</f>
        <v>27999</v>
      </c>
      <c r="F49" s="61">
        <f>SUM(Month!J49:L49)</f>
        <v>26632</v>
      </c>
      <c r="G49" s="61">
        <f>SUM(Month!M49:O49)</f>
        <v>25702</v>
      </c>
      <c r="H49" s="61">
        <f>SUM(Month!P49:R49)</f>
        <v>26537</v>
      </c>
      <c r="I49" s="61">
        <f>SUM(Month!S49:U49)</f>
        <v>27441</v>
      </c>
      <c r="J49" s="61">
        <f>SUM(Month!V49:X49)</f>
        <v>23921</v>
      </c>
      <c r="K49" s="61">
        <f>SUM(Month!Y49:AA49)</f>
        <v>26324</v>
      </c>
      <c r="L49" s="61">
        <f>SUM(Month!AB49:AD49)</f>
        <v>25806</v>
      </c>
      <c r="M49" s="61">
        <f>SUM(Month!AE49:AG49)</f>
        <v>25416</v>
      </c>
      <c r="N49" s="61">
        <f>SUM(Month!AH49:AJ49)</f>
        <v>21905</v>
      </c>
      <c r="O49" s="145">
        <f>SUM(Month!AK49:AM49)</f>
        <v>22041</v>
      </c>
      <c r="P49" s="145">
        <f>SUM(Month!AN49:AP49)</f>
        <v>20776</v>
      </c>
      <c r="Q49" s="145">
        <f>SUM(Month!AQ49:AS49)</f>
        <v>23831</v>
      </c>
      <c r="R49" s="145">
        <f>SUM(Month!AT49:AV49)</f>
        <v>21133</v>
      </c>
      <c r="S49" s="61">
        <f>SUM(Month!AW49:AY49)</f>
        <v>24042</v>
      </c>
      <c r="T49" s="61">
        <f>SUM(Month!AZ49:BB49)</f>
        <v>23691</v>
      </c>
      <c r="U49" s="61">
        <f>SUM(Month!BC49:BE49)</f>
        <v>22465</v>
      </c>
      <c r="V49" s="61">
        <f>SUM(Month!BF49:BH49)</f>
        <v>18669</v>
      </c>
      <c r="W49" s="61">
        <f>SUM(Month!BI49:BK49)</f>
        <v>20400</v>
      </c>
      <c r="X49" s="9"/>
      <c r="Y49" s="9"/>
      <c r="AA49" s="10"/>
      <c r="AB49" s="10"/>
      <c r="AC49" s="10"/>
      <c r="AD49" s="10"/>
      <c r="AE49" s="10"/>
    </row>
    <row r="50" spans="1:31" ht="12.75">
      <c r="A50" s="185" t="s">
        <v>154</v>
      </c>
      <c r="B50" s="185" t="s">
        <v>75</v>
      </c>
      <c r="C50" s="222">
        <v>1</v>
      </c>
      <c r="D50" s="61">
        <f>SUM(Month!D50:F50)</f>
        <v>0</v>
      </c>
      <c r="E50" s="61">
        <f>SUM(Month!G50:I50)</f>
        <v>0</v>
      </c>
      <c r="F50" s="61">
        <f>SUM(Month!J50:L50)</f>
        <v>0</v>
      </c>
      <c r="G50" s="61">
        <f>SUM(Month!M50:O50)</f>
        <v>349</v>
      </c>
      <c r="H50" s="61">
        <f>SUM(Month!P50:R50)</f>
        <v>426</v>
      </c>
      <c r="I50" s="61">
        <f>SUM(Month!S50:U50)</f>
        <v>0</v>
      </c>
      <c r="J50" s="61">
        <f>SUM(Month!V50:X50)</f>
        <v>0</v>
      </c>
      <c r="K50" s="61">
        <f>SUM(Month!Y50:AA50)</f>
        <v>0</v>
      </c>
      <c r="L50" s="61">
        <f>SUM(Month!AB50:AD50)</f>
        <v>396</v>
      </c>
      <c r="M50" s="61">
        <f>SUM(Month!AE50:AG50)</f>
        <v>251</v>
      </c>
      <c r="N50" s="61">
        <f>SUM(Month!AH50:AJ50)</f>
        <v>232</v>
      </c>
      <c r="O50" s="145">
        <f>SUM(Month!AK50:AM50)</f>
        <v>0</v>
      </c>
      <c r="P50" s="145">
        <f>SUM(Month!AN50:AP50)</f>
        <v>0</v>
      </c>
      <c r="Q50" s="145">
        <f>SUM(Month!AQ50:AS50)</f>
        <v>0</v>
      </c>
      <c r="R50" s="145">
        <f>SUM(Month!AT50:AV50)</f>
        <v>0</v>
      </c>
      <c r="S50" s="61">
        <f>SUM(Month!AW50:AY50)</f>
        <v>0</v>
      </c>
      <c r="T50" s="61">
        <f>SUM(Month!AZ50:BB50)</f>
        <v>191</v>
      </c>
      <c r="U50" s="61">
        <f>SUM(Month!BC50:BE50)</f>
        <v>296</v>
      </c>
      <c r="V50" s="61">
        <f>SUM(Month!BF50:BH50)</f>
        <v>337</v>
      </c>
      <c r="W50" s="61">
        <f>SUM(Month!BI50:BK50)</f>
        <v>333</v>
      </c>
      <c r="X50" s="9"/>
      <c r="Y50" s="9"/>
      <c r="AA50" s="10"/>
      <c r="AB50" s="10"/>
      <c r="AC50" s="10"/>
      <c r="AD50" s="10"/>
      <c r="AE50" s="10"/>
    </row>
    <row r="51" spans="1:23" ht="12.75">
      <c r="A51" s="185" t="s">
        <v>154</v>
      </c>
      <c r="B51" s="185" t="s">
        <v>154</v>
      </c>
      <c r="C51" s="222">
        <v>2</v>
      </c>
      <c r="D51" s="61">
        <f>SUM(Month!D51:F51)</f>
        <v>0</v>
      </c>
      <c r="E51" s="61">
        <f>SUM(Month!G51:I51)</f>
        <v>0</v>
      </c>
      <c r="F51" s="61">
        <f>SUM(Month!J51:L51)</f>
        <v>0</v>
      </c>
      <c r="G51" s="61">
        <f>SUM(Month!M51:O51)</f>
        <v>0</v>
      </c>
      <c r="H51" s="61">
        <f>SUM(Month!P51:R51)</f>
        <v>0</v>
      </c>
      <c r="I51" s="61">
        <f>SUM(Month!S51:U51)</f>
        <v>0</v>
      </c>
      <c r="J51" s="61">
        <f>SUM(Month!V51:X51)</f>
        <v>0</v>
      </c>
      <c r="K51" s="61">
        <f>SUM(Month!Y51:AA51)</f>
        <v>0</v>
      </c>
      <c r="L51" s="61">
        <f>SUM(Month!AB51:AD51)</f>
        <v>0</v>
      </c>
      <c r="M51" s="61">
        <f>SUM(Month!AE51:AG51)</f>
        <v>0</v>
      </c>
      <c r="N51" s="61">
        <f>SUM(Month!AH51:AJ51)</f>
        <v>0</v>
      </c>
      <c r="O51" s="145">
        <f>SUM(Month!AK51:AM51)</f>
        <v>0</v>
      </c>
      <c r="P51" s="145">
        <f>SUM(Month!AN51:AP51)</f>
        <v>0</v>
      </c>
      <c r="Q51" s="145">
        <f>SUM(Month!AQ51:AS51)</f>
        <v>0</v>
      </c>
      <c r="R51" s="145">
        <f>SUM(Month!AT51:AV51)</f>
        <v>0</v>
      </c>
      <c r="S51" s="61">
        <f>SUM(Month!AW51:AY51)</f>
        <v>0</v>
      </c>
      <c r="T51" s="61">
        <f>SUM(Month!AZ51:BB51)</f>
        <v>3191</v>
      </c>
      <c r="U51" s="61">
        <f>SUM(Month!BC51:BE51)</f>
        <v>0</v>
      </c>
      <c r="V51" s="61">
        <f>SUM(Month!BF51:BH51)</f>
        <v>0</v>
      </c>
      <c r="W51" s="61">
        <f>SUM(Month!BI51:BK51)</f>
        <v>6054</v>
      </c>
    </row>
    <row r="52" spans="1:23" ht="12.75">
      <c r="A52" s="185" t="s">
        <v>154</v>
      </c>
      <c r="B52" s="185" t="s">
        <v>101</v>
      </c>
      <c r="C52" s="222">
        <v>1</v>
      </c>
      <c r="D52" s="61">
        <f>SUM(Month!D52:F52)</f>
        <v>0</v>
      </c>
      <c r="E52" s="61">
        <f>SUM(Month!G52:I52)</f>
        <v>0</v>
      </c>
      <c r="F52" s="61">
        <f>SUM(Month!J52:L52)</f>
        <v>0</v>
      </c>
      <c r="G52" s="61">
        <f>SUM(Month!M52:O52)</f>
        <v>0</v>
      </c>
      <c r="H52" s="61">
        <f>SUM(Month!P52:R52)</f>
        <v>0</v>
      </c>
      <c r="I52" s="61">
        <f>SUM(Month!S52:U52)</f>
        <v>0</v>
      </c>
      <c r="J52" s="61">
        <f>SUM(Month!V52:X52)</f>
        <v>0</v>
      </c>
      <c r="K52" s="61">
        <f>SUM(Month!Y52:AA52)</f>
        <v>23</v>
      </c>
      <c r="L52" s="61">
        <f>SUM(Month!AB52:AD52)</f>
        <v>19</v>
      </c>
      <c r="M52" s="61">
        <f>SUM(Month!AE52:AG52)</f>
        <v>15</v>
      </c>
      <c r="N52" s="61">
        <f>SUM(Month!AH52:AJ52)</f>
        <v>108</v>
      </c>
      <c r="O52" s="145">
        <f>SUM(Month!AK52:AM52)</f>
        <v>117</v>
      </c>
      <c r="P52" s="145">
        <f>SUM(Month!AN52:AP52)</f>
        <v>167</v>
      </c>
      <c r="Q52" s="145">
        <f>SUM(Month!AQ52:AS52)</f>
        <v>0</v>
      </c>
      <c r="R52" s="145">
        <f>SUM(Month!AT52:AV52)</f>
        <v>0</v>
      </c>
      <c r="S52" s="61">
        <f>SUM(Month!AW52:AY52)</f>
        <v>0</v>
      </c>
      <c r="T52" s="61">
        <f>SUM(Month!AZ52:BB52)</f>
        <v>0</v>
      </c>
      <c r="U52" s="61">
        <f>SUM(Month!BC52:BE52)</f>
        <v>0</v>
      </c>
      <c r="V52" s="61">
        <f>SUM(Month!BF52:BH52)</f>
        <v>0</v>
      </c>
      <c r="W52" s="61">
        <f>SUM(Month!BI52:BK52)</f>
        <v>0</v>
      </c>
    </row>
    <row r="53" spans="1:23" ht="12.75">
      <c r="A53" s="185" t="s">
        <v>154</v>
      </c>
      <c r="B53" s="185" t="s">
        <v>136</v>
      </c>
      <c r="C53" s="222">
        <v>1.5000000000015</v>
      </c>
      <c r="D53" s="61">
        <f>SUM(Month!D53:F53)</f>
        <v>0</v>
      </c>
      <c r="E53" s="61">
        <f>SUM(Month!G53:I53)</f>
        <v>0</v>
      </c>
      <c r="F53" s="61">
        <f>SUM(Month!J53:L53)</f>
        <v>0</v>
      </c>
      <c r="G53" s="61">
        <f>SUM(Month!M53:O53)</f>
        <v>0</v>
      </c>
      <c r="H53" s="61">
        <f>SUM(Month!P53:R53)</f>
        <v>0</v>
      </c>
      <c r="I53" s="61">
        <f>SUM(Month!S53:U53)</f>
        <v>0</v>
      </c>
      <c r="J53" s="61">
        <f>SUM(Month!V53:X53)</f>
        <v>0</v>
      </c>
      <c r="K53" s="61">
        <f>SUM(Month!Y53:AA53)</f>
        <v>0</v>
      </c>
      <c r="L53" s="61">
        <f>SUM(Month!AB53:AD53)</f>
        <v>0</v>
      </c>
      <c r="M53" s="61">
        <f>SUM(Month!AE53:AG53)</f>
        <v>0</v>
      </c>
      <c r="N53" s="61">
        <f>SUM(Month!AH53:AJ53)</f>
        <v>0</v>
      </c>
      <c r="O53" s="145">
        <f>SUM(Month!AK53:AM53)</f>
        <v>0</v>
      </c>
      <c r="P53" s="145">
        <f>SUM(Month!AN53:AP53)</f>
        <v>0</v>
      </c>
      <c r="Q53" s="145">
        <f>SUM(Month!AQ53:AS53)</f>
        <v>6851</v>
      </c>
      <c r="R53" s="145">
        <f>SUM(Month!AT53:AV53)</f>
        <v>6001</v>
      </c>
      <c r="S53" s="61">
        <f>SUM(Month!AW53:AY53)</f>
        <v>6181</v>
      </c>
      <c r="T53" s="61">
        <f>SUM(Month!AZ53:BB53)</f>
        <v>5666</v>
      </c>
      <c r="U53" s="61">
        <f>SUM(Month!BC53:BE53)</f>
        <v>6135</v>
      </c>
      <c r="V53" s="61">
        <f>SUM(Month!BF53:BH53)</f>
        <v>6917</v>
      </c>
      <c r="W53" s="61">
        <f>SUM(Month!BI53:BK53)</f>
        <v>5738</v>
      </c>
    </row>
    <row r="54" spans="1:23" ht="12.75">
      <c r="A54" s="185" t="s">
        <v>154</v>
      </c>
      <c r="B54" s="185" t="s">
        <v>133</v>
      </c>
      <c r="C54" s="222">
        <v>2</v>
      </c>
      <c r="D54" s="61">
        <f>SUM(Month!D54:F54)</f>
        <v>0</v>
      </c>
      <c r="E54" s="61">
        <f>SUM(Month!G54:I54)</f>
        <v>0</v>
      </c>
      <c r="F54" s="61">
        <f>SUM(Month!J54:L54)</f>
        <v>0</v>
      </c>
      <c r="G54" s="61">
        <f>SUM(Month!M54:O54)</f>
        <v>0</v>
      </c>
      <c r="H54" s="61">
        <f>SUM(Month!P54:R54)</f>
        <v>0</v>
      </c>
      <c r="I54" s="61">
        <f>SUM(Month!S54:U54)</f>
        <v>0</v>
      </c>
      <c r="J54" s="61">
        <f>SUM(Month!V54:X54)</f>
        <v>0</v>
      </c>
      <c r="K54" s="61">
        <f>SUM(Month!Y54:AA54)</f>
        <v>0</v>
      </c>
      <c r="L54" s="61">
        <f>SUM(Month!AB54:AD54)</f>
        <v>0</v>
      </c>
      <c r="M54" s="61">
        <f>SUM(Month!AE54:AG54)</f>
        <v>0</v>
      </c>
      <c r="N54" s="61">
        <f>SUM(Month!AH54:AJ54)</f>
        <v>0</v>
      </c>
      <c r="O54" s="145">
        <f>SUM(Month!AK54:AM54)</f>
        <v>0</v>
      </c>
      <c r="P54" s="145">
        <f>SUM(Month!AN54:AP54)</f>
        <v>0</v>
      </c>
      <c r="Q54" s="145">
        <f>SUM(Month!AQ54:AS54)</f>
        <v>8225</v>
      </c>
      <c r="R54" s="145">
        <f>SUM(Month!AT54:AV54)</f>
        <v>7229</v>
      </c>
      <c r="S54" s="61">
        <f>SUM(Month!AW54:AY54)</f>
        <v>10513</v>
      </c>
      <c r="T54" s="61">
        <f>SUM(Month!AZ54:BB54)</f>
        <v>8816</v>
      </c>
      <c r="U54" s="61">
        <f>SUM(Month!BC54:BE54)</f>
        <v>5353</v>
      </c>
      <c r="V54" s="61">
        <f>SUM(Month!BF54:BH54)</f>
        <v>4114</v>
      </c>
      <c r="W54" s="61">
        <f>SUM(Month!BI54:BK54)</f>
        <v>6184</v>
      </c>
    </row>
    <row r="55" spans="1:23" ht="12.75">
      <c r="A55" s="185" t="s">
        <v>154</v>
      </c>
      <c r="B55" s="185" t="s">
        <v>134</v>
      </c>
      <c r="C55" s="222">
        <v>1</v>
      </c>
      <c r="D55" s="61">
        <f>SUM(Month!D55:F55)</f>
        <v>0</v>
      </c>
      <c r="E55" s="61">
        <f>SUM(Month!G55:I55)</f>
        <v>0</v>
      </c>
      <c r="F55" s="61">
        <f>SUM(Month!J55:L55)</f>
        <v>0</v>
      </c>
      <c r="G55" s="61">
        <f>SUM(Month!M55:O55)</f>
        <v>0</v>
      </c>
      <c r="H55" s="61">
        <f>SUM(Month!P55:R55)</f>
        <v>0</v>
      </c>
      <c r="I55" s="61">
        <f>SUM(Month!S55:U55)</f>
        <v>0</v>
      </c>
      <c r="J55" s="61">
        <f>SUM(Month!V55:X55)</f>
        <v>0</v>
      </c>
      <c r="K55" s="61">
        <f>SUM(Month!Y55:AA55)</f>
        <v>0</v>
      </c>
      <c r="L55" s="61">
        <f>SUM(Month!AB55:AD55)</f>
        <v>0</v>
      </c>
      <c r="M55" s="61">
        <f>SUM(Month!AE55:AG55)</f>
        <v>0</v>
      </c>
      <c r="N55" s="61">
        <f>SUM(Month!AH55:AJ55)</f>
        <v>0</v>
      </c>
      <c r="O55" s="145">
        <f>SUM(Month!AK55:AM55)</f>
        <v>0</v>
      </c>
      <c r="P55" s="145">
        <f>SUM(Month!AN55:AP55)</f>
        <v>0</v>
      </c>
      <c r="Q55" s="145">
        <f>SUM(Month!AQ55:AS55)</f>
        <v>1185544</v>
      </c>
      <c r="R55" s="145">
        <f>SUM(Month!AT55:AV55)</f>
        <v>379519</v>
      </c>
      <c r="S55" s="61">
        <f>SUM(Month!AW55:AY55)</f>
        <v>243708</v>
      </c>
      <c r="T55" s="61">
        <f>SUM(Month!AZ55:BB55)</f>
        <v>242768</v>
      </c>
      <c r="U55" s="61">
        <f>SUM(Month!BC55:BE55)</f>
        <v>389474</v>
      </c>
      <c r="V55" s="61">
        <f>SUM(Month!BF55:BH55)</f>
        <v>347724</v>
      </c>
      <c r="W55" s="61">
        <f>SUM(Month!BI55:BK55)</f>
        <v>451403</v>
      </c>
    </row>
    <row r="56" spans="1:23" ht="12.75">
      <c r="A56" s="185" t="s">
        <v>154</v>
      </c>
      <c r="B56" s="185" t="s">
        <v>141</v>
      </c>
      <c r="C56" s="222">
        <v>1</v>
      </c>
      <c r="D56" s="61">
        <f>SUM(Month!D56:F56)</f>
        <v>0</v>
      </c>
      <c r="E56" s="61">
        <f>SUM(Month!G56:I56)</f>
        <v>0</v>
      </c>
      <c r="F56" s="61">
        <f>SUM(Month!J56:L56)</f>
        <v>0</v>
      </c>
      <c r="G56" s="61">
        <f>SUM(Month!M56:O56)</f>
        <v>0</v>
      </c>
      <c r="H56" s="61">
        <f>SUM(Month!P56:R56)</f>
        <v>0</v>
      </c>
      <c r="I56" s="61">
        <f>SUM(Month!S56:U56)</f>
        <v>0</v>
      </c>
      <c r="J56" s="61">
        <f>SUM(Month!V56:X56)</f>
        <v>0</v>
      </c>
      <c r="K56" s="61">
        <f>SUM(Month!Y56:AA56)</f>
        <v>0</v>
      </c>
      <c r="L56" s="61">
        <f>SUM(Month!AB56:AD56)</f>
        <v>0</v>
      </c>
      <c r="M56" s="61">
        <f>SUM(Month!AE56:AG56)</f>
        <v>0</v>
      </c>
      <c r="N56" s="61">
        <f>SUM(Month!AH56:AJ56)</f>
        <v>0</v>
      </c>
      <c r="O56" s="145">
        <f>SUM(Month!AK56:AM56)</f>
        <v>0</v>
      </c>
      <c r="P56" s="145">
        <f>SUM(Month!AN56:AP56)</f>
        <v>0</v>
      </c>
      <c r="Q56" s="145">
        <f>SUM(Month!AQ56:AS56)</f>
        <v>790198</v>
      </c>
      <c r="R56" s="145">
        <f>SUM(Month!AT56:AV56)</f>
        <v>1048754</v>
      </c>
      <c r="S56" s="61">
        <f>SUM(Month!AW56:AY56)</f>
        <v>1180689</v>
      </c>
      <c r="T56" s="61">
        <f>SUM(Month!AZ56:BB56)</f>
        <v>1219728</v>
      </c>
      <c r="U56" s="61">
        <f>SUM(Month!BC56:BE56)</f>
        <v>1282602</v>
      </c>
      <c r="V56" s="61">
        <f>SUM(Month!BF56:BH56)</f>
        <v>1237941</v>
      </c>
      <c r="W56" s="61">
        <f>SUM(Month!BI56:BK56)</f>
        <v>2634289</v>
      </c>
    </row>
    <row r="57" spans="1:23" ht="12.75">
      <c r="A57" s="185" t="s">
        <v>154</v>
      </c>
      <c r="B57" s="185" t="s">
        <v>138</v>
      </c>
      <c r="C57" s="222">
        <v>0.30000000000003</v>
      </c>
      <c r="D57" s="61">
        <f>SUM(Month!D57:F57)</f>
        <v>0</v>
      </c>
      <c r="E57" s="61">
        <f>SUM(Month!G57:I57)</f>
        <v>0</v>
      </c>
      <c r="F57" s="61">
        <f>SUM(Month!J57:L57)</f>
        <v>0</v>
      </c>
      <c r="G57" s="61">
        <f>SUM(Month!M57:O57)</f>
        <v>0</v>
      </c>
      <c r="H57" s="61">
        <f>SUM(Month!P57:R57)</f>
        <v>0</v>
      </c>
      <c r="I57" s="61">
        <f>SUM(Month!S57:U57)</f>
        <v>0</v>
      </c>
      <c r="J57" s="61">
        <f>SUM(Month!V57:X57)</f>
        <v>0</v>
      </c>
      <c r="K57" s="61">
        <f>SUM(Month!Y57:AA57)</f>
        <v>0</v>
      </c>
      <c r="L57" s="61">
        <f>SUM(Month!AB57:AD57)</f>
        <v>0</v>
      </c>
      <c r="M57" s="61">
        <f>SUM(Month!AE57:AG57)</f>
        <v>0</v>
      </c>
      <c r="N57" s="61">
        <f>SUM(Month!AH57:AJ57)</f>
        <v>0</v>
      </c>
      <c r="O57" s="145">
        <f>SUM(Month!AK57:AM57)</f>
        <v>0</v>
      </c>
      <c r="P57" s="145">
        <f>SUM(Month!AN57:AP57)</f>
        <v>0</v>
      </c>
      <c r="Q57" s="145">
        <f>SUM(Month!AQ57:AS57)</f>
        <v>14789</v>
      </c>
      <c r="R57" s="145">
        <f>SUM(Month!AT57:AV57)</f>
        <v>14863</v>
      </c>
      <c r="S57" s="61">
        <f>SUM(Month!AW57:AY57)</f>
        <v>13947</v>
      </c>
      <c r="T57" s="61">
        <f>SUM(Month!AZ57:BB57)</f>
        <v>8204</v>
      </c>
      <c r="U57" s="61">
        <f>SUM(Month!BC57:BE57)</f>
        <v>10047</v>
      </c>
      <c r="V57" s="61">
        <f>SUM(Month!BF57:BH57)</f>
        <v>8106</v>
      </c>
      <c r="W57" s="61">
        <f>SUM(Month!BI57:BK57)</f>
        <v>6674</v>
      </c>
    </row>
    <row r="58" spans="1:23" ht="12.75">
      <c r="A58" s="185" t="s">
        <v>154</v>
      </c>
      <c r="B58" s="185" t="s">
        <v>139</v>
      </c>
      <c r="C58" s="222">
        <v>0.60000000000024</v>
      </c>
      <c r="D58" s="61">
        <f>SUM(Month!D58:F58)</f>
        <v>0</v>
      </c>
      <c r="E58" s="61">
        <f>SUM(Month!G58:I58)</f>
        <v>0</v>
      </c>
      <c r="F58" s="61">
        <f>SUM(Month!J58:L58)</f>
        <v>0</v>
      </c>
      <c r="G58" s="61">
        <f>SUM(Month!M58:O58)</f>
        <v>0</v>
      </c>
      <c r="H58" s="61">
        <f>SUM(Month!P58:R58)</f>
        <v>0</v>
      </c>
      <c r="I58" s="61">
        <f>SUM(Month!S58:U58)</f>
        <v>0</v>
      </c>
      <c r="J58" s="61">
        <f>SUM(Month!V58:X58)</f>
        <v>0</v>
      </c>
      <c r="K58" s="61">
        <f>SUM(Month!Y58:AA58)</f>
        <v>0</v>
      </c>
      <c r="L58" s="61">
        <f>SUM(Month!AB58:AD58)</f>
        <v>0</v>
      </c>
      <c r="M58" s="61">
        <f>SUM(Month!AE58:AG58)</f>
        <v>0</v>
      </c>
      <c r="N58" s="61">
        <f>SUM(Month!AH58:AJ58)</f>
        <v>0</v>
      </c>
      <c r="O58" s="145">
        <f>SUM(Month!AK58:AM58)</f>
        <v>0</v>
      </c>
      <c r="P58" s="145">
        <f>SUM(Month!AN58:AP58)</f>
        <v>0</v>
      </c>
      <c r="Q58" s="145">
        <f>SUM(Month!AQ58:AS58)</f>
        <v>27388</v>
      </c>
      <c r="R58" s="145">
        <f>SUM(Month!AT58:AV58)</f>
        <v>26998</v>
      </c>
      <c r="S58" s="61">
        <f>SUM(Month!AW58:AY58)</f>
        <v>262</v>
      </c>
      <c r="T58" s="61">
        <f>SUM(Month!AZ58:BB58)</f>
        <v>0</v>
      </c>
      <c r="U58" s="61">
        <f>SUM(Month!BC58:BE58)</f>
        <v>0</v>
      </c>
      <c r="V58" s="61">
        <f>SUM(Month!BF58:BH58)</f>
        <v>0</v>
      </c>
      <c r="W58" s="61">
        <f>SUM(Month!BI58:BK58)</f>
        <v>406</v>
      </c>
    </row>
    <row r="59" spans="1:23" ht="12.75">
      <c r="A59" s="185" t="s">
        <v>154</v>
      </c>
      <c r="B59" s="185" t="s">
        <v>140</v>
      </c>
      <c r="C59" s="222">
        <v>0.8</v>
      </c>
      <c r="D59" s="61">
        <f>SUM(Month!D59:F59)</f>
        <v>0</v>
      </c>
      <c r="E59" s="61">
        <f>SUM(Month!G59:I59)</f>
        <v>0</v>
      </c>
      <c r="F59" s="61">
        <f>SUM(Month!J59:L59)</f>
        <v>0</v>
      </c>
      <c r="G59" s="61">
        <f>SUM(Month!M59:O59)</f>
        <v>0</v>
      </c>
      <c r="H59" s="61">
        <f>SUM(Month!P59:R59)</f>
        <v>0</v>
      </c>
      <c r="I59" s="61">
        <f>SUM(Month!S59:U59)</f>
        <v>0</v>
      </c>
      <c r="J59" s="61">
        <f>SUM(Month!V59:X59)</f>
        <v>0</v>
      </c>
      <c r="K59" s="61">
        <f>SUM(Month!Y59:AA59)</f>
        <v>0</v>
      </c>
      <c r="L59" s="61">
        <f>SUM(Month!AB59:AD59)</f>
        <v>0</v>
      </c>
      <c r="M59" s="61">
        <f>SUM(Month!AE59:AG59)</f>
        <v>0</v>
      </c>
      <c r="N59" s="61">
        <f>SUM(Month!AH59:AJ59)</f>
        <v>0</v>
      </c>
      <c r="O59" s="145">
        <f>SUM(Month!AK59:AM59)</f>
        <v>0</v>
      </c>
      <c r="P59" s="145">
        <f>SUM(Month!AN59:AP59)</f>
        <v>0</v>
      </c>
      <c r="Q59" s="145">
        <f>SUM(Month!AQ59:AS59)</f>
        <v>898</v>
      </c>
      <c r="R59" s="145">
        <f>SUM(Month!AT59:AV59)</f>
        <v>6687</v>
      </c>
      <c r="S59" s="61">
        <f>SUM(Month!AW59:AY59)</f>
        <v>6714</v>
      </c>
      <c r="T59" s="61">
        <f>SUM(Month!AZ59:BB59)</f>
        <v>2977</v>
      </c>
      <c r="U59" s="61">
        <f>SUM(Month!BC59:BE59)</f>
        <v>228</v>
      </c>
      <c r="V59" s="61">
        <f>SUM(Month!BF59:BH59)</f>
        <v>0</v>
      </c>
      <c r="W59" s="61">
        <f>SUM(Month!BI59:BK59)</f>
        <v>3256</v>
      </c>
    </row>
    <row r="60" spans="1:23" ht="12.75">
      <c r="A60" s="185" t="s">
        <v>154</v>
      </c>
      <c r="B60" s="185" t="s">
        <v>142</v>
      </c>
      <c r="C60" s="222">
        <v>0.70000000000021</v>
      </c>
      <c r="D60" s="61">
        <f>SUM(Month!D60:F60)</f>
        <v>0</v>
      </c>
      <c r="E60" s="61">
        <f>SUM(Month!G60:I60)</f>
        <v>0</v>
      </c>
      <c r="F60" s="61">
        <f>SUM(Month!J60:L60)</f>
        <v>0</v>
      </c>
      <c r="G60" s="61">
        <f>SUM(Month!M60:O60)</f>
        <v>0</v>
      </c>
      <c r="H60" s="61">
        <f>SUM(Month!P60:R60)</f>
        <v>0</v>
      </c>
      <c r="I60" s="61">
        <f>SUM(Month!S60:U60)</f>
        <v>0</v>
      </c>
      <c r="J60" s="61">
        <f>SUM(Month!V60:X60)</f>
        <v>0</v>
      </c>
      <c r="K60" s="61">
        <f>SUM(Month!Y60:AA60)</f>
        <v>0</v>
      </c>
      <c r="L60" s="61">
        <f>SUM(Month!AB60:AD60)</f>
        <v>0</v>
      </c>
      <c r="M60" s="61">
        <f>SUM(Month!AE60:AG60)</f>
        <v>0</v>
      </c>
      <c r="N60" s="61">
        <f>SUM(Month!AH60:AJ60)</f>
        <v>0</v>
      </c>
      <c r="O60" s="145">
        <f>SUM(Month!AK60:AM60)</f>
        <v>0</v>
      </c>
      <c r="P60" s="145">
        <f>SUM(Month!AN60:AP60)</f>
        <v>0</v>
      </c>
      <c r="Q60" s="145">
        <f>SUM(Month!AQ60:AS60)</f>
        <v>3458</v>
      </c>
      <c r="R60" s="145">
        <f>SUM(Month!AT60:AV60)</f>
        <v>36329</v>
      </c>
      <c r="S60" s="61">
        <f>SUM(Month!AW60:AY60)</f>
        <v>0</v>
      </c>
      <c r="T60" s="61">
        <f>SUM(Month!AZ60:BB60)</f>
        <v>448</v>
      </c>
      <c r="U60" s="61">
        <f>SUM(Month!BC60:BE60)</f>
        <v>0</v>
      </c>
      <c r="V60" s="61">
        <f>SUM(Month!BF60:BH60)</f>
        <v>0</v>
      </c>
      <c r="W60" s="61">
        <f>SUM(Month!BI60:BK60)</f>
        <v>0</v>
      </c>
    </row>
    <row r="61" spans="1:23" ht="12.75">
      <c r="A61" s="185" t="s">
        <v>154</v>
      </c>
      <c r="B61" s="185" t="s">
        <v>154</v>
      </c>
      <c r="C61" s="222">
        <v>0.9</v>
      </c>
      <c r="D61" s="61"/>
      <c r="E61" s="61"/>
      <c r="F61" s="61"/>
      <c r="G61" s="61"/>
      <c r="H61" s="61"/>
      <c r="I61" s="61"/>
      <c r="J61" s="61"/>
      <c r="K61" s="61"/>
      <c r="L61" s="61"/>
      <c r="M61" s="61">
        <f>SUM(Month!AE61:AG61)</f>
        <v>0</v>
      </c>
      <c r="N61" s="61">
        <f>SUM(Month!AH61:AJ61)</f>
        <v>0</v>
      </c>
      <c r="O61" s="145">
        <f>SUM(Month!AK61:AM61)</f>
        <v>0</v>
      </c>
      <c r="P61" s="145">
        <f>SUM(Month!AN61:AP61)</f>
        <v>0</v>
      </c>
      <c r="Q61" s="145">
        <f>SUM(Month!AQ61:AS61)</f>
        <v>0</v>
      </c>
      <c r="R61" s="145">
        <f>SUM(Month!AT61:AV61)</f>
        <v>0</v>
      </c>
      <c r="S61" s="61">
        <f>SUM(Month!AW61:AY61)</f>
        <v>0</v>
      </c>
      <c r="T61" s="61">
        <f>SUM(Month!AZ61:BB61)</f>
        <v>0</v>
      </c>
      <c r="U61" s="61">
        <f>SUM(Month!BC61:BE61)</f>
        <v>450881</v>
      </c>
      <c r="V61" s="61">
        <f>SUM(Month!BF61:BH61)</f>
        <v>919012</v>
      </c>
      <c r="W61" s="61">
        <f>SUM(Month!BI61:BK61)</f>
        <v>0</v>
      </c>
    </row>
    <row r="62" spans="1:23" ht="12.75">
      <c r="A62" s="185" t="s">
        <v>154</v>
      </c>
      <c r="B62" s="185" t="s">
        <v>137</v>
      </c>
      <c r="C62" s="222">
        <v>1</v>
      </c>
      <c r="D62" s="61">
        <f>SUM(Month!D62:F62)</f>
        <v>0</v>
      </c>
      <c r="E62" s="61">
        <f>SUM(Month!G62:I62)</f>
        <v>0</v>
      </c>
      <c r="F62" s="61">
        <f>SUM(Month!J62:L62)</f>
        <v>0</v>
      </c>
      <c r="G62" s="61">
        <f>SUM(Month!M62:O62)</f>
        <v>0</v>
      </c>
      <c r="H62" s="61">
        <f>SUM(Month!P62:R62)</f>
        <v>0</v>
      </c>
      <c r="I62" s="61">
        <f>SUM(Month!S62:U62)</f>
        <v>0</v>
      </c>
      <c r="J62" s="61">
        <f>SUM(Month!V62:X62)</f>
        <v>0</v>
      </c>
      <c r="K62" s="61">
        <f>SUM(Month!Y62:AA62)</f>
        <v>0</v>
      </c>
      <c r="L62" s="61">
        <f>SUM(Month!AB62:AD62)</f>
        <v>0</v>
      </c>
      <c r="M62" s="61">
        <f>SUM(Month!AE62:AG62)</f>
        <v>0</v>
      </c>
      <c r="N62" s="61">
        <f>SUM(Month!AH62:AJ62)</f>
        <v>0</v>
      </c>
      <c r="O62" s="145">
        <f>SUM(Month!AK62:AM62)</f>
        <v>0</v>
      </c>
      <c r="P62" s="145">
        <f>SUM(Month!AN62:AP62)</f>
        <v>0</v>
      </c>
      <c r="Q62" s="145">
        <f>SUM(Month!AQ62:AS62)</f>
        <v>93626</v>
      </c>
      <c r="R62" s="145">
        <f>SUM(Month!AT62:AV62)</f>
        <v>26396</v>
      </c>
      <c r="S62" s="61">
        <f>SUM(Month!AW62:AY62)</f>
        <v>0</v>
      </c>
      <c r="T62" s="61">
        <f>SUM(Month!AZ62:BB62)</f>
        <v>0</v>
      </c>
      <c r="U62" s="61">
        <f>SUM(Month!BC62:BE62)</f>
        <v>0</v>
      </c>
      <c r="V62" s="61">
        <f>SUM(Month!BF62:BH62)</f>
        <v>0</v>
      </c>
      <c r="W62" s="61">
        <f>SUM(Month!BI62:BK62)</f>
        <v>0</v>
      </c>
    </row>
    <row r="63" spans="1:23" ht="12.75">
      <c r="A63" s="185" t="s">
        <v>154</v>
      </c>
      <c r="B63" s="185" t="s">
        <v>147</v>
      </c>
      <c r="C63" s="222">
        <v>0.30000000000003</v>
      </c>
      <c r="D63" s="61">
        <f>SUM(Month!D63:F63)</f>
        <v>0</v>
      </c>
      <c r="E63" s="61">
        <f>SUM(Month!G63:I63)</f>
        <v>0</v>
      </c>
      <c r="F63" s="61">
        <f>SUM(Month!J63:L63)</f>
        <v>0</v>
      </c>
      <c r="G63" s="61">
        <f>SUM(Month!M63:O63)</f>
        <v>0</v>
      </c>
      <c r="H63" s="61">
        <f>SUM(Month!P63:R63)</f>
        <v>0</v>
      </c>
      <c r="I63" s="61">
        <f>SUM(Month!S63:U63)</f>
        <v>0</v>
      </c>
      <c r="J63" s="61">
        <f>SUM(Month!V63:X63)</f>
        <v>0</v>
      </c>
      <c r="K63" s="61">
        <f>SUM(Month!Y63:AA63)</f>
        <v>0</v>
      </c>
      <c r="L63" s="61">
        <f>SUM(Month!AB63:AD63)</f>
        <v>0</v>
      </c>
      <c r="M63" s="61">
        <f>SUM(Month!AE63:AG63)</f>
        <v>0</v>
      </c>
      <c r="N63" s="61">
        <f>SUM(Month!AH63:AJ63)</f>
        <v>0</v>
      </c>
      <c r="O63" s="145">
        <f>SUM(Month!AK63:AM63)</f>
        <v>0</v>
      </c>
      <c r="P63" s="145">
        <f>SUM(Month!AN63:AP63)</f>
        <v>0</v>
      </c>
      <c r="Q63" s="145">
        <f>SUM(Month!AQ63:AS63)</f>
        <v>0</v>
      </c>
      <c r="R63" s="145">
        <f>SUM(Month!AT63:AV63)</f>
        <v>0</v>
      </c>
      <c r="S63" s="61">
        <f>SUM(Month!AW63:AY63)</f>
        <v>1060</v>
      </c>
      <c r="T63" s="61">
        <f>SUM(Month!AZ63:BB63)</f>
        <v>1294</v>
      </c>
      <c r="U63" s="61">
        <f>SUM(Month!BC63:BE63)</f>
        <v>640</v>
      </c>
      <c r="V63" s="61">
        <f>SUM(Month!BF63:BH63)</f>
        <v>0</v>
      </c>
      <c r="W63" s="61">
        <f>SUM(Month!BI63:BK63)</f>
        <v>637</v>
      </c>
    </row>
    <row r="64" spans="1:23" ht="12.75">
      <c r="A64" s="185" t="s">
        <v>114</v>
      </c>
      <c r="B64" s="185" t="s">
        <v>115</v>
      </c>
      <c r="C64" s="222">
        <v>2</v>
      </c>
      <c r="D64" s="61">
        <f>SUM(Month!D64:F64)</f>
        <v>0</v>
      </c>
      <c r="E64" s="61">
        <f>SUM(Month!G64:I64)</f>
        <v>0</v>
      </c>
      <c r="F64" s="61">
        <f>SUM(Month!J64:L64)</f>
        <v>0</v>
      </c>
      <c r="G64" s="61">
        <f>SUM(Month!M64:O64)</f>
        <v>0</v>
      </c>
      <c r="H64" s="61">
        <f>SUM(Month!P64:R64)</f>
        <v>0</v>
      </c>
      <c r="I64" s="61">
        <f>SUM(Month!S64:U64)</f>
        <v>0</v>
      </c>
      <c r="J64" s="61">
        <f>SUM(Month!V64:X64)</f>
        <v>0</v>
      </c>
      <c r="K64" s="61">
        <f>SUM(Month!Y64:AA64)</f>
        <v>0</v>
      </c>
      <c r="L64" s="61">
        <f>SUM(Month!AB64:AD64)</f>
        <v>0</v>
      </c>
      <c r="M64" s="61">
        <f>SUM(Month!AE64:AG64)</f>
        <v>0</v>
      </c>
      <c r="N64" s="61">
        <f>SUM(Month!AH64:AJ64)</f>
        <v>0</v>
      </c>
      <c r="O64" s="145">
        <f>SUM(Month!AK64:AM64)</f>
        <v>0</v>
      </c>
      <c r="P64" s="145">
        <f>SUM(Month!AN64:AP64)</f>
        <v>0</v>
      </c>
      <c r="Q64" s="145">
        <f>SUM(Month!AQ64:AS64)</f>
        <v>0</v>
      </c>
      <c r="R64" s="145">
        <f>SUM(Month!AT64:AV64)</f>
        <v>0</v>
      </c>
      <c r="S64" s="61">
        <f>SUM(Month!AW64:AY64)</f>
        <v>0</v>
      </c>
      <c r="T64" s="61">
        <f>SUM(Month!AZ64:BB64)</f>
        <v>0</v>
      </c>
      <c r="U64" s="61">
        <f>SUM(Month!BC64:BE64)</f>
        <v>0</v>
      </c>
      <c r="V64" s="61">
        <f>SUM(Month!BF64:BH64)</f>
        <v>0</v>
      </c>
      <c r="W64" s="61">
        <f>SUM(Month!BI64:BK64)</f>
        <v>0</v>
      </c>
    </row>
    <row r="65" spans="1:23" ht="12.75">
      <c r="A65" s="185" t="s">
        <v>154</v>
      </c>
      <c r="B65" s="185" t="s">
        <v>154</v>
      </c>
      <c r="C65" s="222">
        <v>4</v>
      </c>
      <c r="D65" s="61">
        <f>SUM(Month!D65:F65)</f>
        <v>0</v>
      </c>
      <c r="E65" s="61">
        <f>SUM(Month!G65:I65)</f>
        <v>0</v>
      </c>
      <c r="F65" s="61">
        <f>SUM(Month!J65:L65)</f>
        <v>0</v>
      </c>
      <c r="G65" s="61">
        <f>SUM(Month!M65:O65)</f>
        <v>0</v>
      </c>
      <c r="H65" s="61">
        <f>SUM(Month!P65:R65)</f>
        <v>0</v>
      </c>
      <c r="I65" s="61">
        <f>SUM(Month!S65:U65)</f>
        <v>0</v>
      </c>
      <c r="J65" s="61">
        <f>SUM(Month!V65:X65)</f>
        <v>0</v>
      </c>
      <c r="K65" s="61">
        <f>SUM(Month!Y65:AA65)</f>
        <v>0</v>
      </c>
      <c r="L65" s="61">
        <f>SUM(Month!AB65:AD65)</f>
        <v>0</v>
      </c>
      <c r="M65" s="61">
        <f>SUM(Month!AE65:AG65)</f>
        <v>15</v>
      </c>
      <c r="N65" s="61">
        <f>SUM(Month!AH65:AJ65)</f>
        <v>39</v>
      </c>
      <c r="O65" s="145">
        <f>SUM(Month!AK65:AM65)</f>
        <v>13</v>
      </c>
      <c r="P65" s="145">
        <f>SUM(Month!AN65:AP65)</f>
        <v>2</v>
      </c>
      <c r="Q65" s="145">
        <f>SUM(Month!AQ65:AS65)</f>
        <v>0</v>
      </c>
      <c r="R65" s="145">
        <f>SUM(Month!AT65:AV65)</f>
        <v>1</v>
      </c>
      <c r="S65" s="61">
        <f>SUM(Month!AW65:AY65)</f>
        <v>0</v>
      </c>
      <c r="T65" s="61">
        <f>SUM(Month!AZ65:BB65)</f>
        <v>0</v>
      </c>
      <c r="U65" s="61">
        <f>SUM(Month!BC65:BE65)</f>
        <v>72</v>
      </c>
      <c r="V65" s="61">
        <f>SUM(Month!BF65:BH65)</f>
        <v>137</v>
      </c>
      <c r="W65" s="61">
        <f>SUM(Month!BI65:BK65)</f>
        <v>267</v>
      </c>
    </row>
    <row r="66" spans="1:23" ht="12.75">
      <c r="A66" s="185" t="s">
        <v>154</v>
      </c>
      <c r="B66" s="185" t="s">
        <v>68</v>
      </c>
      <c r="C66" s="222">
        <v>2</v>
      </c>
      <c r="D66" s="61"/>
      <c r="E66" s="61"/>
      <c r="F66" s="61"/>
      <c r="G66" s="61"/>
      <c r="H66" s="61"/>
      <c r="I66" s="61"/>
      <c r="J66" s="61"/>
      <c r="K66" s="61"/>
      <c r="L66" s="61"/>
      <c r="M66" s="61"/>
      <c r="N66" s="61"/>
      <c r="O66" s="145"/>
      <c r="P66" s="145"/>
      <c r="Q66" s="145"/>
      <c r="R66" s="145"/>
      <c r="S66" s="61"/>
      <c r="T66" s="61"/>
      <c r="U66" s="61"/>
      <c r="V66" s="61">
        <f>SUM(Month!BF66:BH66)</f>
        <v>93</v>
      </c>
      <c r="W66" s="61">
        <f>SUM(Month!BI66:BK66)</f>
        <v>39</v>
      </c>
    </row>
    <row r="67" spans="1:23" ht="12.75">
      <c r="A67" s="185" t="s">
        <v>154</v>
      </c>
      <c r="B67" s="185" t="s">
        <v>65</v>
      </c>
      <c r="C67" s="222">
        <v>2</v>
      </c>
      <c r="D67" s="61">
        <f>SUM(Month!D67:F67)</f>
        <v>45</v>
      </c>
      <c r="E67" s="61">
        <f>SUM(Month!G67:I67)</f>
        <v>42</v>
      </c>
      <c r="F67" s="61">
        <f>SUM(Month!J67:L67)</f>
        <v>47</v>
      </c>
      <c r="G67" s="61">
        <f>SUM(Month!M67:O67)</f>
        <v>24</v>
      </c>
      <c r="H67" s="61">
        <f>SUM(Month!P67:R67)</f>
        <v>18</v>
      </c>
      <c r="I67" s="61">
        <f>SUM(Month!S67:U67)</f>
        <v>4</v>
      </c>
      <c r="J67" s="61">
        <f>SUM(Month!V67:X67)</f>
        <v>12</v>
      </c>
      <c r="K67" s="61">
        <f>SUM(Month!Y67:AA67)</f>
        <v>13</v>
      </c>
      <c r="L67" s="61">
        <f>SUM(Month!AB67:AD67)</f>
        <v>8</v>
      </c>
      <c r="M67" s="61">
        <f>SUM(Month!AE67:AG67)</f>
        <v>1</v>
      </c>
      <c r="N67" s="61">
        <f>SUM(Month!AH67:AJ67)</f>
        <v>0</v>
      </c>
      <c r="O67" s="145">
        <f>SUM(Month!AK67:AM67)</f>
        <v>0</v>
      </c>
      <c r="P67" s="145">
        <f>SUM(Month!AN67:AP67)</f>
        <v>0</v>
      </c>
      <c r="Q67" s="145">
        <f>SUM(Month!AQ67:AS67)</f>
        <v>0</v>
      </c>
      <c r="R67" s="145">
        <f>SUM(Month!AT67:AV67)</f>
        <v>0</v>
      </c>
      <c r="S67" s="61">
        <f>SUM(Month!AW67:AY67)</f>
        <v>0</v>
      </c>
      <c r="T67" s="61">
        <f>SUM(Month!AZ67:BB67)</f>
        <v>0</v>
      </c>
      <c r="U67" s="61">
        <f>SUM(Month!BC67:BE67)</f>
        <v>0</v>
      </c>
      <c r="V67" s="61">
        <f>SUM(Month!BF67:BH67)</f>
        <v>0</v>
      </c>
      <c r="W67" s="61">
        <f>SUM(Month!BI67:BK67)</f>
        <v>0</v>
      </c>
    </row>
    <row r="68" spans="1:23" ht="12.75">
      <c r="A68" s="185" t="s">
        <v>154</v>
      </c>
      <c r="B68" s="185" t="s">
        <v>71</v>
      </c>
      <c r="C68" s="222">
        <v>2</v>
      </c>
      <c r="D68" s="61">
        <f>SUM(Month!D68:F68)</f>
        <v>0</v>
      </c>
      <c r="E68" s="61">
        <f>SUM(Month!G68:I68)</f>
        <v>0</v>
      </c>
      <c r="F68" s="61">
        <f>SUM(Month!J68:L68)</f>
        <v>0</v>
      </c>
      <c r="G68" s="61">
        <f>SUM(Month!M68:O68)</f>
        <v>0</v>
      </c>
      <c r="H68" s="61">
        <f>SUM(Month!P68:R68)</f>
        <v>0</v>
      </c>
      <c r="I68" s="61">
        <f>SUM(Month!S68:U68)</f>
        <v>0</v>
      </c>
      <c r="J68" s="61">
        <f>SUM(Month!V68:X68)</f>
        <v>0</v>
      </c>
      <c r="K68" s="61">
        <f>SUM(Month!Y68:AA68)</f>
        <v>0</v>
      </c>
      <c r="L68" s="61">
        <f>SUM(Month!AB68:AD68)</f>
        <v>16</v>
      </c>
      <c r="M68" s="61">
        <f>SUM(Month!AE68:AG68)</f>
        <v>12</v>
      </c>
      <c r="N68" s="61">
        <f>SUM(Month!AH68:AJ68)</f>
        <v>28</v>
      </c>
      <c r="O68" s="145">
        <f>SUM(Month!AK68:AM68)</f>
        <v>38</v>
      </c>
      <c r="P68" s="145">
        <f>SUM(Month!AN68:AP68)</f>
        <v>18</v>
      </c>
      <c r="Q68" s="145">
        <f>SUM(Month!AQ68:AS68)</f>
        <v>0</v>
      </c>
      <c r="R68" s="145">
        <f>SUM(Month!AT68:AV68)</f>
        <v>0</v>
      </c>
      <c r="S68" s="61">
        <f>SUM(Month!AW68:AY68)</f>
        <v>0</v>
      </c>
      <c r="T68" s="61">
        <f>SUM(Month!AZ68:BB68)</f>
        <v>0</v>
      </c>
      <c r="U68" s="61">
        <f>SUM(Month!BC68:BE68)</f>
        <v>0</v>
      </c>
      <c r="V68" s="61">
        <f>SUM(Month!BF68:BH68)</f>
        <v>0</v>
      </c>
      <c r="W68" s="61">
        <f>SUM(Month!BI68:BK68)</f>
        <v>0</v>
      </c>
    </row>
    <row r="69" spans="1:23" ht="12.75">
      <c r="A69" s="185" t="s">
        <v>154</v>
      </c>
      <c r="B69" s="185" t="s">
        <v>66</v>
      </c>
      <c r="C69" s="222">
        <v>2</v>
      </c>
      <c r="D69" s="61">
        <f>SUM(Month!D69:F69)</f>
        <v>0</v>
      </c>
      <c r="E69" s="61">
        <f>SUM(Month!G69:I69)</f>
        <v>0</v>
      </c>
      <c r="F69" s="61">
        <f>SUM(Month!J69:L69)</f>
        <v>0</v>
      </c>
      <c r="G69" s="61">
        <f>SUM(Month!M69:O69)</f>
        <v>0</v>
      </c>
      <c r="H69" s="61">
        <f>SUM(Month!P69:R69)</f>
        <v>0</v>
      </c>
      <c r="I69" s="61">
        <f>SUM(Month!S69:U69)</f>
        <v>0</v>
      </c>
      <c r="J69" s="61">
        <f>SUM(Month!V69:X69)</f>
        <v>0</v>
      </c>
      <c r="K69" s="61">
        <f>SUM(Month!Y69:AA69)</f>
        <v>0</v>
      </c>
      <c r="L69" s="61">
        <f>SUM(Month!AB69:AD69)</f>
        <v>0</v>
      </c>
      <c r="M69" s="61">
        <f>SUM(Month!AE69:AG69)</f>
        <v>0</v>
      </c>
      <c r="N69" s="61">
        <f>SUM(Month!AH69:AJ69)</f>
        <v>0</v>
      </c>
      <c r="O69" s="145">
        <f>SUM(Month!AK69:AM69)</f>
        <v>0</v>
      </c>
      <c r="P69" s="145">
        <f>SUM(Month!AN69:AP69)</f>
        <v>0</v>
      </c>
      <c r="Q69" s="145">
        <f>SUM(Month!AQ69:AS69)</f>
        <v>0</v>
      </c>
      <c r="R69" s="145">
        <f>SUM(Month!AT69:AV69)</f>
        <v>0</v>
      </c>
      <c r="S69" s="61">
        <f>SUM(Month!AW69:AY69)</f>
        <v>0</v>
      </c>
      <c r="T69" s="61">
        <f>SUM(Month!AZ69:BB69)</f>
        <v>0</v>
      </c>
      <c r="U69" s="61">
        <f>SUM(Month!BC69:BE69)</f>
        <v>0</v>
      </c>
      <c r="V69" s="61">
        <f>SUM(Month!BF69:BH69)</f>
        <v>0</v>
      </c>
      <c r="W69" s="61">
        <f>SUM(Month!BI69:BK69)</f>
        <v>0</v>
      </c>
    </row>
    <row r="70" spans="1:23" ht="12.75">
      <c r="A70" s="185" t="s">
        <v>154</v>
      </c>
      <c r="B70" s="185" t="s">
        <v>101</v>
      </c>
      <c r="C70" s="222">
        <v>2</v>
      </c>
      <c r="D70" s="61">
        <f>SUM(Month!D70:F70)</f>
        <v>0</v>
      </c>
      <c r="E70" s="61">
        <f>SUM(Month!G70:I70)</f>
        <v>0</v>
      </c>
      <c r="F70" s="61">
        <f>SUM(Month!J70:L70)</f>
        <v>0</v>
      </c>
      <c r="G70" s="61">
        <f>SUM(Month!M70:O70)</f>
        <v>0</v>
      </c>
      <c r="H70" s="61">
        <f>SUM(Month!P70:R70)</f>
        <v>0</v>
      </c>
      <c r="I70" s="61">
        <f>SUM(Month!S70:U70)</f>
        <v>0</v>
      </c>
      <c r="J70" s="61">
        <f>SUM(Month!V70:X70)</f>
        <v>0</v>
      </c>
      <c r="K70" s="61">
        <f>SUM(Month!Y70:AA70)</f>
        <v>18</v>
      </c>
      <c r="L70" s="61">
        <f>SUM(Month!AB70:AD70)</f>
        <v>30</v>
      </c>
      <c r="M70" s="61">
        <f>SUM(Month!AE70:AG70)</f>
        <v>41</v>
      </c>
      <c r="N70" s="61">
        <f>SUM(Month!AH70:AJ70)</f>
        <v>0</v>
      </c>
      <c r="O70" s="145">
        <f>SUM(Month!AK70:AM70)</f>
        <v>6</v>
      </c>
      <c r="P70" s="145">
        <f>SUM(Month!AN70:AP70)</f>
        <v>0</v>
      </c>
      <c r="Q70" s="145">
        <f>SUM(Month!AQ70:AS70)</f>
        <v>0</v>
      </c>
      <c r="R70" s="145">
        <f>SUM(Month!AT70:AV70)</f>
        <v>0</v>
      </c>
      <c r="S70" s="61">
        <f>SUM(Month!AW70:AY70)</f>
        <v>0</v>
      </c>
      <c r="T70" s="61">
        <f>SUM(Month!AZ70:BB70)</f>
        <v>0</v>
      </c>
      <c r="U70" s="61">
        <f>SUM(Month!BC70:BE70)</f>
        <v>0</v>
      </c>
      <c r="V70" s="61">
        <f>SUM(Month!BF70:BH70)</f>
        <v>0</v>
      </c>
      <c r="W70" s="61">
        <f>SUM(Month!BI70:BK70)</f>
        <v>0</v>
      </c>
    </row>
    <row r="71" spans="1:23" ht="12.75">
      <c r="A71" s="185" t="s">
        <v>154</v>
      </c>
      <c r="B71" s="185" t="s">
        <v>133</v>
      </c>
      <c r="C71" s="222">
        <v>2</v>
      </c>
      <c r="D71" s="61">
        <f>SUM(Month!D71:F71)</f>
        <v>0</v>
      </c>
      <c r="E71" s="61">
        <f>SUM(Month!G71:I71)</f>
        <v>0</v>
      </c>
      <c r="F71" s="61">
        <f>SUM(Month!J71:L71)</f>
        <v>0</v>
      </c>
      <c r="G71" s="61">
        <f>SUM(Month!M71:O71)</f>
        <v>0</v>
      </c>
      <c r="H71" s="61">
        <f>SUM(Month!P71:R71)</f>
        <v>0</v>
      </c>
      <c r="I71" s="61">
        <f>SUM(Month!S71:U71)</f>
        <v>0</v>
      </c>
      <c r="J71" s="61">
        <f>SUM(Month!V71:X71)</f>
        <v>0</v>
      </c>
      <c r="K71" s="61">
        <f>SUM(Month!Y71:AA71)</f>
        <v>0</v>
      </c>
      <c r="L71" s="61">
        <f>SUM(Month!AB71:AD71)</f>
        <v>0</v>
      </c>
      <c r="M71" s="61">
        <f>SUM(Month!AE71:AG71)</f>
        <v>0</v>
      </c>
      <c r="N71" s="61">
        <f>SUM(Month!AH71:AJ71)</f>
        <v>0</v>
      </c>
      <c r="O71" s="145">
        <f>SUM(Month!AK71:AM71)</f>
        <v>0</v>
      </c>
      <c r="P71" s="145">
        <f>SUM(Month!AN71:AP71)</f>
        <v>0</v>
      </c>
      <c r="Q71" s="145">
        <f>SUM(Month!AQ71:AS71)</f>
        <v>15</v>
      </c>
      <c r="R71" s="145">
        <f>SUM(Month!AT71:AV71)</f>
        <v>4</v>
      </c>
      <c r="S71" s="61">
        <f>SUM(Month!AW71:AY71)</f>
        <v>2</v>
      </c>
      <c r="T71" s="61">
        <f>SUM(Month!AZ71:BB71)</f>
        <v>1</v>
      </c>
      <c r="U71" s="61">
        <f>SUM(Month!BC71:BE71)</f>
        <v>0</v>
      </c>
      <c r="V71" s="61">
        <f>SUM(Month!BF71:BH71)</f>
        <v>0</v>
      </c>
      <c r="W71" s="61">
        <f>SUM(Month!BI71:BK71)</f>
        <v>0</v>
      </c>
    </row>
    <row r="72" spans="1:23" ht="12.75">
      <c r="A72" s="185" t="s">
        <v>56</v>
      </c>
      <c r="B72" s="185" t="s">
        <v>66</v>
      </c>
      <c r="C72" s="222">
        <v>1</v>
      </c>
      <c r="D72" s="61">
        <f>SUM(Month!D72:F72)</f>
        <v>1241591</v>
      </c>
      <c r="E72" s="61">
        <f>SUM(Month!G72:I72)</f>
        <v>1233472</v>
      </c>
      <c r="F72" s="61">
        <f>SUM(Month!J72:L72)</f>
        <v>1244385</v>
      </c>
      <c r="G72" s="61">
        <f>SUM(Month!M72:O72)</f>
        <v>1266063</v>
      </c>
      <c r="H72" s="61">
        <f>SUM(Month!P72:R72)</f>
        <v>1252458</v>
      </c>
      <c r="I72" s="61">
        <f>SUM(Month!S72:U72)</f>
        <v>1243767</v>
      </c>
      <c r="J72" s="61">
        <f>SUM(Month!V72:X72)</f>
        <v>1245843</v>
      </c>
      <c r="K72" s="61">
        <f>SUM(Month!Y72:AA72)</f>
        <v>1281244</v>
      </c>
      <c r="L72" s="61">
        <f>SUM(Month!AB72:AD72)</f>
        <v>1245319</v>
      </c>
      <c r="M72" s="61">
        <f>SUM(Month!AE72:AG72)</f>
        <v>1227506</v>
      </c>
      <c r="N72" s="61">
        <f>SUM(Month!AH72:AJ72)</f>
        <v>1245500</v>
      </c>
      <c r="O72" s="145">
        <f>SUM(Month!AK72:AM72)</f>
        <v>1246597</v>
      </c>
      <c r="P72" s="145">
        <f>SUM(Month!AN72:AP72)</f>
        <v>1220984</v>
      </c>
      <c r="Q72" s="145">
        <f>SUM(Month!AQ72:AS72)</f>
        <v>1212948</v>
      </c>
      <c r="R72" s="145">
        <f>SUM(Month!AT72:AV72)</f>
        <v>1191025</v>
      </c>
      <c r="S72" s="61">
        <f>SUM(Month!AW72:AY72)</f>
        <v>1220447</v>
      </c>
      <c r="T72" s="61">
        <f>SUM(Month!AZ72:BB72)</f>
        <v>1178096</v>
      </c>
      <c r="U72" s="61">
        <f>SUM(Month!BC72:BE72)</f>
        <v>1173374</v>
      </c>
      <c r="V72" s="61">
        <f>SUM(Month!BF72:BH72)</f>
        <v>1150884</v>
      </c>
      <c r="W72" s="61">
        <f>SUM(Month!BI72:BK72)</f>
        <v>1159244</v>
      </c>
    </row>
    <row r="73" spans="1:23" ht="12.75">
      <c r="A73" s="185" t="s">
        <v>154</v>
      </c>
      <c r="B73" s="185" t="s">
        <v>154</v>
      </c>
      <c r="C73" s="222">
        <v>0.25</v>
      </c>
      <c r="D73" s="61">
        <f>SUM(Month!D73:F73)</f>
        <v>0</v>
      </c>
      <c r="E73" s="61">
        <f>SUM(Month!G73:I73)</f>
        <v>0</v>
      </c>
      <c r="F73" s="61">
        <f>SUM(Month!J73:L73)</f>
        <v>0</v>
      </c>
      <c r="G73" s="61">
        <f>SUM(Month!M73:O73)</f>
        <v>0</v>
      </c>
      <c r="H73" s="61">
        <f>SUM(Month!P73:R73)</f>
        <v>0</v>
      </c>
      <c r="I73" s="61">
        <f>SUM(Month!S73:U73)</f>
        <v>101</v>
      </c>
      <c r="J73" s="61">
        <f>SUM(Month!V73:X73)</f>
        <v>292</v>
      </c>
      <c r="K73" s="61">
        <f>SUM(Month!Y73:AA73)</f>
        <v>276</v>
      </c>
      <c r="L73" s="61">
        <f>SUM(Month!AB73:AD73)</f>
        <v>278</v>
      </c>
      <c r="M73" s="61">
        <f>SUM(Month!AE73:AG73)</f>
        <v>309</v>
      </c>
      <c r="N73" s="61">
        <f>SUM(Month!AH73:AJ73)</f>
        <v>819</v>
      </c>
      <c r="O73" s="145">
        <f>SUM(Month!AK73:AM73)</f>
        <v>1280</v>
      </c>
      <c r="P73" s="145">
        <f>SUM(Month!AN73:AP73)</f>
        <v>1671</v>
      </c>
      <c r="Q73" s="145">
        <f>SUM(Month!AQ73:AS73)</f>
        <v>2506</v>
      </c>
      <c r="R73" s="145">
        <f>SUM(Month!AT73:AV73)</f>
        <v>3452</v>
      </c>
      <c r="S73" s="61">
        <f>SUM(Month!AW73:AY73)</f>
        <v>4187</v>
      </c>
      <c r="T73" s="61">
        <f>SUM(Month!AZ73:BB73)</f>
        <v>3968</v>
      </c>
      <c r="U73" s="61">
        <f>SUM(Month!BC73:BE73)</f>
        <v>4070</v>
      </c>
      <c r="V73" s="61">
        <f>SUM(Month!BF73:BH73)</f>
        <v>3799</v>
      </c>
      <c r="W73" s="61">
        <f>SUM(Month!BI73:BK73)</f>
        <v>4156</v>
      </c>
    </row>
    <row r="74" spans="1:23" ht="12.75">
      <c r="A74" s="185" t="s">
        <v>154</v>
      </c>
      <c r="B74" s="185" t="s">
        <v>154</v>
      </c>
      <c r="C74" s="222">
        <v>0.2</v>
      </c>
      <c r="D74" s="61">
        <f>SUM(Month!D74:F74)</f>
        <v>0</v>
      </c>
      <c r="E74" s="61">
        <f>SUM(Month!G74:I74)</f>
        <v>0</v>
      </c>
      <c r="F74" s="61">
        <f>SUM(Month!J74:L74)</f>
        <v>0</v>
      </c>
      <c r="G74" s="61">
        <f>SUM(Month!M74:O74)</f>
        <v>0</v>
      </c>
      <c r="H74" s="61">
        <f>SUM(Month!P74:R74)</f>
        <v>0</v>
      </c>
      <c r="I74" s="61">
        <f>SUM(Month!S74:U74)</f>
        <v>0</v>
      </c>
      <c r="J74" s="61">
        <f>SUM(Month!V74:X74)</f>
        <v>0</v>
      </c>
      <c r="K74" s="61">
        <f>SUM(Month!Y74:AA74)</f>
        <v>0</v>
      </c>
      <c r="L74" s="61">
        <f>SUM(Month!AB74:AD74)</f>
        <v>0</v>
      </c>
      <c r="M74" s="61">
        <f>SUM(Month!AE74:AG74)</f>
        <v>0</v>
      </c>
      <c r="N74" s="61">
        <f>SUM(Month!AH74:AJ74)</f>
        <v>0</v>
      </c>
      <c r="O74" s="145">
        <f>SUM(Month!AK74:AM74)</f>
        <v>0</v>
      </c>
      <c r="P74" s="145">
        <f>SUM(Month!AN74:AP74)</f>
        <v>0</v>
      </c>
      <c r="Q74" s="145">
        <f>SUM(Month!AQ74:AS74)</f>
        <v>0</v>
      </c>
      <c r="R74" s="145">
        <f>SUM(Month!AT74:AV74)</f>
        <v>0</v>
      </c>
      <c r="S74" s="61">
        <f>SUM(Month!AW74:AY74)</f>
        <v>0</v>
      </c>
      <c r="T74" s="61">
        <f>SUM(Month!AZ74:BB74)</f>
        <v>0</v>
      </c>
      <c r="U74" s="61">
        <f>SUM(Month!BC74:BE74)</f>
        <v>60</v>
      </c>
      <c r="V74" s="61">
        <f>SUM(Month!BF74:BH74)</f>
        <v>129</v>
      </c>
      <c r="W74" s="61">
        <f>SUM(Month!BI74:BK74)</f>
        <v>137</v>
      </c>
    </row>
    <row r="75" spans="1:23" ht="12.75">
      <c r="A75" s="185" t="s">
        <v>61</v>
      </c>
      <c r="B75" s="185" t="s">
        <v>66</v>
      </c>
      <c r="C75" s="222">
        <v>0.5</v>
      </c>
      <c r="D75" s="61">
        <f>SUM(Month!D75:F75)</f>
        <v>0</v>
      </c>
      <c r="E75" s="61">
        <f>SUM(Month!G75:I75)</f>
        <v>0</v>
      </c>
      <c r="F75" s="61">
        <f>SUM(Month!J75:L75)</f>
        <v>0</v>
      </c>
      <c r="G75" s="61">
        <f>SUM(Month!M75:O75)</f>
        <v>0</v>
      </c>
      <c r="H75" s="61">
        <f>SUM(Month!P75:R75)</f>
        <v>0</v>
      </c>
      <c r="I75" s="61">
        <f>SUM(Month!S75:U75)</f>
        <v>0</v>
      </c>
      <c r="J75" s="61">
        <f>SUM(Month!V75:X75)</f>
        <v>0</v>
      </c>
      <c r="K75" s="61">
        <f>SUM(Month!Y75:AA75)</f>
        <v>44</v>
      </c>
      <c r="L75" s="61">
        <f>SUM(Month!AB75:AD75)</f>
        <v>80</v>
      </c>
      <c r="M75" s="61">
        <f>SUM(Month!AE75:AG75)</f>
        <v>103</v>
      </c>
      <c r="N75" s="61">
        <f>SUM(Month!AH75:AJ75)</f>
        <v>1077</v>
      </c>
      <c r="O75" s="145">
        <f>SUM(Month!AK75:AM75)</f>
        <v>4385</v>
      </c>
      <c r="P75" s="145">
        <f>SUM(Month!AN75:AP75)</f>
        <v>4210</v>
      </c>
      <c r="Q75" s="145">
        <f>SUM(Month!AQ75:AS75)</f>
        <v>6510</v>
      </c>
      <c r="R75" s="145">
        <f>SUM(Month!AT75:AV75)</f>
        <v>6107</v>
      </c>
      <c r="S75" s="61">
        <f>SUM(Month!AW75:AY75)</f>
        <v>6951</v>
      </c>
      <c r="T75" s="61">
        <f>SUM(Month!AZ75:BB75)</f>
        <v>8492</v>
      </c>
      <c r="U75" s="61">
        <f>SUM(Month!BC75:BE75)</f>
        <v>14066</v>
      </c>
      <c r="V75" s="61">
        <f>SUM(Month!BF75:BH75)</f>
        <v>14382</v>
      </c>
      <c r="W75" s="61">
        <f>SUM(Month!BI75:BK75)</f>
        <v>14066</v>
      </c>
    </row>
    <row r="76" spans="1:23" ht="12.75">
      <c r="A76" s="185" t="s">
        <v>154</v>
      </c>
      <c r="B76" s="185" t="s">
        <v>154</v>
      </c>
      <c r="C76" s="222">
        <v>1</v>
      </c>
      <c r="D76" s="61">
        <f>SUM(Month!D76:F76)</f>
        <v>119999</v>
      </c>
      <c r="E76" s="61">
        <f>SUM(Month!G76:I76)</f>
        <v>134105</v>
      </c>
      <c r="F76" s="61">
        <f>SUM(Month!J76:L76)</f>
        <v>125247</v>
      </c>
      <c r="G76" s="61">
        <f>SUM(Month!M76:O76)</f>
        <v>124050</v>
      </c>
      <c r="H76" s="61">
        <f>SUM(Month!P76:R76)</f>
        <v>135051</v>
      </c>
      <c r="I76" s="61">
        <f>SUM(Month!S76:U76)</f>
        <v>143816</v>
      </c>
      <c r="J76" s="61">
        <f>SUM(Month!V76:X76)</f>
        <v>139215</v>
      </c>
      <c r="K76" s="61">
        <f>SUM(Month!Y76:AA76)</f>
        <v>143187</v>
      </c>
      <c r="L76" s="61">
        <f>SUM(Month!AB76:AD76)</f>
        <v>141623</v>
      </c>
      <c r="M76" s="61">
        <f>SUM(Month!AE76:AG76)</f>
        <v>137861</v>
      </c>
      <c r="N76" s="61">
        <f>SUM(Month!AH76:AJ76)</f>
        <v>128392</v>
      </c>
      <c r="O76" s="145">
        <f>SUM(Month!AK76:AM76)</f>
        <v>130639</v>
      </c>
      <c r="P76" s="145">
        <f>SUM(Month!AN76:AP76)</f>
        <v>133741</v>
      </c>
      <c r="Q76" s="145">
        <f>SUM(Month!AQ76:AS76)</f>
        <v>148613</v>
      </c>
      <c r="R76" s="145">
        <f>SUM(Month!AT76:AV76)</f>
        <v>133902</v>
      </c>
      <c r="S76" s="61">
        <f>SUM(Month!AW76:AY76)</f>
        <v>140972</v>
      </c>
      <c r="T76" s="61">
        <f>SUM(Month!AZ76:BB76)</f>
        <v>137674</v>
      </c>
      <c r="U76" s="61">
        <f>SUM(Month!BC76:BE76)</f>
        <v>155191</v>
      </c>
      <c r="V76" s="61">
        <f>SUM(Month!BF76:BH76)</f>
        <v>142731</v>
      </c>
      <c r="W76" s="61">
        <f>SUM(Month!BI76:BK76)</f>
        <v>130574</v>
      </c>
    </row>
    <row r="77" spans="1:23" ht="12.75">
      <c r="A77" s="185" t="s">
        <v>76</v>
      </c>
      <c r="B77" s="185" t="s">
        <v>66</v>
      </c>
      <c r="C77" s="222">
        <v>1</v>
      </c>
      <c r="D77" s="61">
        <f>SUM(Month!D77:F77)</f>
        <v>0</v>
      </c>
      <c r="E77" s="61">
        <f>SUM(Month!G77:I77)</f>
        <v>0</v>
      </c>
      <c r="F77" s="61">
        <f>SUM(Month!J77:L77)</f>
        <v>0</v>
      </c>
      <c r="G77" s="61">
        <f>SUM(Month!M77:O77)</f>
        <v>0</v>
      </c>
      <c r="H77" s="61">
        <f>SUM(Month!P77:R77)</f>
        <v>0</v>
      </c>
      <c r="I77" s="61">
        <f>SUM(Month!S77:U77)</f>
        <v>0</v>
      </c>
      <c r="J77" s="61">
        <f>SUM(Month!V77:X77)</f>
        <v>0</v>
      </c>
      <c r="K77" s="61">
        <f>SUM(Month!Y77:AA77)</f>
        <v>0</v>
      </c>
      <c r="L77" s="61">
        <f>SUM(Month!AB77:AD77)</f>
        <v>0</v>
      </c>
      <c r="M77" s="61">
        <f>SUM(Month!AE77:AG77)</f>
        <v>0</v>
      </c>
      <c r="N77" s="61">
        <f>SUM(Month!AH77:AJ77)</f>
        <v>0</v>
      </c>
      <c r="O77" s="145">
        <f>SUM(Month!AK77:AM77)</f>
        <v>0</v>
      </c>
      <c r="P77" s="145">
        <f>SUM(Month!AN77:AP77)</f>
        <v>0</v>
      </c>
      <c r="Q77" s="145">
        <f>SUM(Month!AQ77:AS77)</f>
        <v>0</v>
      </c>
      <c r="R77" s="145">
        <f>SUM(Month!AT77:AV77)</f>
        <v>0</v>
      </c>
      <c r="S77" s="61">
        <f>SUM(Month!AW77:AY77)</f>
        <v>0</v>
      </c>
      <c r="T77" s="61">
        <f>SUM(Month!AZ77:BB77)</f>
        <v>0</v>
      </c>
      <c r="U77" s="61">
        <f>SUM(Month!BC77:BE77)</f>
        <v>0</v>
      </c>
      <c r="V77" s="61">
        <f>SUM(Month!BF77:BH77)</f>
        <v>0</v>
      </c>
      <c r="W77" s="61">
        <f>SUM(Month!BI77:BK77)</f>
        <v>0</v>
      </c>
    </row>
    <row r="78" spans="1:23" ht="12.75">
      <c r="A78" s="185" t="s">
        <v>62</v>
      </c>
      <c r="B78" s="185" t="s">
        <v>66</v>
      </c>
      <c r="C78" s="222">
        <v>2</v>
      </c>
      <c r="D78" s="61">
        <f>SUM(Month!D78:F78)</f>
        <v>1074</v>
      </c>
      <c r="E78" s="61">
        <f>SUM(Month!G78:I78)</f>
        <v>1210</v>
      </c>
      <c r="F78" s="61">
        <f>SUM(Month!J78:L78)</f>
        <v>1235</v>
      </c>
      <c r="G78" s="61">
        <f>SUM(Month!M78:O78)</f>
        <v>160</v>
      </c>
      <c r="H78" s="61">
        <f>SUM(Month!P78:R78)</f>
        <v>196</v>
      </c>
      <c r="I78" s="61">
        <f>SUM(Month!S78:U78)</f>
        <v>439</v>
      </c>
      <c r="J78" s="61">
        <f>SUM(Month!V78:X78)</f>
        <v>190</v>
      </c>
      <c r="K78" s="61">
        <f>SUM(Month!Y78:AA78)</f>
        <v>303</v>
      </c>
      <c r="L78" s="61">
        <f>SUM(Month!AB78:AD78)</f>
        <v>1447</v>
      </c>
      <c r="M78" s="61">
        <f>SUM(Month!AE78:AG78)</f>
        <v>1398</v>
      </c>
      <c r="N78" s="61">
        <f>SUM(Month!AH78:AJ78)</f>
        <v>2141</v>
      </c>
      <c r="O78" s="145">
        <f>SUM(Month!AK78:AM78)</f>
        <v>1705</v>
      </c>
      <c r="P78" s="145">
        <f>SUM(Month!AN78:AP78)</f>
        <v>1925</v>
      </c>
      <c r="Q78" s="145">
        <f>SUM(Month!AQ78:AS78)</f>
        <v>1665</v>
      </c>
      <c r="R78" s="145">
        <f>SUM(Month!AT78:AV78)</f>
        <v>1402</v>
      </c>
      <c r="S78" s="61">
        <f>SUM(Month!AW78:AY78)</f>
        <v>1280</v>
      </c>
      <c r="T78" s="61">
        <f>SUM(Month!AZ78:BB78)</f>
        <v>0</v>
      </c>
      <c r="U78" s="61">
        <f>SUM(Month!BC78:BE78)</f>
        <v>0</v>
      </c>
      <c r="V78" s="61">
        <f>SUM(Month!BF78:BH78)</f>
        <v>0</v>
      </c>
      <c r="W78" s="61">
        <f>SUM(Month!BI78:BK78)</f>
        <v>0</v>
      </c>
    </row>
    <row r="79" spans="1:23" ht="12.75">
      <c r="A79" s="185" t="s">
        <v>154</v>
      </c>
      <c r="B79" s="185" t="s">
        <v>154</v>
      </c>
      <c r="C79" s="222">
        <v>3.000000000003</v>
      </c>
      <c r="D79" s="61">
        <f>SUM(Month!D79:F79)</f>
        <v>0</v>
      </c>
      <c r="E79" s="61">
        <f>SUM(Month!G79:I79)</f>
        <v>0</v>
      </c>
      <c r="F79" s="61">
        <f>SUM(Month!J79:L79)</f>
        <v>0</v>
      </c>
      <c r="G79" s="61">
        <f>SUM(Month!M79:O79)</f>
        <v>0</v>
      </c>
      <c r="H79" s="61">
        <f>SUM(Month!P79:R79)</f>
        <v>0</v>
      </c>
      <c r="I79" s="61">
        <f>SUM(Month!S79:U79)</f>
        <v>0</v>
      </c>
      <c r="J79" s="61">
        <f>SUM(Month!V79:X79)</f>
        <v>0</v>
      </c>
      <c r="K79" s="61">
        <f>SUM(Month!Y79:AA79)</f>
        <v>0</v>
      </c>
      <c r="L79" s="61">
        <f>SUM(Month!AB79:AD79)</f>
        <v>0</v>
      </c>
      <c r="M79" s="61">
        <f>SUM(Month!AE79:AG79)</f>
        <v>0</v>
      </c>
      <c r="N79" s="61">
        <f>SUM(Month!AH79:AJ79)</f>
        <v>0</v>
      </c>
      <c r="O79" s="145">
        <f>SUM(Month!AK79:AM79)</f>
        <v>378</v>
      </c>
      <c r="P79" s="145">
        <f>SUM(Month!AN79:AP79)</f>
        <v>0</v>
      </c>
      <c r="Q79" s="145">
        <f>SUM(Month!AQ79:AS79)</f>
        <v>0</v>
      </c>
      <c r="R79" s="145">
        <f>SUM(Month!AT79:AV79)</f>
        <v>3</v>
      </c>
      <c r="S79" s="61">
        <f>SUM(Month!AW79:AY79)</f>
        <v>164</v>
      </c>
      <c r="T79" s="61">
        <f>SUM(Month!AZ79:BB79)</f>
        <v>0</v>
      </c>
      <c r="U79" s="61">
        <f>SUM(Month!BC79:BE79)</f>
        <v>250</v>
      </c>
      <c r="V79" s="61">
        <f>SUM(Month!BF79:BH79)</f>
        <v>289</v>
      </c>
      <c r="W79" s="61">
        <f>SUM(Month!BI79:BK79)</f>
        <v>777</v>
      </c>
    </row>
    <row r="80" spans="1:23" ht="12.75">
      <c r="A80" s="185" t="s">
        <v>154</v>
      </c>
      <c r="B80" s="185" t="s">
        <v>154</v>
      </c>
      <c r="C80" s="222">
        <v>5</v>
      </c>
      <c r="D80" s="61">
        <f>SUM(Month!D80:F80)</f>
        <v>0</v>
      </c>
      <c r="E80" s="61">
        <f>SUM(Month!G80:I80)</f>
        <v>0</v>
      </c>
      <c r="F80" s="61">
        <f>SUM(Month!J80:L80)</f>
        <v>0</v>
      </c>
      <c r="G80" s="61">
        <f>SUM(Month!M80:O80)</f>
        <v>0</v>
      </c>
      <c r="H80" s="61">
        <f>SUM(Month!P80:R80)</f>
        <v>0</v>
      </c>
      <c r="I80" s="61">
        <f>SUM(Month!S80:U80)</f>
        <v>0</v>
      </c>
      <c r="J80" s="61">
        <f>SUM(Month!V80:X80)</f>
        <v>0</v>
      </c>
      <c r="K80" s="61">
        <f>SUM(Month!Y80:AA80)</f>
        <v>0</v>
      </c>
      <c r="L80" s="61">
        <f>SUM(Month!AB80:AD80)</f>
        <v>0</v>
      </c>
      <c r="M80" s="61">
        <f>SUM(Month!AE80:AG80)</f>
        <v>0</v>
      </c>
      <c r="N80" s="61">
        <f>SUM(Month!AH80:AJ80)</f>
        <v>0</v>
      </c>
      <c r="O80" s="145">
        <f>SUM(Month!AK80:AM80)</f>
        <v>0</v>
      </c>
      <c r="P80" s="145">
        <f>SUM(Month!AN80:AP80)</f>
        <v>0</v>
      </c>
      <c r="Q80" s="145">
        <f>SUM(Month!AQ80:AS80)</f>
        <v>0</v>
      </c>
      <c r="R80" s="145">
        <f>SUM(Month!AT80:AV80)</f>
        <v>410</v>
      </c>
      <c r="S80" s="61">
        <f>SUM(Month!AW80:AY80)</f>
        <v>2303</v>
      </c>
      <c r="T80" s="61">
        <f>SUM(Month!AZ80:BB80)</f>
        <v>2257</v>
      </c>
      <c r="U80" s="61">
        <f>SUM(Month!BC80:BE80)</f>
        <v>474</v>
      </c>
      <c r="V80" s="61">
        <f>SUM(Month!BF80:BH80)</f>
        <v>550</v>
      </c>
      <c r="W80" s="61">
        <f>SUM(Month!BI80:BK80)</f>
        <v>1479</v>
      </c>
    </row>
    <row r="81" spans="1:23" ht="12.75">
      <c r="A81" s="185" t="s">
        <v>63</v>
      </c>
      <c r="B81" s="185" t="s">
        <v>66</v>
      </c>
      <c r="C81" s="222">
        <v>1</v>
      </c>
      <c r="D81" s="61">
        <f>SUM(Month!D81:F81)</f>
        <v>3</v>
      </c>
      <c r="E81" s="61">
        <f>SUM(Month!G81:I81)</f>
        <v>3</v>
      </c>
      <c r="F81" s="61">
        <f>SUM(Month!J81:L81)</f>
        <v>12</v>
      </c>
      <c r="G81" s="61">
        <f>SUM(Month!M81:O81)</f>
        <v>14</v>
      </c>
      <c r="H81" s="61">
        <f>SUM(Month!P81:R81)</f>
        <v>42</v>
      </c>
      <c r="I81" s="61">
        <f>SUM(Month!S81:U81)</f>
        <v>18</v>
      </c>
      <c r="J81" s="61">
        <f>SUM(Month!V81:X81)</f>
        <v>17</v>
      </c>
      <c r="K81" s="61">
        <f>SUM(Month!Y81:AA81)</f>
        <v>34</v>
      </c>
      <c r="L81" s="61">
        <f>SUM(Month!AB81:AD81)</f>
        <v>34</v>
      </c>
      <c r="M81" s="61">
        <f>SUM(Month!AE81:AG81)</f>
        <v>6</v>
      </c>
      <c r="N81" s="61">
        <f>SUM(Month!AH81:AJ81)</f>
        <v>5</v>
      </c>
      <c r="O81" s="145">
        <f>SUM(Month!AK81:AM81)</f>
        <v>41</v>
      </c>
      <c r="P81" s="145">
        <f>SUM(Month!AN81:AP81)</f>
        <v>46</v>
      </c>
      <c r="Q81" s="145">
        <f>SUM(Month!AQ81:AS81)</f>
        <v>34</v>
      </c>
      <c r="R81" s="145">
        <f>SUM(Month!AT81:AV81)</f>
        <v>3</v>
      </c>
      <c r="S81" s="61">
        <f>SUM(Month!AW81:AY81)</f>
        <v>0</v>
      </c>
      <c r="T81" s="61">
        <f>SUM(Month!AZ81:BB81)</f>
        <v>0</v>
      </c>
      <c r="U81" s="61">
        <f>SUM(Month!BC81:BE81)</f>
        <v>0</v>
      </c>
      <c r="V81" s="61">
        <f>SUM(Month!BF81:BH81)</f>
        <v>0</v>
      </c>
      <c r="W81" s="61">
        <f>SUM(Month!BI81:BK81)</f>
        <v>0</v>
      </c>
    </row>
    <row r="82" spans="1:23" ht="12.75">
      <c r="A82" s="185" t="s">
        <v>154</v>
      </c>
      <c r="B82" s="185" t="s">
        <v>154</v>
      </c>
      <c r="C82" s="222">
        <v>2</v>
      </c>
      <c r="D82" s="61"/>
      <c r="E82" s="61"/>
      <c r="F82" s="61"/>
      <c r="G82" s="61"/>
      <c r="H82" s="61"/>
      <c r="I82" s="61"/>
      <c r="J82" s="61"/>
      <c r="K82" s="61"/>
      <c r="L82" s="61"/>
      <c r="M82" s="61">
        <f>SUM(Month!AE82:AG82)</f>
        <v>0</v>
      </c>
      <c r="N82" s="61">
        <f>SUM(Month!AH82:AJ82)</f>
        <v>0</v>
      </c>
      <c r="O82" s="145">
        <f>SUM(Month!AK82:AM82)</f>
        <v>66</v>
      </c>
      <c r="P82" s="145">
        <f>SUM(Month!AN82:AP82)</f>
        <v>33</v>
      </c>
      <c r="Q82" s="145">
        <f>SUM(Month!AQ82:AS82)</f>
        <v>0</v>
      </c>
      <c r="R82" s="145">
        <f>SUM(Month!AT82:AV82)</f>
        <v>0</v>
      </c>
      <c r="S82" s="61">
        <f>SUM(Month!AW82:AY82)</f>
        <v>0</v>
      </c>
      <c r="T82" s="61">
        <f>SUM(Month!AZ82:BB82)</f>
        <v>0</v>
      </c>
      <c r="U82" s="61">
        <f>SUM(Month!BC82:BE82)</f>
        <v>0</v>
      </c>
      <c r="V82" s="61">
        <f>SUM(Month!BF82:BH82)</f>
        <v>0</v>
      </c>
      <c r="W82" s="61">
        <f>SUM(Month!BI82:BK82)</f>
        <v>0</v>
      </c>
    </row>
    <row r="83" spans="1:23" ht="12.75">
      <c r="A83" s="185" t="s">
        <v>154</v>
      </c>
      <c r="B83" s="185" t="s">
        <v>154</v>
      </c>
      <c r="C83" s="222">
        <v>5</v>
      </c>
      <c r="D83" s="61">
        <f>SUM(Month!D83:F83)</f>
        <v>0</v>
      </c>
      <c r="E83" s="61">
        <f>SUM(Month!G83:I83)</f>
        <v>0</v>
      </c>
      <c r="F83" s="61">
        <f>SUM(Month!J83:L83)</f>
        <v>0</v>
      </c>
      <c r="G83" s="61">
        <f>SUM(Month!M83:O83)</f>
        <v>0</v>
      </c>
      <c r="H83" s="61">
        <f>SUM(Month!P83:R83)</f>
        <v>0</v>
      </c>
      <c r="I83" s="61">
        <f>SUM(Month!S83:U83)</f>
        <v>0</v>
      </c>
      <c r="J83" s="61">
        <f>SUM(Month!V83:X83)</f>
        <v>0</v>
      </c>
      <c r="K83" s="61">
        <f>SUM(Month!Y83:AA83)</f>
        <v>10</v>
      </c>
      <c r="L83" s="61">
        <f>SUM(Month!AB83:AD83)</f>
        <v>82</v>
      </c>
      <c r="M83" s="61">
        <f>SUM(Month!AE83:AG83)</f>
        <v>93</v>
      </c>
      <c r="N83" s="61">
        <f>SUM(Month!AH83:AJ83)</f>
        <v>33</v>
      </c>
      <c r="O83" s="145">
        <f>SUM(Month!AK83:AM83)</f>
        <v>0</v>
      </c>
      <c r="P83" s="145">
        <f>SUM(Month!AN83:AP83)</f>
        <v>0</v>
      </c>
      <c r="Q83" s="145">
        <f>SUM(Month!AQ83:AS83)</f>
        <v>109</v>
      </c>
      <c r="R83" s="145">
        <f>SUM(Month!AT83:AV83)</f>
        <v>72</v>
      </c>
      <c r="S83" s="61">
        <f>SUM(Month!AW83:AY83)</f>
        <v>0</v>
      </c>
      <c r="T83" s="61">
        <f>SUM(Month!AZ83:BB83)</f>
        <v>0</v>
      </c>
      <c r="U83" s="61">
        <f>SUM(Month!BC83:BE83)</f>
        <v>81</v>
      </c>
      <c r="V83" s="61">
        <f>SUM(Month!BF83:BH83)</f>
        <v>0</v>
      </c>
      <c r="W83" s="61">
        <f>SUM(Month!BI83:BK83)</f>
        <v>0</v>
      </c>
    </row>
    <row r="84" spans="1:26" ht="12.75">
      <c r="A84" s="214" t="s">
        <v>154</v>
      </c>
      <c r="B84" s="214" t="s">
        <v>154</v>
      </c>
      <c r="C84" s="225" t="s">
        <v>154</v>
      </c>
      <c r="D84" s="107"/>
      <c r="E84" s="107"/>
      <c r="F84" s="107"/>
      <c r="G84" s="107"/>
      <c r="H84" s="107"/>
      <c r="I84" s="107"/>
      <c r="J84" s="107"/>
      <c r="K84" s="107"/>
      <c r="L84" s="107"/>
      <c r="M84" s="107"/>
      <c r="N84" s="107"/>
      <c r="O84" s="179"/>
      <c r="P84" s="179"/>
      <c r="Q84" s="179"/>
      <c r="R84" s="179"/>
      <c r="S84" s="179"/>
      <c r="T84" s="179"/>
      <c r="U84" s="179"/>
      <c r="V84" s="179"/>
      <c r="W84" s="179"/>
      <c r="Z84" s="198"/>
    </row>
    <row r="85" spans="1:28" ht="12.75">
      <c r="A85" s="218" t="s">
        <v>0</v>
      </c>
      <c r="B85" s="185" t="s">
        <v>154</v>
      </c>
      <c r="C85" s="222" t="s">
        <v>154</v>
      </c>
      <c r="D85" s="11">
        <f aca="true" t="shared" si="0" ref="D85:V85">SUM(D8:D84)</f>
        <v>5397475</v>
      </c>
      <c r="E85" s="11">
        <f t="shared" si="0"/>
        <v>4579603</v>
      </c>
      <c r="F85" s="11">
        <f t="shared" si="0"/>
        <v>6118690</v>
      </c>
      <c r="G85" s="11">
        <f t="shared" si="0"/>
        <v>7190265</v>
      </c>
      <c r="H85" s="11">
        <f t="shared" si="0"/>
        <v>7065871</v>
      </c>
      <c r="I85" s="11">
        <f t="shared" si="0"/>
        <v>7211287</v>
      </c>
      <c r="J85" s="11">
        <f t="shared" si="0"/>
        <v>6733020</v>
      </c>
      <c r="K85" s="11">
        <f t="shared" si="0"/>
        <v>10696616</v>
      </c>
      <c r="L85" s="11">
        <f t="shared" si="0"/>
        <v>10318203</v>
      </c>
      <c r="M85" s="11">
        <f t="shared" si="0"/>
        <v>7961789</v>
      </c>
      <c r="N85" s="11">
        <f t="shared" si="0"/>
        <v>9304342</v>
      </c>
      <c r="O85" s="11">
        <f t="shared" si="0"/>
        <v>13255007</v>
      </c>
      <c r="P85" s="11">
        <f t="shared" si="0"/>
        <v>13863675</v>
      </c>
      <c r="Q85" s="11">
        <f t="shared" si="0"/>
        <v>13787677</v>
      </c>
      <c r="R85" s="11">
        <f t="shared" si="0"/>
        <v>10902073</v>
      </c>
      <c r="S85" s="11">
        <f t="shared" si="0"/>
        <v>18546214</v>
      </c>
      <c r="T85" s="11">
        <f t="shared" si="0"/>
        <v>19671646</v>
      </c>
      <c r="U85" s="11">
        <f t="shared" si="0"/>
        <v>12881188</v>
      </c>
      <c r="V85" s="11">
        <f t="shared" si="0"/>
        <v>13261110</v>
      </c>
      <c r="W85" s="11">
        <f>SUM(W8:W84)</f>
        <v>21206195</v>
      </c>
      <c r="Z85" s="101"/>
      <c r="AB85" s="48"/>
    </row>
    <row r="86" spans="1:26" ht="12.75">
      <c r="A86" s="185" t="s">
        <v>154</v>
      </c>
      <c r="B86" s="185" t="s">
        <v>154</v>
      </c>
      <c r="C86" s="222" t="s">
        <v>154</v>
      </c>
      <c r="D86" s="152"/>
      <c r="E86" s="152"/>
      <c r="F86" s="152"/>
      <c r="G86" s="152"/>
      <c r="H86" s="152"/>
      <c r="I86" s="152"/>
      <c r="J86" s="152"/>
      <c r="K86" s="152"/>
      <c r="L86" s="152"/>
      <c r="M86" s="152"/>
      <c r="N86" s="152"/>
      <c r="O86" s="193"/>
      <c r="P86" s="152"/>
      <c r="Q86" s="152"/>
      <c r="R86" s="152"/>
      <c r="S86" s="152"/>
      <c r="T86" s="9"/>
      <c r="U86" s="9"/>
      <c r="V86" s="9"/>
      <c r="Z86" s="101"/>
    </row>
    <row r="87" spans="1:22" ht="12.75">
      <c r="A87" s="218" t="s">
        <v>77</v>
      </c>
      <c r="B87" s="218" t="s">
        <v>78</v>
      </c>
      <c r="C87" s="222" t="s">
        <v>154</v>
      </c>
      <c r="E87" s="11"/>
      <c r="F87" s="9"/>
      <c r="G87" s="9"/>
      <c r="I87" s="19"/>
      <c r="J87" s="19"/>
      <c r="K87" s="62"/>
      <c r="L87" s="62"/>
      <c r="M87" s="41"/>
      <c r="N87" s="41"/>
      <c r="O87" s="49"/>
      <c r="P87" s="49"/>
      <c r="R87" s="9"/>
      <c r="S87" s="9"/>
      <c r="T87" s="9"/>
      <c r="U87" s="9"/>
      <c r="V87" s="9"/>
    </row>
    <row r="88" spans="1:23" ht="12.75">
      <c r="A88" s="218" t="s">
        <v>82</v>
      </c>
      <c r="B88" s="185" t="s">
        <v>154</v>
      </c>
      <c r="C88" s="222" t="s">
        <v>154</v>
      </c>
      <c r="D88" s="39"/>
      <c r="E88" s="11"/>
      <c r="F88" s="9"/>
      <c r="G88" s="9"/>
      <c r="I88" s="19"/>
      <c r="J88" s="19"/>
      <c r="K88" s="62"/>
      <c r="U88" s="9"/>
      <c r="W88" s="62" t="s">
        <v>55</v>
      </c>
    </row>
    <row r="89" spans="1:23" ht="12.75">
      <c r="A89" s="185" t="s">
        <v>57</v>
      </c>
      <c r="B89" s="185" t="s">
        <v>66</v>
      </c>
      <c r="C89" s="222">
        <v>1</v>
      </c>
      <c r="D89" s="61">
        <f>SUM(Month!D89:F89)</f>
        <v>15850</v>
      </c>
      <c r="E89" s="61">
        <f>SUM(Month!G89:I89)</f>
        <v>10280</v>
      </c>
      <c r="F89" s="61">
        <f>SUM(Month!J89:L89)</f>
        <v>16157</v>
      </c>
      <c r="G89" s="61">
        <f>SUM(Month!M89:O89)</f>
        <v>18186</v>
      </c>
      <c r="H89" s="61">
        <f>SUM(Month!P89:R89)</f>
        <v>21961</v>
      </c>
      <c r="I89" s="61">
        <f>SUM(Month!S89:U89)</f>
        <v>15185</v>
      </c>
      <c r="J89" s="61">
        <f>SUM(Month!V89:X89)</f>
        <v>16600</v>
      </c>
      <c r="K89" s="61">
        <f>SUM(Month!Y89:AA89)</f>
        <v>22384</v>
      </c>
      <c r="L89" s="61">
        <f>SUM(Month!AB89:AD89)</f>
        <v>20333</v>
      </c>
      <c r="M89" s="61">
        <f>SUM(Month!AE89:AG89)</f>
        <v>12596</v>
      </c>
      <c r="N89" s="61">
        <f>SUM(Month!AH89:AJ89)</f>
        <v>18228</v>
      </c>
      <c r="O89" s="61">
        <f>SUM(Month!AK89:AM89)</f>
        <v>22020</v>
      </c>
      <c r="P89" s="61">
        <f>SUM(Month!AN89:AP89)</f>
        <v>18486</v>
      </c>
      <c r="Q89" s="61">
        <f>SUM(Month!AQ89:AS89)</f>
        <v>14881</v>
      </c>
      <c r="R89" s="61">
        <f>SUM(Month!AT89:AV89)</f>
        <v>12109</v>
      </c>
      <c r="S89" s="61">
        <f>SUM(Month!AW89:AY89)</f>
        <v>20809</v>
      </c>
      <c r="T89" s="61">
        <f>SUM(Month!AZ89:BB89)</f>
        <v>24695</v>
      </c>
      <c r="U89" s="61">
        <f>SUM(Month!BC89:BE89)</f>
        <v>14572</v>
      </c>
      <c r="V89" s="61">
        <f>SUM(Month!BF89:BH89)</f>
        <v>11126</v>
      </c>
      <c r="W89" s="61">
        <f>SUM(Month!BI89:BK89)</f>
        <v>19573</v>
      </c>
    </row>
    <row r="90" spans="1:23" ht="12.75">
      <c r="A90" s="185" t="s">
        <v>154</v>
      </c>
      <c r="B90" s="185" t="s">
        <v>154</v>
      </c>
      <c r="C90" s="222">
        <v>2</v>
      </c>
      <c r="D90" s="61">
        <f>SUM(Month!D90:F90)</f>
        <v>48.5</v>
      </c>
      <c r="E90" s="61">
        <f>SUM(Month!G90:I90)</f>
        <v>0</v>
      </c>
      <c r="F90" s="61">
        <f>SUM(Month!J90:L90)</f>
        <v>0</v>
      </c>
      <c r="G90" s="61">
        <f>SUM(Month!M90:O90)</f>
        <v>0</v>
      </c>
      <c r="H90" s="61">
        <f>SUM(Month!P90:R90)</f>
        <v>0</v>
      </c>
      <c r="I90" s="61">
        <f>SUM(Month!S90:U90)</f>
        <v>0</v>
      </c>
      <c r="J90" s="61">
        <f>SUM(Month!V90:X90)</f>
        <v>0</v>
      </c>
      <c r="K90" s="61">
        <f>SUM(Month!Y90:AA90)</f>
        <v>0</v>
      </c>
      <c r="L90" s="61">
        <f>SUM(Month!AB90:AD90)</f>
        <v>0</v>
      </c>
      <c r="M90" s="61">
        <f>SUM(Month!AE90:AG90)</f>
        <v>0</v>
      </c>
      <c r="N90" s="61">
        <f>SUM(Month!AH90:AJ90)</f>
        <v>0</v>
      </c>
      <c r="O90" s="61">
        <f>SUM(Month!AK90:AM90)</f>
        <v>0</v>
      </c>
      <c r="P90" s="61">
        <f>SUM(Month!AN90:AP90)</f>
        <v>0</v>
      </c>
      <c r="Q90" s="61">
        <f>SUM(Month!AQ90:AS90)</f>
        <v>0</v>
      </c>
      <c r="R90" s="61">
        <f>SUM(Month!AT90:AV90)</f>
        <v>0</v>
      </c>
      <c r="S90" s="61">
        <f>SUM(Month!AW90:AY90)</f>
        <v>0</v>
      </c>
      <c r="T90" s="61">
        <f>SUM(Month!AZ90:BB90)</f>
        <v>0</v>
      </c>
      <c r="U90" s="61">
        <f>SUM(Month!BC90:BE90)</f>
        <v>0</v>
      </c>
      <c r="V90" s="61">
        <f>SUM(Month!BF90:BH90)</f>
        <v>0</v>
      </c>
      <c r="W90" s="61">
        <f>SUM(Month!BI90:BK90)</f>
        <v>0</v>
      </c>
    </row>
    <row r="91" spans="1:23" ht="12.75">
      <c r="A91" s="185" t="s">
        <v>154</v>
      </c>
      <c r="B91" s="185" t="s">
        <v>154</v>
      </c>
      <c r="C91" s="222">
        <v>3.000000000003</v>
      </c>
      <c r="D91" s="61">
        <f>SUM(Month!D91:F91)</f>
        <v>0</v>
      </c>
      <c r="E91" s="61">
        <f>SUM(Month!G91:I91)</f>
        <v>0</v>
      </c>
      <c r="F91" s="61">
        <f>SUM(Month!J91:L91)</f>
        <v>0</v>
      </c>
      <c r="G91" s="61">
        <f>SUM(Month!M91:O91)</f>
        <v>0</v>
      </c>
      <c r="H91" s="61">
        <f>SUM(Month!P91:R91)</f>
        <v>0</v>
      </c>
      <c r="I91" s="61">
        <f>SUM(Month!S91:U91)</f>
        <v>27.333333333306</v>
      </c>
      <c r="J91" s="61">
        <f>SUM(Month!V91:X91)</f>
        <v>325.999999999674</v>
      </c>
      <c r="K91" s="61">
        <f>SUM(Month!Y91:AA91)</f>
        <v>396.66666666627003</v>
      </c>
      <c r="L91" s="61">
        <f>SUM(Month!AB91:AD91)</f>
        <v>386.333333332947</v>
      </c>
      <c r="M91" s="61">
        <f>SUM(Month!AE91:AG91)</f>
        <v>351.666666666315</v>
      </c>
      <c r="N91" s="61">
        <f>SUM(Month!AH91:AJ91)</f>
        <v>435.666666666231</v>
      </c>
      <c r="O91" s="61">
        <f>SUM(Month!AK91:AM91)</f>
        <v>553.3333333327801</v>
      </c>
      <c r="P91" s="61">
        <f>SUM(Month!AN91:AP91)</f>
        <v>601.6666666660651</v>
      </c>
      <c r="Q91" s="61">
        <f>SUM(Month!AQ91:AS91)</f>
        <v>465.99999999953405</v>
      </c>
      <c r="R91" s="61">
        <f>SUM(Month!AT91:AV91)</f>
        <v>170.333333333163</v>
      </c>
      <c r="S91" s="61">
        <f>SUM(Month!AW91:AY91)</f>
        <v>554.6666666661121</v>
      </c>
      <c r="T91" s="61">
        <f>SUM(Month!AZ91:BB91)</f>
        <v>684.6666666659821</v>
      </c>
      <c r="U91" s="61">
        <f>SUM(Month!BC91:BE91)</f>
        <v>365.999999999634</v>
      </c>
      <c r="V91" s="61">
        <f>SUM(Month!BF91:BH91)</f>
        <v>233.999999999766</v>
      </c>
      <c r="W91" s="61">
        <f>SUM(Month!BI91:BK91)</f>
        <v>363.33333333297</v>
      </c>
    </row>
    <row r="92" spans="1:23" ht="12.75">
      <c r="A92" s="185" t="s">
        <v>112</v>
      </c>
      <c r="B92" s="185" t="s">
        <v>66</v>
      </c>
      <c r="C92" s="222">
        <v>1</v>
      </c>
      <c r="D92" s="61">
        <f>SUM(Month!D92:F92)</f>
        <v>383187</v>
      </c>
      <c r="E92" s="61">
        <f>SUM(Month!G92:I92)</f>
        <v>306233</v>
      </c>
      <c r="F92" s="61">
        <f>SUM(Month!J92:L92)</f>
        <v>390826</v>
      </c>
      <c r="G92" s="61">
        <f>SUM(Month!M92:O92)</f>
        <v>524720</v>
      </c>
      <c r="H92" s="61">
        <f>SUM(Month!P92:R92)</f>
        <v>567548</v>
      </c>
      <c r="I92" s="61">
        <f>SUM(Month!S92:U92)</f>
        <v>490903</v>
      </c>
      <c r="J92" s="61">
        <f>SUM(Month!V92:X92)</f>
        <v>539521</v>
      </c>
      <c r="K92" s="61">
        <f>SUM(Month!Y92:AA92)</f>
        <v>837973</v>
      </c>
      <c r="L92" s="61">
        <f>SUM(Month!AB92:AD92)</f>
        <v>772188</v>
      </c>
      <c r="M92" s="61">
        <f>SUM(Month!AE92:AG92)</f>
        <v>405063</v>
      </c>
      <c r="N92" s="61">
        <f>SUM(Month!AH92:AJ92)</f>
        <v>434484</v>
      </c>
      <c r="O92" s="61">
        <f>SUM(Month!AK92:AM92)</f>
        <v>661042</v>
      </c>
      <c r="P92" s="61">
        <f>SUM(Month!AN92:AP92)</f>
        <v>523911</v>
      </c>
      <c r="Q92" s="61">
        <f>SUM(Month!AQ92:AS92)</f>
        <v>408736</v>
      </c>
      <c r="R92" s="61">
        <f>SUM(Month!AT92:AV92)</f>
        <v>319801</v>
      </c>
      <c r="S92" s="61">
        <f>SUM(Month!AW92:AY92)</f>
        <v>684056</v>
      </c>
      <c r="T92" s="61">
        <f>SUM(Month!AZ92:BB92)</f>
        <v>874375</v>
      </c>
      <c r="U92" s="61">
        <f>SUM(Month!BC92:BE92)</f>
        <v>470986</v>
      </c>
      <c r="V92" s="61">
        <f>SUM(Month!BF92:BH92)</f>
        <v>334465</v>
      </c>
      <c r="W92" s="61">
        <f>SUM(Month!BI92:BK92)</f>
        <v>682898</v>
      </c>
    </row>
    <row r="93" spans="1:23" ht="12.75">
      <c r="A93" s="185" t="s">
        <v>154</v>
      </c>
      <c r="B93" s="185" t="s">
        <v>154</v>
      </c>
      <c r="C93" s="222">
        <v>3.000000000003</v>
      </c>
      <c r="D93" s="61">
        <f>SUM(Month!D93:F93)</f>
        <v>0</v>
      </c>
      <c r="E93" s="61">
        <f>SUM(Month!G93:I93)</f>
        <v>0</v>
      </c>
      <c r="F93" s="61">
        <f>SUM(Month!J93:L93)</f>
        <v>0</v>
      </c>
      <c r="G93" s="61">
        <f>SUM(Month!M93:O93)</f>
        <v>0</v>
      </c>
      <c r="H93" s="61">
        <f>SUM(Month!P93:R93)</f>
        <v>0</v>
      </c>
      <c r="I93" s="61">
        <f>SUM(Month!S93:U93)</f>
        <v>0</v>
      </c>
      <c r="J93" s="61">
        <f>SUM(Month!V93:X93)</f>
        <v>0</v>
      </c>
      <c r="K93" s="61">
        <f>SUM(Month!Y93:AA93)</f>
        <v>101.99999999989801</v>
      </c>
      <c r="L93" s="61">
        <f>SUM(Month!AB93:AD93)</f>
        <v>73.666666666593</v>
      </c>
      <c r="M93" s="61">
        <f>SUM(Month!AE93:AG93)</f>
        <v>44.333333333289005</v>
      </c>
      <c r="N93" s="61">
        <f>SUM(Month!AH93:AJ93)</f>
        <v>65.999999999934</v>
      </c>
      <c r="O93" s="61">
        <f>SUM(Month!AK93:AM93)</f>
        <v>82.333333333251</v>
      </c>
      <c r="P93" s="61">
        <f>SUM(Month!AN93:AP93)</f>
        <v>111.333333333222</v>
      </c>
      <c r="Q93" s="61">
        <f>SUM(Month!AQ93:AS93)</f>
        <v>63.333333333270005</v>
      </c>
      <c r="R93" s="61">
        <f>SUM(Month!AT93:AV93)</f>
        <v>0.333333333333</v>
      </c>
      <c r="S93" s="61">
        <f>SUM(Month!AW93:AY93)</f>
        <v>103.999999999896</v>
      </c>
      <c r="T93" s="61">
        <f>SUM(Month!AZ93:BB93)</f>
        <v>236.66666666643002</v>
      </c>
      <c r="U93" s="61">
        <f>SUM(Month!BC93:BE93)</f>
        <v>73.999999999926</v>
      </c>
      <c r="V93" s="61">
        <f>SUM(Month!BF93:BH93)</f>
        <v>24.333333333309</v>
      </c>
      <c r="W93" s="61">
        <f>SUM(Month!BI93:BK93)</f>
        <v>213.999999999786</v>
      </c>
    </row>
    <row r="94" spans="1:23" ht="12.75">
      <c r="A94" s="185" t="s">
        <v>154</v>
      </c>
      <c r="B94" s="185" t="s">
        <v>154</v>
      </c>
      <c r="C94" s="222">
        <v>0.70000000000021</v>
      </c>
      <c r="D94" s="61">
        <f>SUM(Month!D94:F94)</f>
        <v>0</v>
      </c>
      <c r="E94" s="61">
        <f>SUM(Month!G94:I94)</f>
        <v>0</v>
      </c>
      <c r="F94" s="61">
        <f>SUM(Month!J94:L94)</f>
        <v>0</v>
      </c>
      <c r="G94" s="61">
        <f>SUM(Month!M94:O94)</f>
        <v>0</v>
      </c>
      <c r="H94" s="61">
        <f>SUM(Month!P94:R94)</f>
        <v>0</v>
      </c>
      <c r="I94" s="61">
        <f>SUM(Month!S94:U94)</f>
        <v>0</v>
      </c>
      <c r="J94" s="61">
        <f>SUM(Month!V94:X94)</f>
        <v>0</v>
      </c>
      <c r="K94" s="61">
        <f>SUM(Month!Y94:AA94)</f>
        <v>0</v>
      </c>
      <c r="L94" s="61">
        <f>SUM(Month!AB94:AD94)</f>
        <v>0</v>
      </c>
      <c r="M94" s="61">
        <f>SUM(Month!AE94:AG94)</f>
        <v>0</v>
      </c>
      <c r="N94" s="61">
        <f>SUM(Month!AH94:AJ94)</f>
        <v>0</v>
      </c>
      <c r="O94" s="61">
        <f>SUM(Month!AK94:AM94)</f>
        <v>0</v>
      </c>
      <c r="P94" s="61">
        <f>SUM(Month!AN94:AP94)</f>
        <v>0</v>
      </c>
      <c r="Q94" s="61">
        <f>SUM(Month!AQ94:AS94)</f>
        <v>12.857142857139</v>
      </c>
      <c r="R94" s="61">
        <f>SUM(Month!AT94:AV94)</f>
        <v>28.57142857142</v>
      </c>
      <c r="S94" s="61">
        <f>SUM(Month!AW94:AY94)</f>
        <v>32.857142857133</v>
      </c>
      <c r="T94" s="61">
        <f>SUM(Month!AZ94:BB94)</f>
        <v>35.714285714275</v>
      </c>
      <c r="U94" s="61">
        <f>SUM(Month!BC94:BE94)</f>
        <v>21.428571428565</v>
      </c>
      <c r="V94" s="61">
        <f>SUM(Month!BF94:BH94)</f>
        <v>37.142857142846</v>
      </c>
      <c r="W94" s="61">
        <f>SUM(Month!BI94:BK94)</f>
        <v>31.428571428561998</v>
      </c>
    </row>
    <row r="95" spans="1:23" ht="12.75">
      <c r="A95" s="185" t="s">
        <v>111</v>
      </c>
      <c r="B95" s="185" t="s">
        <v>66</v>
      </c>
      <c r="C95" s="222">
        <v>1</v>
      </c>
      <c r="D95" s="61">
        <f>SUM(Month!D95:F95)</f>
        <v>0</v>
      </c>
      <c r="E95" s="61">
        <f>SUM(Month!G95:I95)</f>
        <v>0</v>
      </c>
      <c r="F95" s="61">
        <f>SUM(Month!J95:L95)</f>
        <v>0</v>
      </c>
      <c r="G95" s="61">
        <f>SUM(Month!M95:O95)</f>
        <v>0</v>
      </c>
      <c r="H95" s="61">
        <f>SUM(Month!P95:R95)</f>
        <v>0</v>
      </c>
      <c r="I95" s="61">
        <f>SUM(Month!S95:U95)</f>
        <v>0</v>
      </c>
      <c r="J95" s="61">
        <f>SUM(Month!V95:X95)</f>
        <v>0</v>
      </c>
      <c r="K95" s="61">
        <f>SUM(Month!Y95:AA95)</f>
        <v>0</v>
      </c>
      <c r="L95" s="61">
        <f>SUM(Month!AB95:AD95)</f>
        <v>0</v>
      </c>
      <c r="M95" s="61">
        <f>SUM(Month!AE95:AG95)</f>
        <v>0</v>
      </c>
      <c r="N95" s="61">
        <f>SUM(Month!AH95:AJ95)</f>
        <v>15446</v>
      </c>
      <c r="O95" s="61">
        <f>SUM(Month!AK95:AM95)</f>
        <v>52291</v>
      </c>
      <c r="P95" s="61">
        <f>SUM(Month!AN95:AP95)</f>
        <v>33603</v>
      </c>
      <c r="Q95" s="61">
        <f>SUM(Month!AQ95:AS95)</f>
        <v>43134</v>
      </c>
      <c r="R95" s="61">
        <f>SUM(Month!AT95:AV95)</f>
        <v>12071</v>
      </c>
      <c r="S95" s="61">
        <f>SUM(Month!AW95:AY95)</f>
        <v>67796</v>
      </c>
      <c r="T95" s="61">
        <f>SUM(Month!AZ95:BB95)</f>
        <v>73404</v>
      </c>
      <c r="U95" s="61">
        <f>SUM(Month!BC95:BE95)</f>
        <v>32259</v>
      </c>
      <c r="V95" s="61">
        <f>SUM(Month!BF95:BH95)</f>
        <v>25052</v>
      </c>
      <c r="W95" s="61">
        <f>SUM(Month!BI95:BK95)</f>
        <v>22929</v>
      </c>
    </row>
    <row r="96" spans="1:23" ht="12.75">
      <c r="A96" s="185" t="s">
        <v>113</v>
      </c>
      <c r="B96" s="185" t="s">
        <v>66</v>
      </c>
      <c r="C96" s="222">
        <v>1</v>
      </c>
      <c r="D96" s="61">
        <f>SUM(Month!D96:F96)</f>
        <v>0</v>
      </c>
      <c r="E96" s="61">
        <f>SUM(Month!G96:I96)</f>
        <v>0</v>
      </c>
      <c r="F96" s="61">
        <f>SUM(Month!J96:L96)</f>
        <v>0</v>
      </c>
      <c r="G96" s="61">
        <f>SUM(Month!M96:O96)</f>
        <v>0</v>
      </c>
      <c r="H96" s="61">
        <f>SUM(Month!P96:R96)</f>
        <v>0</v>
      </c>
      <c r="I96" s="61">
        <f>SUM(Month!S96:U96)</f>
        <v>0</v>
      </c>
      <c r="J96" s="61">
        <f>SUM(Month!V96:X96)</f>
        <v>0</v>
      </c>
      <c r="K96" s="61">
        <f>SUM(Month!Y96:AA96)</f>
        <v>0</v>
      </c>
      <c r="L96" s="61">
        <f>SUM(Month!AB96:AD96)</f>
        <v>0</v>
      </c>
      <c r="M96" s="61">
        <f>SUM(Month!AE96:AG96)</f>
        <v>0</v>
      </c>
      <c r="N96" s="61">
        <f>SUM(Month!AH96:AJ96)</f>
        <v>0</v>
      </c>
      <c r="O96" s="61">
        <f>SUM(Month!AK96:AM96)</f>
        <v>0</v>
      </c>
      <c r="P96" s="61">
        <f>SUM(Month!AN96:AP96)</f>
        <v>0</v>
      </c>
      <c r="Q96" s="61">
        <f>SUM(Month!AQ96:AS96)</f>
        <v>0</v>
      </c>
      <c r="R96" s="61">
        <f>SUM(Month!AT96:AV96)</f>
        <v>0</v>
      </c>
      <c r="S96" s="61">
        <f>SUM(Month!AW96:AY96)</f>
        <v>0</v>
      </c>
      <c r="T96" s="61">
        <f>SUM(Month!AZ96:BB96)</f>
        <v>0</v>
      </c>
      <c r="U96" s="61">
        <f>SUM(Month!BC96:BE96)</f>
        <v>0</v>
      </c>
      <c r="V96" s="61">
        <f>SUM(Month!BF96:BH96)</f>
        <v>0</v>
      </c>
      <c r="W96" s="61">
        <f>SUM(Month!BI96:BK96)</f>
        <v>0</v>
      </c>
    </row>
    <row r="97" spans="1:23" ht="12.75">
      <c r="A97" s="185" t="s">
        <v>154</v>
      </c>
      <c r="B97" s="185" t="s">
        <v>154</v>
      </c>
      <c r="C97" s="222">
        <v>2</v>
      </c>
      <c r="D97" s="61">
        <f>SUM(Month!D97:F97)</f>
        <v>658</v>
      </c>
      <c r="E97" s="61">
        <f>SUM(Month!G97:I97)</f>
        <v>34.5</v>
      </c>
      <c r="F97" s="61">
        <f>SUM(Month!J97:L97)</f>
        <v>32</v>
      </c>
      <c r="G97" s="61">
        <f>SUM(Month!M97:O97)</f>
        <v>43</v>
      </c>
      <c r="H97" s="61">
        <f>SUM(Month!P97:R97)</f>
        <v>47.5</v>
      </c>
      <c r="I97" s="61">
        <f>SUM(Month!S97:U97)</f>
        <v>41</v>
      </c>
      <c r="J97" s="61">
        <f>SUM(Month!V97:X97)</f>
        <v>32.5</v>
      </c>
      <c r="K97" s="61">
        <f>SUM(Month!Y97:AA97)</f>
        <v>59</v>
      </c>
      <c r="L97" s="61">
        <f>SUM(Month!AB97:AD97)</f>
        <v>59</v>
      </c>
      <c r="M97" s="61">
        <f>SUM(Month!AE97:AG97)</f>
        <v>38</v>
      </c>
      <c r="N97" s="61">
        <f>SUM(Month!AH97:AJ97)</f>
        <v>43.5</v>
      </c>
      <c r="O97" s="61">
        <f>SUM(Month!AK97:AM97)</f>
        <v>51</v>
      </c>
      <c r="P97" s="61">
        <f>SUM(Month!AN97:AP97)</f>
        <v>62</v>
      </c>
      <c r="Q97" s="61">
        <f>SUM(Month!AQ97:AS97)</f>
        <v>46.5</v>
      </c>
      <c r="R97" s="61">
        <f>SUM(Month!AT97:AV97)</f>
        <v>23.5</v>
      </c>
      <c r="S97" s="61">
        <f>SUM(Month!AW97:AY97)</f>
        <v>45</v>
      </c>
      <c r="T97" s="61">
        <f>SUM(Month!AZ97:BB97)</f>
        <v>55.5</v>
      </c>
      <c r="U97" s="61">
        <f>SUM(Month!BC97:BE97)</f>
        <v>43</v>
      </c>
      <c r="V97" s="61">
        <f>SUM(Month!BF97:BH97)</f>
        <v>27.5</v>
      </c>
      <c r="W97" s="61">
        <f>SUM(Month!BI97:BK97)</f>
        <v>49.5</v>
      </c>
    </row>
    <row r="98" spans="1:23" ht="12.75">
      <c r="A98" s="185"/>
      <c r="B98" s="185"/>
      <c r="C98" s="222">
        <v>3</v>
      </c>
      <c r="D98" s="61">
        <f>SUM(Month!D98:F98)</f>
        <v>0</v>
      </c>
      <c r="E98" s="61">
        <f>SUM(Month!G98:I98)</f>
        <v>0</v>
      </c>
      <c r="F98" s="61">
        <f>SUM(Month!J98:L98)</f>
        <v>0</v>
      </c>
      <c r="G98" s="61">
        <f>SUM(Month!M98:O98)</f>
        <v>0</v>
      </c>
      <c r="H98" s="61">
        <f>SUM(Month!P98:R98)</f>
        <v>0</v>
      </c>
      <c r="I98" s="61">
        <f>SUM(Month!S98:U98)</f>
        <v>0</v>
      </c>
      <c r="J98" s="61">
        <f>SUM(Month!V98:X98)</f>
        <v>0</v>
      </c>
      <c r="K98" s="61">
        <f>SUM(Month!Y98:AA98)</f>
        <v>0</v>
      </c>
      <c r="L98" s="61">
        <f>SUM(Month!AB98:AD98)</f>
        <v>0</v>
      </c>
      <c r="M98" s="61">
        <f>SUM(Month!AE98:AG98)</f>
        <v>0</v>
      </c>
      <c r="N98" s="61">
        <f>SUM(Month!AH98:AJ98)</f>
        <v>0</v>
      </c>
      <c r="O98" s="61">
        <f>SUM(Month!AK98:AM98)</f>
        <v>0</v>
      </c>
      <c r="P98" s="61">
        <f>SUM(Month!AN98:AP98)</f>
        <v>0</v>
      </c>
      <c r="Q98" s="61">
        <f>SUM(Month!AQ98:AS98)</f>
        <v>0</v>
      </c>
      <c r="R98" s="61">
        <f>SUM(Month!AT98:AV98)</f>
        <v>0</v>
      </c>
      <c r="S98" s="61">
        <f>SUM(Month!AW98:AY98)</f>
        <v>0</v>
      </c>
      <c r="T98" s="61">
        <f>SUM(Month!AZ98:BB98)</f>
        <v>0</v>
      </c>
      <c r="U98" s="61">
        <f>SUM(Month!BC98:BE98)</f>
        <v>0</v>
      </c>
      <c r="V98" s="61">
        <f>SUM(Month!BF98:BH98)</f>
        <v>0</v>
      </c>
      <c r="W98" s="61">
        <f>SUM(Month!BI98:BK98)</f>
        <v>36.66666666666667</v>
      </c>
    </row>
    <row r="99" spans="1:23" ht="12.75">
      <c r="A99" s="185" t="s">
        <v>154</v>
      </c>
      <c r="B99" s="185" t="s">
        <v>154</v>
      </c>
      <c r="C99" s="222">
        <v>4</v>
      </c>
      <c r="D99" s="61">
        <f>SUM(Month!D99:F99)</f>
        <v>0</v>
      </c>
      <c r="E99" s="61">
        <f>SUM(Month!G99:I99)</f>
        <v>0</v>
      </c>
      <c r="F99" s="61">
        <f>SUM(Month!J99:L99)</f>
        <v>0</v>
      </c>
      <c r="G99" s="61">
        <f>SUM(Month!M99:O99)</f>
        <v>0</v>
      </c>
      <c r="H99" s="61">
        <f>SUM(Month!P99:R99)</f>
        <v>0</v>
      </c>
      <c r="I99" s="61">
        <f>SUM(Month!S99:U99)</f>
        <v>0</v>
      </c>
      <c r="J99" s="61">
        <f>SUM(Month!V99:X99)</f>
        <v>0</v>
      </c>
      <c r="K99" s="61">
        <f>SUM(Month!Y99:AA99)</f>
        <v>0</v>
      </c>
      <c r="L99" s="61">
        <f>SUM(Month!AB99:AD99)</f>
        <v>0</v>
      </c>
      <c r="M99" s="61">
        <f>SUM(Month!AE99:AG99)</f>
        <v>0</v>
      </c>
      <c r="N99" s="61">
        <f>SUM(Month!AH99:AJ99)</f>
        <v>0</v>
      </c>
      <c r="O99" s="61">
        <f>SUM(Month!AK99:AM99)</f>
        <v>0</v>
      </c>
      <c r="P99" s="61">
        <f>SUM(Month!AN99:AP99)</f>
        <v>0</v>
      </c>
      <c r="Q99" s="61">
        <f>SUM(Month!AQ99:AS99)</f>
        <v>0</v>
      </c>
      <c r="R99" s="61">
        <f>SUM(Month!AT99:AV99)</f>
        <v>0</v>
      </c>
      <c r="S99" s="61">
        <f>SUM(Month!AW99:AY99)</f>
        <v>0</v>
      </c>
      <c r="T99" s="61">
        <f>SUM(Month!AZ99:BB99)</f>
        <v>0</v>
      </c>
      <c r="U99" s="61">
        <f>SUM(Month!BC99:BE99)</f>
        <v>0</v>
      </c>
      <c r="V99" s="61">
        <f>SUM(Month!BF99:BH99)</f>
        <v>0</v>
      </c>
      <c r="W99" s="61">
        <f>SUM(Month!BI99:BK99)</f>
        <v>0</v>
      </c>
    </row>
    <row r="100" spans="1:23" ht="12.75">
      <c r="A100" s="185" t="s">
        <v>58</v>
      </c>
      <c r="B100" s="185" t="s">
        <v>66</v>
      </c>
      <c r="C100" s="222">
        <v>1</v>
      </c>
      <c r="D100" s="61">
        <f>SUM(Month!D100:F100)</f>
        <v>209170</v>
      </c>
      <c r="E100" s="61">
        <f>SUM(Month!G100:I100)</f>
        <v>128694</v>
      </c>
      <c r="F100" s="61">
        <f>SUM(Month!J100:L100)</f>
        <v>201479</v>
      </c>
      <c r="G100" s="61">
        <f>SUM(Month!M100:O100)</f>
        <v>242427</v>
      </c>
      <c r="H100" s="61">
        <f>SUM(Month!P100:R100)</f>
        <v>216571</v>
      </c>
      <c r="I100" s="61">
        <f>SUM(Month!S100:U100)</f>
        <v>220844</v>
      </c>
      <c r="J100" s="61">
        <f>SUM(Month!V100:X100)</f>
        <v>177490</v>
      </c>
      <c r="K100" s="61">
        <f>SUM(Month!Y100:AA100)</f>
        <v>326525</v>
      </c>
      <c r="L100" s="61">
        <f>SUM(Month!AB100:AD100)</f>
        <v>234340</v>
      </c>
      <c r="M100" s="61">
        <f>SUM(Month!AE100:AG100)</f>
        <v>218036</v>
      </c>
      <c r="N100" s="61">
        <f>SUM(Month!AH100:AJ100)</f>
        <v>193661</v>
      </c>
      <c r="O100" s="61">
        <f>SUM(Month!AK100:AM100)</f>
        <v>271752</v>
      </c>
      <c r="P100" s="61">
        <f>SUM(Month!AN100:AP100)</f>
        <v>251672</v>
      </c>
      <c r="Q100" s="61">
        <f>SUM(Month!AQ100:AS100)</f>
        <v>227954</v>
      </c>
      <c r="R100" s="61">
        <f>SUM(Month!AT100:AV100)</f>
        <v>156975</v>
      </c>
      <c r="S100" s="61">
        <f>SUM(Month!AW100:AY100)</f>
        <v>309431</v>
      </c>
      <c r="T100" s="61">
        <f>SUM(Month!AZ100:BB100)</f>
        <v>313325</v>
      </c>
      <c r="U100" s="61">
        <f>SUM(Month!BC100:BE100)</f>
        <v>145803</v>
      </c>
      <c r="V100" s="61">
        <f>SUM(Month!BF100:BH100)</f>
        <v>155520</v>
      </c>
      <c r="W100" s="61">
        <f>SUM(Month!BI100:BK100)</f>
        <v>288544</v>
      </c>
    </row>
    <row r="101" spans="1:23" ht="12.75">
      <c r="A101" s="185" t="s">
        <v>154</v>
      </c>
      <c r="B101" s="185" t="s">
        <v>154</v>
      </c>
      <c r="C101" s="222">
        <v>1.5000000000015</v>
      </c>
      <c r="D101" s="61">
        <f>SUM(Month!D101:F101)</f>
        <v>427829.9999995722</v>
      </c>
      <c r="E101" s="61">
        <f>SUM(Month!G101:I101)</f>
        <v>289046.6666663777</v>
      </c>
      <c r="F101" s="61">
        <f>SUM(Month!J101:L101)</f>
        <v>443411.9999995566</v>
      </c>
      <c r="G101" s="61">
        <f>SUM(Month!M101:O101)</f>
        <v>526851.3333328066</v>
      </c>
      <c r="H101" s="61">
        <f>SUM(Month!P101:R101)</f>
        <v>490919.33333284245</v>
      </c>
      <c r="I101" s="61">
        <f>SUM(Month!S101:U101)</f>
        <v>485061.99999951496</v>
      </c>
      <c r="J101" s="61">
        <f>SUM(Month!V101:X101)</f>
        <v>424818.6666662419</v>
      </c>
      <c r="K101" s="61">
        <f>SUM(Month!Y101:AA101)</f>
        <v>698811.9999993013</v>
      </c>
      <c r="L101" s="61">
        <f>SUM(Month!AB101:AD101)</f>
        <v>453656.666666213</v>
      </c>
      <c r="M101" s="61">
        <f>SUM(Month!AE101:AG101)</f>
        <v>436359.9999995637</v>
      </c>
      <c r="N101" s="61">
        <f>SUM(Month!AH101:AJ101)</f>
        <v>424436.66666624224</v>
      </c>
      <c r="O101" s="61">
        <f>SUM(Month!AK101:AM101)</f>
        <v>602065.3333327314</v>
      </c>
      <c r="P101" s="61">
        <f>SUM(Month!AN101:AP101)</f>
        <v>548480.6666661182</v>
      </c>
      <c r="Q101" s="61">
        <f>SUM(Month!AQ101:AS101)</f>
        <v>460296.66666620644</v>
      </c>
      <c r="R101" s="61">
        <f>SUM(Month!AT101:AV101)</f>
        <v>321653.99999967834</v>
      </c>
      <c r="S101" s="61">
        <f>SUM(Month!AW101:AY101)</f>
        <v>676403.3333326569</v>
      </c>
      <c r="T101" s="61">
        <f>SUM(Month!AZ101:BB101)</f>
        <v>709625.3333326238</v>
      </c>
      <c r="U101" s="61">
        <f>SUM(Month!BC101:BE101)</f>
        <v>279575.9999997205</v>
      </c>
      <c r="V101" s="61">
        <f>SUM(Month!BF101:BH101)</f>
        <v>310717.9999996893</v>
      </c>
      <c r="W101" s="61">
        <f>SUM(Month!BI101:BK101)</f>
        <v>620501.9999993795</v>
      </c>
    </row>
    <row r="102" spans="1:23" ht="12.75">
      <c r="A102" s="185" t="s">
        <v>154</v>
      </c>
      <c r="B102" s="185" t="s">
        <v>154</v>
      </c>
      <c r="C102" s="222">
        <v>2</v>
      </c>
      <c r="D102" s="61">
        <f>SUM(Month!D102:F102)</f>
        <v>0</v>
      </c>
      <c r="E102" s="61">
        <f>SUM(Month!G102:I102)</f>
        <v>26733.5</v>
      </c>
      <c r="F102" s="61">
        <f>SUM(Month!J102:L102)</f>
        <v>178317.5</v>
      </c>
      <c r="G102" s="61">
        <f>SUM(Month!M102:O102)</f>
        <v>327709</v>
      </c>
      <c r="H102" s="61">
        <f>SUM(Month!P102:R102)</f>
        <v>272855.5</v>
      </c>
      <c r="I102" s="61">
        <f>SUM(Month!S102:U102)</f>
        <v>378741.5</v>
      </c>
      <c r="J102" s="61">
        <f>SUM(Month!V102:X102)</f>
        <v>384046</v>
      </c>
      <c r="K102" s="61">
        <f>SUM(Month!Y102:AA102)</f>
        <v>831264.5</v>
      </c>
      <c r="L102" s="61">
        <f>SUM(Month!AB102:AD102)</f>
        <v>772130.5</v>
      </c>
      <c r="M102" s="61">
        <f>SUM(Month!AE102:AG102)</f>
        <v>931621.5</v>
      </c>
      <c r="N102" s="61">
        <f>SUM(Month!AH102:AJ102)</f>
        <v>1069660.5</v>
      </c>
      <c r="O102" s="61">
        <f>SUM(Month!AK102:AM102)</f>
        <v>1856109.5</v>
      </c>
      <c r="P102" s="61">
        <f>SUM(Month!AN102:AP102)</f>
        <v>2011340</v>
      </c>
      <c r="Q102" s="61">
        <f>SUM(Month!AQ102:AS102)</f>
        <v>1926228</v>
      </c>
      <c r="R102" s="61">
        <f>SUM(Month!AT102:AV102)</f>
        <v>1483598</v>
      </c>
      <c r="S102" s="61">
        <f>SUM(Month!AW102:AY102)</f>
        <v>3104177</v>
      </c>
      <c r="T102" s="61">
        <f>SUM(Month!AZ102:BB102)</f>
        <v>3324291.5</v>
      </c>
      <c r="U102" s="61">
        <f>SUM(Month!BC102:BE102)</f>
        <v>1615995</v>
      </c>
      <c r="V102" s="61">
        <f>SUM(Month!BF102:BH102)</f>
        <v>1742929</v>
      </c>
      <c r="W102" s="61">
        <f>SUM(Month!BI102:BK102)</f>
        <v>3777350.5</v>
      </c>
    </row>
    <row r="103" spans="1:23" ht="12.75">
      <c r="A103" s="185" t="s">
        <v>59</v>
      </c>
      <c r="B103" s="185" t="s">
        <v>66</v>
      </c>
      <c r="C103" s="222">
        <v>1</v>
      </c>
      <c r="D103" s="61">
        <f>SUM(Month!D103:F103)</f>
        <v>1734159</v>
      </c>
      <c r="E103" s="61">
        <f>SUM(Month!G103:I103)</f>
        <v>1166818</v>
      </c>
      <c r="F103" s="61">
        <f>SUM(Month!J103:L103)</f>
        <v>1912581</v>
      </c>
      <c r="G103" s="61">
        <f>SUM(Month!M103:O103)</f>
        <v>2307489</v>
      </c>
      <c r="H103" s="61">
        <f>SUM(Month!P103:R103)</f>
        <v>2311246</v>
      </c>
      <c r="I103" s="61">
        <f>SUM(Month!S103:U103)</f>
        <v>2391563</v>
      </c>
      <c r="J103" s="61">
        <f>SUM(Month!V103:X103)</f>
        <v>1897973</v>
      </c>
      <c r="K103" s="61">
        <f>SUM(Month!Y103:AA103)</f>
        <v>4011549</v>
      </c>
      <c r="L103" s="61">
        <f>SUM(Month!AB103:AD103)</f>
        <v>3467213</v>
      </c>
      <c r="M103" s="61">
        <f>SUM(Month!AE103:AG103)</f>
        <v>2152563</v>
      </c>
      <c r="N103" s="61">
        <f>SUM(Month!AH103:AJ103)</f>
        <v>2630859</v>
      </c>
      <c r="O103" s="61">
        <f>SUM(Month!AK103:AM103)</f>
        <v>3498570</v>
      </c>
      <c r="P103" s="61">
        <f>SUM(Month!AN103:AP103)</f>
        <v>3872366</v>
      </c>
      <c r="Q103" s="61">
        <f>SUM(Month!AQ103:AS103)</f>
        <v>3659606</v>
      </c>
      <c r="R103" s="61">
        <f>SUM(Month!AT103:AV103)</f>
        <v>2558468</v>
      </c>
      <c r="S103" s="61">
        <f>SUM(Month!AW103:AY103)</f>
        <v>5953627</v>
      </c>
      <c r="T103" s="61">
        <f>SUM(Month!AZ103:BB103)</f>
        <v>6148810</v>
      </c>
      <c r="U103" s="61">
        <f>SUM(Month!BC103:BE103)</f>
        <v>2655714</v>
      </c>
      <c r="V103" s="61">
        <f>SUM(Month!BF103:BH103)</f>
        <v>2464054</v>
      </c>
      <c r="W103" s="61">
        <f>SUM(Month!BI103:BK103)</f>
        <v>5089511</v>
      </c>
    </row>
    <row r="104" spans="1:23" ht="12.75">
      <c r="A104" s="185" t="s">
        <v>154</v>
      </c>
      <c r="B104" s="185" t="s">
        <v>154</v>
      </c>
      <c r="C104" s="222">
        <v>4</v>
      </c>
      <c r="D104" s="61">
        <f>SUM(Month!D104:F104)</f>
        <v>0</v>
      </c>
      <c r="E104" s="61">
        <f>SUM(Month!G104:I104)</f>
        <v>111.25</v>
      </c>
      <c r="F104" s="61">
        <f>SUM(Month!J104:L104)</f>
        <v>281</v>
      </c>
      <c r="G104" s="61">
        <f>SUM(Month!M104:O104)</f>
        <v>368.25</v>
      </c>
      <c r="H104" s="61">
        <f>SUM(Month!P104:R104)</f>
        <v>603.25</v>
      </c>
      <c r="I104" s="61">
        <f>SUM(Month!S104:U104)</f>
        <v>796</v>
      </c>
      <c r="J104" s="61">
        <f>SUM(Month!V104:X104)</f>
        <v>958.25</v>
      </c>
      <c r="K104" s="61">
        <f>SUM(Month!Y104:AA104)</f>
        <v>2108.75</v>
      </c>
      <c r="L104" s="61">
        <f>SUM(Month!AB104:AD104)</f>
        <v>1835.25</v>
      </c>
      <c r="M104" s="61">
        <f>SUM(Month!AE104:AG104)</f>
        <v>1392.5</v>
      </c>
      <c r="N104" s="61">
        <f>SUM(Month!AH104:AJ104)</f>
        <v>2040.75</v>
      </c>
      <c r="O104" s="61">
        <f>SUM(Month!AK104:AM104)</f>
        <v>3633.75</v>
      </c>
      <c r="P104" s="61">
        <f>SUM(Month!AN104:AP104)</f>
        <v>5941.25</v>
      </c>
      <c r="Q104" s="61">
        <f>SUM(Month!AQ104:AS104)</f>
        <v>6058.25</v>
      </c>
      <c r="R104" s="61">
        <f>SUM(Month!AT104:AV104)</f>
        <v>4183.75</v>
      </c>
      <c r="S104" s="61">
        <f>SUM(Month!AW104:AY104)</f>
        <v>11230.75</v>
      </c>
      <c r="T104" s="61">
        <f>SUM(Month!AZ104:BB104)</f>
        <v>14485.75</v>
      </c>
      <c r="U104" s="61">
        <f>SUM(Month!BC104:BE104)</f>
        <v>7271</v>
      </c>
      <c r="V104" s="61">
        <f>SUM(Month!BF104:BH104)</f>
        <v>7032.25</v>
      </c>
      <c r="W104" s="61">
        <f>SUM(Month!BI104:BK104)</f>
        <v>17415</v>
      </c>
    </row>
    <row r="105" spans="1:23" ht="12.75">
      <c r="A105" s="185" t="s">
        <v>154</v>
      </c>
      <c r="B105" s="185" t="s">
        <v>154</v>
      </c>
      <c r="C105" s="222">
        <v>0.9000000000000901</v>
      </c>
      <c r="D105" s="61">
        <f>SUM(Month!D105:F105)</f>
        <v>0</v>
      </c>
      <c r="E105" s="61">
        <f>SUM(Month!G105:I105)</f>
        <v>0</v>
      </c>
      <c r="F105" s="61">
        <f>SUM(Month!J105:L105)</f>
        <v>0</v>
      </c>
      <c r="G105" s="61">
        <f>SUM(Month!M105:O105)</f>
        <v>0</v>
      </c>
      <c r="H105" s="61">
        <f>SUM(Month!P105:R105)</f>
        <v>0</v>
      </c>
      <c r="I105" s="61">
        <f>SUM(Month!S105:U105)</f>
        <v>0</v>
      </c>
      <c r="J105" s="61">
        <f>SUM(Month!V105:X105)</f>
        <v>0</v>
      </c>
      <c r="K105" s="61">
        <f>SUM(Month!Y105:AA105)</f>
        <v>0</v>
      </c>
      <c r="L105" s="61">
        <f>SUM(Month!AB105:AD105)</f>
        <v>0</v>
      </c>
      <c r="M105" s="61">
        <f>SUM(Month!AE105:AG105)</f>
        <v>0</v>
      </c>
      <c r="N105" s="61">
        <f>SUM(Month!AH105:AJ105)</f>
        <v>0</v>
      </c>
      <c r="O105" s="61">
        <f>SUM(Month!AK105:AM105)</f>
        <v>0</v>
      </c>
      <c r="P105" s="61">
        <f>SUM(Month!AN105:AP105)</f>
        <v>0</v>
      </c>
      <c r="Q105" s="61">
        <f>SUM(Month!AQ105:AS105)</f>
        <v>374.444444444407</v>
      </c>
      <c r="R105" s="61">
        <f>SUM(Month!AT105:AV105)</f>
        <v>6854.444444443759</v>
      </c>
      <c r="S105" s="61">
        <f>SUM(Month!AW105:AY105)</f>
        <v>74296.66666665924</v>
      </c>
      <c r="T105" s="61">
        <f>SUM(Month!AZ105:BB105)</f>
        <v>168557.77777776093</v>
      </c>
      <c r="U105" s="61">
        <f>SUM(Month!BC105:BE105)</f>
        <v>137297.77777776404</v>
      </c>
      <c r="V105" s="61">
        <f>SUM(Month!BF105:BH105)</f>
        <v>201517.7777777576</v>
      </c>
      <c r="W105" s="61">
        <f>SUM(Month!BI105:BK105)</f>
        <v>451186.6666666215</v>
      </c>
    </row>
    <row r="106" spans="1:23" ht="12.75">
      <c r="A106" s="185" t="s">
        <v>117</v>
      </c>
      <c r="B106" s="185" t="s">
        <v>66</v>
      </c>
      <c r="C106" s="222">
        <v>1</v>
      </c>
      <c r="D106" s="61">
        <f>SUM(Month!D106:F106)</f>
        <v>0</v>
      </c>
      <c r="E106" s="61">
        <f>SUM(Month!G106:I106)</f>
        <v>0</v>
      </c>
      <c r="F106" s="61">
        <f>SUM(Month!J106:L106)</f>
        <v>0</v>
      </c>
      <c r="G106" s="61">
        <f>SUM(Month!M106:O106)</f>
        <v>0</v>
      </c>
      <c r="H106" s="61">
        <f>SUM(Month!P106:R106)</f>
        <v>0</v>
      </c>
      <c r="I106" s="61">
        <f>SUM(Month!S106:U106)</f>
        <v>0</v>
      </c>
      <c r="J106" s="61">
        <f>SUM(Month!V106:X106)</f>
        <v>0</v>
      </c>
      <c r="K106" s="61">
        <f>SUM(Month!Y106:AA106)</f>
        <v>0</v>
      </c>
      <c r="L106" s="61">
        <f>SUM(Month!AB106:AD106)</f>
        <v>0</v>
      </c>
      <c r="M106" s="61">
        <f>SUM(Month!AE106:AG106)</f>
        <v>0</v>
      </c>
      <c r="N106" s="61">
        <f>SUM(Month!AH106:AJ106)</f>
        <v>0</v>
      </c>
      <c r="O106" s="61">
        <f>SUM(Month!AK106:AM106)</f>
        <v>0</v>
      </c>
      <c r="P106" s="61">
        <f>SUM(Month!AN106:AP106)</f>
        <v>0</v>
      </c>
      <c r="Q106" s="61">
        <f>SUM(Month!AQ106:AS106)</f>
        <v>0</v>
      </c>
      <c r="R106" s="61">
        <f>SUM(Month!AT106:AV106)</f>
        <v>0</v>
      </c>
      <c r="S106" s="61">
        <f>SUM(Month!AW106:AY106)</f>
        <v>0</v>
      </c>
      <c r="T106" s="61">
        <f>SUM(Month!AZ106:BB106)</f>
        <v>0</v>
      </c>
      <c r="U106" s="61">
        <f>SUM(Month!BC106:BE106)</f>
        <v>0</v>
      </c>
      <c r="V106" s="61">
        <f>SUM(Month!BF106:BH106)</f>
        <v>0</v>
      </c>
      <c r="W106" s="61">
        <f>SUM(Month!BI106:BK106)</f>
        <v>0</v>
      </c>
    </row>
    <row r="107" spans="1:23" ht="12.75">
      <c r="A107" s="185" t="s">
        <v>154</v>
      </c>
      <c r="B107" s="185" t="s">
        <v>154</v>
      </c>
      <c r="C107" s="222">
        <v>2</v>
      </c>
      <c r="D107" s="61">
        <f>SUM(Month!D107:F107)</f>
        <v>62</v>
      </c>
      <c r="E107" s="61">
        <f>SUM(Month!G107:I107)</f>
        <v>3.5</v>
      </c>
      <c r="F107" s="61">
        <f>SUM(Month!J107:L107)</f>
        <v>4</v>
      </c>
      <c r="G107" s="61">
        <f>SUM(Month!M107:O107)</f>
        <v>4</v>
      </c>
      <c r="H107" s="61">
        <f>SUM(Month!P107:R107)</f>
        <v>3.5</v>
      </c>
      <c r="I107" s="61">
        <f>SUM(Month!S107:U107)</f>
        <v>4</v>
      </c>
      <c r="J107" s="61">
        <f>SUM(Month!V107:X107)</f>
        <v>3</v>
      </c>
      <c r="K107" s="61">
        <f>SUM(Month!Y107:AA107)</f>
        <v>5</v>
      </c>
      <c r="L107" s="61">
        <f>SUM(Month!AB107:AD107)</f>
        <v>4</v>
      </c>
      <c r="M107" s="61">
        <f>SUM(Month!AE107:AG107)</f>
        <v>4.5</v>
      </c>
      <c r="N107" s="61">
        <f>SUM(Month!AH107:AJ107)</f>
        <v>3.5</v>
      </c>
      <c r="O107" s="61">
        <f>SUM(Month!AK107:AM107)</f>
        <v>4.5</v>
      </c>
      <c r="P107" s="61">
        <f>SUM(Month!AN107:AP107)</f>
        <v>4.5</v>
      </c>
      <c r="Q107" s="61">
        <f>SUM(Month!AQ107:AS107)</f>
        <v>3</v>
      </c>
      <c r="R107" s="61">
        <f>SUM(Month!AT107:AV107)</f>
        <v>4.5</v>
      </c>
      <c r="S107" s="61">
        <f>SUM(Month!AW107:AY107)</f>
        <v>4</v>
      </c>
      <c r="T107" s="61">
        <f>SUM(Month!AZ107:BB107)</f>
        <v>5.5</v>
      </c>
      <c r="U107" s="61">
        <f>SUM(Month!BC107:BE107)</f>
        <v>4.5</v>
      </c>
      <c r="V107" s="61">
        <f>SUM(Month!BF107:BH107)</f>
        <v>3.5</v>
      </c>
      <c r="W107" s="61">
        <f>SUM(Month!BI107:BK107)</f>
        <v>3.5</v>
      </c>
    </row>
    <row r="108" spans="1:23" ht="12.75">
      <c r="A108" s="185" t="s">
        <v>154</v>
      </c>
      <c r="B108" s="185" t="s">
        <v>154</v>
      </c>
      <c r="C108" s="222">
        <v>4</v>
      </c>
      <c r="D108" s="61">
        <f>SUM(Month!D108:F108)</f>
        <v>0</v>
      </c>
      <c r="E108" s="61">
        <f>SUM(Month!G108:I108)</f>
        <v>0</v>
      </c>
      <c r="F108" s="61">
        <f>SUM(Month!J108:L108)</f>
        <v>0</v>
      </c>
      <c r="G108" s="61">
        <f>SUM(Month!M108:O108)</f>
        <v>0</v>
      </c>
      <c r="H108" s="61">
        <f>SUM(Month!P108:R108)</f>
        <v>0</v>
      </c>
      <c r="I108" s="61">
        <f>SUM(Month!S108:U108)</f>
        <v>0</v>
      </c>
      <c r="J108" s="61">
        <f>SUM(Month!V108:X108)</f>
        <v>0</v>
      </c>
      <c r="K108" s="61">
        <f>SUM(Month!Y108:AA108)</f>
        <v>0</v>
      </c>
      <c r="L108" s="61">
        <f>SUM(Month!AB108:AD108)</f>
        <v>0</v>
      </c>
      <c r="M108" s="61">
        <f>SUM(Month!AE108:AG108)</f>
        <v>0</v>
      </c>
      <c r="N108" s="61">
        <f>SUM(Month!AH108:AJ108)</f>
        <v>0</v>
      </c>
      <c r="O108" s="61">
        <f>SUM(Month!AK108:AM108)</f>
        <v>0</v>
      </c>
      <c r="P108" s="61">
        <f>SUM(Month!AN108:AP108)</f>
        <v>0</v>
      </c>
      <c r="Q108" s="61">
        <f>SUM(Month!AQ108:AS108)</f>
        <v>0</v>
      </c>
      <c r="R108" s="61">
        <f>SUM(Month!AT108:AV108)</f>
        <v>0</v>
      </c>
      <c r="S108" s="61">
        <f>SUM(Month!AW108:AY108)</f>
        <v>0</v>
      </c>
      <c r="T108" s="61">
        <f>SUM(Month!AZ108:BB108)</f>
        <v>0</v>
      </c>
      <c r="U108" s="61">
        <f>SUM(Month!BC108:BE108)</f>
        <v>2.25</v>
      </c>
      <c r="V108" s="61">
        <f>SUM(Month!BF108:BH108)</f>
        <v>5.75</v>
      </c>
      <c r="W108" s="61">
        <f>SUM(Month!BI108:BK108)</f>
        <v>11</v>
      </c>
    </row>
    <row r="109" spans="1:23" ht="12.75">
      <c r="A109" s="185" t="s">
        <v>60</v>
      </c>
      <c r="B109" s="185" t="s">
        <v>66</v>
      </c>
      <c r="C109" s="222">
        <v>1</v>
      </c>
      <c r="D109" s="61">
        <f>SUM(Month!D109:F109)</f>
        <v>24</v>
      </c>
      <c r="E109" s="61">
        <f>SUM(Month!G109:I109)</f>
        <v>76</v>
      </c>
      <c r="F109" s="61">
        <f>SUM(Month!J109:L109)</f>
        <v>64</v>
      </c>
      <c r="G109" s="61">
        <f>SUM(Month!M109:O109)</f>
        <v>19</v>
      </c>
      <c r="H109" s="61">
        <f>SUM(Month!P109:R109)</f>
        <v>19</v>
      </c>
      <c r="I109" s="61">
        <f>SUM(Month!S109:U109)</f>
        <v>72</v>
      </c>
      <c r="J109" s="61">
        <f>SUM(Month!V109:X109)</f>
        <v>54</v>
      </c>
      <c r="K109" s="61">
        <f>SUM(Month!Y109:AA109)</f>
        <v>18</v>
      </c>
      <c r="L109" s="61">
        <f>SUM(Month!AB109:AD109)</f>
        <v>23</v>
      </c>
      <c r="M109" s="61">
        <f>SUM(Month!AE109:AG109)</f>
        <v>47</v>
      </c>
      <c r="N109" s="61">
        <f>SUM(Month!AH109:AJ109)</f>
        <v>33</v>
      </c>
      <c r="O109" s="61">
        <f>SUM(Month!AK109:AM109)</f>
        <v>12</v>
      </c>
      <c r="P109" s="61">
        <f>SUM(Month!AN109:AP109)</f>
        <v>16</v>
      </c>
      <c r="Q109" s="61">
        <f>SUM(Month!AQ109:AS109)</f>
        <v>39</v>
      </c>
      <c r="R109" s="61">
        <f>SUM(Month!AT109:AV109)</f>
        <v>38</v>
      </c>
      <c r="S109" s="61">
        <f>SUM(Month!AW109:AY109)</f>
        <v>5</v>
      </c>
      <c r="T109" s="61">
        <f>SUM(Month!AZ109:BB109)</f>
        <v>10</v>
      </c>
      <c r="U109" s="61">
        <f>SUM(Month!BC109:BE109)</f>
        <v>31</v>
      </c>
      <c r="V109" s="61">
        <f>SUM(Month!BF109:BH109)</f>
        <v>25</v>
      </c>
      <c r="W109" s="61">
        <f>SUM(Month!BI109:BK109)</f>
        <v>13</v>
      </c>
    </row>
    <row r="110" spans="1:23" ht="12.75">
      <c r="A110" s="185" t="s">
        <v>154</v>
      </c>
      <c r="B110" s="185" t="s">
        <v>154</v>
      </c>
      <c r="C110" s="222">
        <v>2</v>
      </c>
      <c r="D110" s="61">
        <f>SUM(Month!D110:F110)</f>
        <v>38</v>
      </c>
      <c r="E110" s="61">
        <f>SUM(Month!G110:I110)</f>
        <v>90</v>
      </c>
      <c r="F110" s="61">
        <f>SUM(Month!J110:L110)</f>
        <v>95.5</v>
      </c>
      <c r="G110" s="61">
        <f>SUM(Month!M110:O110)</f>
        <v>27.5</v>
      </c>
      <c r="H110" s="61">
        <f>SUM(Month!P110:R110)</f>
        <v>34.5</v>
      </c>
      <c r="I110" s="61">
        <f>SUM(Month!S110:U110)</f>
        <v>135</v>
      </c>
      <c r="J110" s="61">
        <f>SUM(Month!V110:X110)</f>
        <v>104.5</v>
      </c>
      <c r="K110" s="61">
        <f>SUM(Month!Y110:AA110)</f>
        <v>50.5</v>
      </c>
      <c r="L110" s="61">
        <f>SUM(Month!AB110:AD110)</f>
        <v>935.5</v>
      </c>
      <c r="M110" s="61">
        <f>SUM(Month!AE110:AG110)</f>
        <v>2066.5</v>
      </c>
      <c r="N110" s="61">
        <f>SUM(Month!AH110:AJ110)</f>
        <v>2235</v>
      </c>
      <c r="O110" s="61">
        <f>SUM(Month!AK110:AM110)</f>
        <v>698</v>
      </c>
      <c r="P110" s="61">
        <f>SUM(Month!AN110:AP110)</f>
        <v>4107.5</v>
      </c>
      <c r="Q110" s="61">
        <f>SUM(Month!AQ110:AS110)</f>
        <v>104385.5</v>
      </c>
      <c r="R110" s="61">
        <f>SUM(Month!AT110:AV110)</f>
        <v>132545.5</v>
      </c>
      <c r="S110" s="61">
        <f>SUM(Month!AW110:AY110)</f>
        <v>42677</v>
      </c>
      <c r="T110" s="61">
        <f>SUM(Month!AZ110:BB110)</f>
        <v>67076</v>
      </c>
      <c r="U110" s="61">
        <f>SUM(Month!BC110:BE110)</f>
        <v>144080.5</v>
      </c>
      <c r="V110" s="61">
        <f>SUM(Month!BF110:BH110)</f>
        <v>138718.5</v>
      </c>
      <c r="W110" s="61">
        <f>SUM(Month!BI110:BK110)</f>
        <v>42975.5</v>
      </c>
    </row>
    <row r="111" spans="1:23" ht="12.75">
      <c r="A111" s="185" t="s">
        <v>154</v>
      </c>
      <c r="B111" s="185" t="s">
        <v>154</v>
      </c>
      <c r="C111" s="222">
        <v>1.6</v>
      </c>
      <c r="D111" s="61">
        <f>SUM(Month!D111:F111)</f>
        <v>0</v>
      </c>
      <c r="E111" s="61">
        <f>SUM(Month!G111:I111)</f>
        <v>0</v>
      </c>
      <c r="F111" s="61">
        <f>SUM(Month!J111:L111)</f>
        <v>0</v>
      </c>
      <c r="G111" s="61">
        <f>SUM(Month!M111:O111)</f>
        <v>0</v>
      </c>
      <c r="H111" s="61">
        <f>SUM(Month!P111:R111)</f>
        <v>0</v>
      </c>
      <c r="I111" s="61">
        <f>SUM(Month!S111:U111)</f>
        <v>0</v>
      </c>
      <c r="J111" s="61">
        <f>SUM(Month!V111:X111)</f>
        <v>0</v>
      </c>
      <c r="K111" s="61">
        <f>SUM(Month!Y111:AA111)</f>
        <v>0</v>
      </c>
      <c r="L111" s="61">
        <f>SUM(Month!AB111:AD111)</f>
        <v>0</v>
      </c>
      <c r="M111" s="61">
        <f>SUM(Month!AE111:AG111)</f>
        <v>0</v>
      </c>
      <c r="N111" s="61">
        <f>SUM(Month!AH111:AJ111)</f>
        <v>0</v>
      </c>
      <c r="O111" s="61">
        <f>SUM(Month!AK111:AM111)</f>
        <v>0</v>
      </c>
      <c r="P111" s="61">
        <f>SUM(Month!AN111:AP111)</f>
        <v>0</v>
      </c>
      <c r="Q111" s="61">
        <f>SUM(Month!AQ111:AS111)</f>
        <v>9166.875</v>
      </c>
      <c r="R111" s="61">
        <f>SUM(Month!AT111:AV111)</f>
        <v>23359.375</v>
      </c>
      <c r="S111" s="61">
        <f>SUM(Month!AW111:AY111)</f>
        <v>11259.375</v>
      </c>
      <c r="T111" s="61">
        <f>SUM(Month!AZ111:BB111)</f>
        <v>50845.625</v>
      </c>
      <c r="U111" s="61">
        <f>SUM(Month!BC111:BE111)</f>
        <v>404393.75</v>
      </c>
      <c r="V111" s="61">
        <f>SUM(Month!BF111:BH111)</f>
        <v>428802.5</v>
      </c>
      <c r="W111" s="61">
        <f>SUM(Month!BI111:BK111)</f>
        <v>130515</v>
      </c>
    </row>
    <row r="112" spans="1:23" ht="12.75">
      <c r="A112" s="185" t="s">
        <v>154</v>
      </c>
      <c r="B112" s="185" t="s">
        <v>154</v>
      </c>
      <c r="C112" s="222">
        <v>1.7000000000018698</v>
      </c>
      <c r="D112" s="61">
        <f>SUM(Month!D112:F112)</f>
        <v>0</v>
      </c>
      <c r="E112" s="61">
        <f>SUM(Month!G112:I112)</f>
        <v>0</v>
      </c>
      <c r="F112" s="61">
        <f>SUM(Month!J112:L112)</f>
        <v>0</v>
      </c>
      <c r="G112" s="61">
        <f>SUM(Month!M112:O112)</f>
        <v>0</v>
      </c>
      <c r="H112" s="61">
        <f>SUM(Month!P112:R112)</f>
        <v>0</v>
      </c>
      <c r="I112" s="61">
        <f>SUM(Month!S112:U112)</f>
        <v>0</v>
      </c>
      <c r="J112" s="61">
        <f>SUM(Month!V112:X112)</f>
        <v>0</v>
      </c>
      <c r="K112" s="61">
        <f>SUM(Month!Y112:AA112)</f>
        <v>0</v>
      </c>
      <c r="L112" s="61">
        <f>SUM(Month!AB112:AD112)</f>
        <v>0</v>
      </c>
      <c r="M112" s="61">
        <f>SUM(Month!AE112:AG112)</f>
        <v>0</v>
      </c>
      <c r="N112" s="61">
        <f>SUM(Month!AH112:AJ112)</f>
        <v>0</v>
      </c>
      <c r="O112" s="61">
        <f>SUM(Month!AK112:AM112)</f>
        <v>0</v>
      </c>
      <c r="P112" s="61">
        <f>SUM(Month!AN112:AP112)</f>
        <v>0</v>
      </c>
      <c r="Q112" s="61">
        <f>SUM(Month!AQ112:AS112)</f>
        <v>0</v>
      </c>
      <c r="R112" s="61">
        <f>SUM(Month!AT112:AV112)</f>
        <v>0</v>
      </c>
      <c r="S112" s="61">
        <f>SUM(Month!AW112:AY112)</f>
        <v>2.352941176468</v>
      </c>
      <c r="T112" s="61">
        <f>SUM(Month!AZ112:BB112)</f>
        <v>19.999999999978</v>
      </c>
      <c r="U112" s="61">
        <f>SUM(Month!BC112:BE112)</f>
        <v>396.47058823485804</v>
      </c>
      <c r="V112" s="61">
        <f>SUM(Month!BF112:BH112)</f>
        <v>254.70588235266104</v>
      </c>
      <c r="W112" s="61">
        <f>SUM(Month!BI112:BK112)</f>
        <v>118.23529411751701</v>
      </c>
    </row>
    <row r="113" spans="1:23" ht="12.75">
      <c r="A113" s="185" t="s">
        <v>154</v>
      </c>
      <c r="B113" s="185" t="s">
        <v>154</v>
      </c>
      <c r="C113" s="222">
        <v>1.4000000000014001</v>
      </c>
      <c r="D113" s="61">
        <f>SUM(Month!D113:F113)</f>
        <v>0</v>
      </c>
      <c r="E113" s="61">
        <f>SUM(Month!G113:I113)</f>
        <v>0</v>
      </c>
      <c r="F113" s="61">
        <f>SUM(Month!J113:L113)</f>
        <v>0</v>
      </c>
      <c r="G113" s="61">
        <f>SUM(Month!M113:O113)</f>
        <v>0</v>
      </c>
      <c r="H113" s="61">
        <f>SUM(Month!P113:R113)</f>
        <v>0</v>
      </c>
      <c r="I113" s="61">
        <f>SUM(Month!S113:U113)</f>
        <v>0</v>
      </c>
      <c r="J113" s="61">
        <f>SUM(Month!V113:X113)</f>
        <v>0</v>
      </c>
      <c r="K113" s="61">
        <f>SUM(Month!Y113:AA113)</f>
        <v>0</v>
      </c>
      <c r="L113" s="61">
        <f>SUM(Month!AB113:AD113)</f>
        <v>0</v>
      </c>
      <c r="M113" s="61">
        <f>SUM(Month!AE113:AG113)</f>
        <v>0</v>
      </c>
      <c r="N113" s="61">
        <f>SUM(Month!AH113:AJ113)</f>
        <v>0</v>
      </c>
      <c r="O113" s="61">
        <f>SUM(Month!AK113:AM113)</f>
        <v>0</v>
      </c>
      <c r="P113" s="61">
        <f>SUM(Month!AN113:AP113)</f>
        <v>0</v>
      </c>
      <c r="Q113" s="61">
        <f>SUM(Month!AQ113:AS113)</f>
        <v>0</v>
      </c>
      <c r="R113" s="61">
        <f>SUM(Month!AT113:AV113)</f>
        <v>0</v>
      </c>
      <c r="S113" s="61">
        <f>SUM(Month!AW113:AY113)</f>
        <v>0</v>
      </c>
      <c r="T113" s="61">
        <f>SUM(Month!AZ113:BB113)</f>
        <v>0</v>
      </c>
      <c r="U113" s="61">
        <f>SUM(Month!BC113:BE113)</f>
        <v>5620.714285708665</v>
      </c>
      <c r="V113" s="61">
        <f>SUM(Month!BF113:BH113)</f>
        <v>45584.28571424012</v>
      </c>
      <c r="W113" s="61">
        <f>SUM(Month!BI113:BK113)</f>
        <v>32299.999999967695</v>
      </c>
    </row>
    <row r="114" spans="1:23" ht="12.75">
      <c r="A114" s="185" t="s">
        <v>116</v>
      </c>
      <c r="B114" s="185" t="s">
        <v>66</v>
      </c>
      <c r="C114" s="222">
        <v>1</v>
      </c>
      <c r="D114" s="61">
        <f>SUM(Month!D114:F114)</f>
        <v>0</v>
      </c>
      <c r="E114" s="61">
        <f>SUM(Month!G114:I114)</f>
        <v>0</v>
      </c>
      <c r="F114" s="61">
        <f>SUM(Month!J114:L114)</f>
        <v>0</v>
      </c>
      <c r="G114" s="61">
        <f>SUM(Month!M114:O114)</f>
        <v>0</v>
      </c>
      <c r="H114" s="61">
        <f>SUM(Month!P114:R114)</f>
        <v>0</v>
      </c>
      <c r="I114" s="61">
        <f>SUM(Month!S114:U114)</f>
        <v>0</v>
      </c>
      <c r="J114" s="61">
        <f>SUM(Month!V114:X114)</f>
        <v>0</v>
      </c>
      <c r="K114" s="61">
        <f>SUM(Month!Y114:AA114)</f>
        <v>0</v>
      </c>
      <c r="L114" s="61">
        <f>SUM(Month!AB114:AD114)</f>
        <v>0</v>
      </c>
      <c r="M114" s="61">
        <f>SUM(Month!AE114:AG114)</f>
        <v>0</v>
      </c>
      <c r="N114" s="61">
        <f>SUM(Month!AH114:AJ114)</f>
        <v>0</v>
      </c>
      <c r="O114" s="61">
        <f>SUM(Month!AK114:AM114)</f>
        <v>0</v>
      </c>
      <c r="P114" s="61">
        <f>SUM(Month!AN114:AP114)</f>
        <v>0</v>
      </c>
      <c r="Q114" s="61">
        <f>SUM(Month!AQ114:AS114)</f>
        <v>0</v>
      </c>
      <c r="R114" s="61">
        <f>SUM(Month!AT114:AV114)</f>
        <v>0</v>
      </c>
      <c r="S114" s="61">
        <f>SUM(Month!AW114:AY114)</f>
        <v>0</v>
      </c>
      <c r="T114" s="61">
        <f>SUM(Month!AZ114:BB114)</f>
        <v>0</v>
      </c>
      <c r="U114" s="61">
        <f>SUM(Month!BC114:BE114)</f>
        <v>0</v>
      </c>
      <c r="V114" s="61">
        <f>SUM(Month!BF114:BH114)</f>
        <v>0</v>
      </c>
      <c r="W114" s="61">
        <f>SUM(Month!BI114:BK114)</f>
        <v>0</v>
      </c>
    </row>
    <row r="115" spans="1:23" ht="12.75">
      <c r="A115" s="185" t="s">
        <v>154</v>
      </c>
      <c r="B115" s="185" t="s">
        <v>154</v>
      </c>
      <c r="C115" s="222">
        <v>2</v>
      </c>
      <c r="D115" s="61">
        <f>SUM(Month!D115:F115)</f>
        <v>14</v>
      </c>
      <c r="E115" s="61">
        <f>SUM(Month!G115:I115)</f>
        <v>0</v>
      </c>
      <c r="F115" s="61">
        <f>SUM(Month!J115:L115)</f>
        <v>0</v>
      </c>
      <c r="G115" s="61">
        <f>SUM(Month!M115:O115)</f>
        <v>0</v>
      </c>
      <c r="H115" s="61">
        <f>SUM(Month!P115:R115)</f>
        <v>0</v>
      </c>
      <c r="I115" s="61">
        <f>SUM(Month!S115:U115)</f>
        <v>0</v>
      </c>
      <c r="J115" s="61">
        <f>SUM(Month!V115:X115)</f>
        <v>0</v>
      </c>
      <c r="K115" s="61">
        <f>SUM(Month!Y115:AA115)</f>
        <v>0</v>
      </c>
      <c r="L115" s="61">
        <f>SUM(Month!AB115:AD115)</f>
        <v>0</v>
      </c>
      <c r="M115" s="61">
        <f>SUM(Month!AE115:AG115)</f>
        <v>0</v>
      </c>
      <c r="N115" s="61">
        <f>SUM(Month!AH115:AJ115)</f>
        <v>0</v>
      </c>
      <c r="O115" s="61">
        <f>SUM(Month!AK115:AM115)</f>
        <v>0</v>
      </c>
      <c r="P115" s="61">
        <f>SUM(Month!AN115:AP115)</f>
        <v>0</v>
      </c>
      <c r="Q115" s="61">
        <f>SUM(Month!AQ115:AS115)</f>
        <v>0</v>
      </c>
      <c r="R115" s="61">
        <f>SUM(Month!AT115:AV115)</f>
        <v>0</v>
      </c>
      <c r="S115" s="61">
        <f>SUM(Month!AW115:AY115)</f>
        <v>0</v>
      </c>
      <c r="T115" s="61">
        <f>SUM(Month!AZ115:BB115)</f>
        <v>0</v>
      </c>
      <c r="U115" s="61">
        <f>SUM(Month!BC115:BE115)</f>
        <v>0</v>
      </c>
      <c r="V115" s="61">
        <f>SUM(Month!BF115:BH115)</f>
        <v>0</v>
      </c>
      <c r="W115" s="61">
        <f>SUM(Month!BI115:BK115)</f>
        <v>0</v>
      </c>
    </row>
    <row r="116" spans="1:23" ht="12.75">
      <c r="A116" s="185" t="s">
        <v>154</v>
      </c>
      <c r="B116" s="185" t="s">
        <v>154</v>
      </c>
      <c r="C116" s="222">
        <v>4</v>
      </c>
      <c r="D116" s="61">
        <f>SUM(Month!D116:F116)</f>
        <v>0</v>
      </c>
      <c r="E116" s="61">
        <f>SUM(Month!G116:I116)</f>
        <v>0</v>
      </c>
      <c r="F116" s="61">
        <f>SUM(Month!J116:L116)</f>
        <v>0</v>
      </c>
      <c r="G116" s="61">
        <f>SUM(Month!M116:O116)</f>
        <v>0</v>
      </c>
      <c r="H116" s="61">
        <f>SUM(Month!P116:R116)</f>
        <v>0</v>
      </c>
      <c r="I116" s="61">
        <f>SUM(Month!S116:U116)</f>
        <v>0</v>
      </c>
      <c r="J116" s="61">
        <f>SUM(Month!V116:X116)</f>
        <v>0</v>
      </c>
      <c r="K116" s="61">
        <f>SUM(Month!Y116:AA116)</f>
        <v>0</v>
      </c>
      <c r="L116" s="61">
        <f>SUM(Month!AB116:AD116)</f>
        <v>0</v>
      </c>
      <c r="M116" s="61">
        <f>SUM(Month!AE116:AG116)</f>
        <v>0</v>
      </c>
      <c r="N116" s="61">
        <f>SUM(Month!AH116:AJ116)</f>
        <v>0</v>
      </c>
      <c r="O116" s="61">
        <f>SUM(Month!AK116:AM116)</f>
        <v>0</v>
      </c>
      <c r="P116" s="61">
        <f>SUM(Month!AN116:AP116)</f>
        <v>0</v>
      </c>
      <c r="Q116" s="61">
        <f>SUM(Month!AQ116:AS116)</f>
        <v>25.5</v>
      </c>
      <c r="R116" s="61">
        <f>SUM(Month!AT116:AV116)</f>
        <v>35.5</v>
      </c>
      <c r="S116" s="61">
        <f>SUM(Month!AW116:AY116)</f>
        <v>9.75</v>
      </c>
      <c r="T116" s="61">
        <f>SUM(Month!AZ116:BB116)</f>
        <v>13.5</v>
      </c>
      <c r="U116" s="61">
        <f>SUM(Month!BC116:BE116)</f>
        <v>48.75</v>
      </c>
      <c r="V116" s="61">
        <f>SUM(Month!BF116:BH116)</f>
        <v>57.25</v>
      </c>
      <c r="W116" s="61">
        <f>SUM(Month!BI116:BK116)</f>
        <v>19.75</v>
      </c>
    </row>
    <row r="117" spans="1:31" ht="12.75">
      <c r="A117" s="185" t="s">
        <v>67</v>
      </c>
      <c r="B117" s="185" t="s">
        <v>115</v>
      </c>
      <c r="C117" s="222">
        <v>2</v>
      </c>
      <c r="D117" s="61">
        <f>SUM(Month!D117:F117)</f>
        <v>14078.5</v>
      </c>
      <c r="E117" s="61">
        <f>SUM(Month!G117:I117)</f>
        <v>20465.5</v>
      </c>
      <c r="F117" s="61">
        <f>SUM(Month!J117:L117)</f>
        <v>24971</v>
      </c>
      <c r="G117" s="61">
        <f>SUM(Month!M117:O117)</f>
        <v>33217.5</v>
      </c>
      <c r="H117" s="61">
        <f>SUM(Month!P117:R117)</f>
        <v>34948.5</v>
      </c>
      <c r="I117" s="61">
        <f>SUM(Month!S117:U117)</f>
        <v>35817</v>
      </c>
      <c r="J117" s="61">
        <f>SUM(Month!V117:X117)</f>
        <v>42694</v>
      </c>
      <c r="K117" s="61">
        <f>SUM(Month!Y117:AA117)</f>
        <v>51712.5</v>
      </c>
      <c r="L117" s="61">
        <f>SUM(Month!AB117:AD117)</f>
        <v>60751.5</v>
      </c>
      <c r="M117" s="61">
        <f>SUM(Month!AE117:AG117)</f>
        <v>73203</v>
      </c>
      <c r="N117" s="61">
        <f>SUM(Month!AH117:AJ117)</f>
        <v>76581</v>
      </c>
      <c r="O117" s="61">
        <f>SUM(Month!AK117:AM117)</f>
        <v>80377</v>
      </c>
      <c r="P117" s="61">
        <f>SUM(Month!AN117:AP117)</f>
        <v>77089</v>
      </c>
      <c r="Q117" s="61">
        <f>SUM(Month!AQ117:AS117)</f>
        <v>79545.5</v>
      </c>
      <c r="R117" s="61">
        <f>SUM(Month!AT117:AV117)</f>
        <v>81662.5</v>
      </c>
      <c r="S117" s="61">
        <f>SUM(Month!AW117:AY117)</f>
        <v>85933.5</v>
      </c>
      <c r="T117" s="61">
        <f>SUM(Month!AZ117:BB117)</f>
        <v>86489</v>
      </c>
      <c r="U117" s="61">
        <f>SUM(Month!BC117:BE117)</f>
        <v>86141</v>
      </c>
      <c r="V117" s="61">
        <f>SUM(Month!BF117:BH117)</f>
        <v>76318</v>
      </c>
      <c r="W117" s="61">
        <f>SUM(Month!BI117:BK117)</f>
        <v>70480</v>
      </c>
      <c r="X117" s="9"/>
      <c r="Y117" s="9"/>
      <c r="AA117" s="10"/>
      <c r="AB117" s="10"/>
      <c r="AC117" s="10"/>
      <c r="AD117" s="10"/>
      <c r="AE117" s="10"/>
    </row>
    <row r="118" spans="1:31" ht="12.75">
      <c r="A118" s="185" t="s">
        <v>154</v>
      </c>
      <c r="B118" s="185" t="s">
        <v>154</v>
      </c>
      <c r="C118" s="222">
        <v>3.000000000003</v>
      </c>
      <c r="D118" s="61">
        <f>SUM(Month!D118:F118)</f>
        <v>0</v>
      </c>
      <c r="E118" s="61">
        <f>SUM(Month!G118:I118)</f>
        <v>0</v>
      </c>
      <c r="F118" s="61">
        <f>SUM(Month!J118:L118)</f>
        <v>0</v>
      </c>
      <c r="G118" s="61">
        <f>SUM(Month!M118:O118)</f>
        <v>0</v>
      </c>
      <c r="H118" s="61">
        <f>SUM(Month!P118:R118)</f>
        <v>0</v>
      </c>
      <c r="I118" s="61">
        <f>SUM(Month!S118:U118)</f>
        <v>0</v>
      </c>
      <c r="J118" s="61">
        <f>SUM(Month!V118:X118)</f>
        <v>0</v>
      </c>
      <c r="K118" s="61">
        <f>SUM(Month!Y118:AA118)</f>
        <v>0</v>
      </c>
      <c r="L118" s="61">
        <f>SUM(Month!AB118:AD118)</f>
        <v>0</v>
      </c>
      <c r="M118" s="61">
        <f>SUM(Month!AE118:AG118)</f>
        <v>118.99999999988101</v>
      </c>
      <c r="N118" s="61">
        <f>SUM(Month!AH118:AJ118)</f>
        <v>885.333333332448</v>
      </c>
      <c r="O118" s="61">
        <f>SUM(Month!AK118:AM118)</f>
        <v>982.9999999990171</v>
      </c>
      <c r="P118" s="61">
        <f>SUM(Month!AN118:AP118)</f>
        <v>939.333333332394</v>
      </c>
      <c r="Q118" s="61">
        <f>SUM(Month!AQ118:AS118)</f>
        <v>946.6666666657201</v>
      </c>
      <c r="R118" s="61">
        <f>SUM(Month!AT118:AV118)</f>
        <v>952.9999999990471</v>
      </c>
      <c r="S118" s="61">
        <f>SUM(Month!AW118:AY118)</f>
        <v>1054.3333333322792</v>
      </c>
      <c r="T118" s="61">
        <f>SUM(Month!AZ118:BB118)</f>
        <v>872.333333332461</v>
      </c>
      <c r="U118" s="61">
        <f>SUM(Month!BC118:BE118)</f>
        <v>10.666666666656</v>
      </c>
      <c r="V118" s="61">
        <f>SUM(Month!BF118:BH118)</f>
        <v>1083.666666665583</v>
      </c>
      <c r="W118" s="61">
        <f>SUM(Month!BI118:BK118)</f>
        <v>1738.999999998261</v>
      </c>
      <c r="X118" s="9"/>
      <c r="Y118" s="9"/>
      <c r="AA118" s="10"/>
      <c r="AB118" s="10"/>
      <c r="AC118" s="10"/>
      <c r="AD118" s="10"/>
      <c r="AE118" s="10"/>
    </row>
    <row r="119" spans="1:31" ht="12.75">
      <c r="A119" s="185" t="s">
        <v>154</v>
      </c>
      <c r="B119" s="185" t="s">
        <v>154</v>
      </c>
      <c r="C119" s="222">
        <v>4</v>
      </c>
      <c r="D119" s="61">
        <f>SUM(Month!D119:F119)</f>
        <v>0</v>
      </c>
      <c r="E119" s="61">
        <f>SUM(Month!G119:I119)</f>
        <v>0</v>
      </c>
      <c r="F119" s="61">
        <f>SUM(Month!J119:L119)</f>
        <v>0</v>
      </c>
      <c r="G119" s="61">
        <f>SUM(Month!M119:O119)</f>
        <v>0</v>
      </c>
      <c r="H119" s="61">
        <f>SUM(Month!P119:R119)</f>
        <v>0</v>
      </c>
      <c r="I119" s="61">
        <f>SUM(Month!S119:U119)</f>
        <v>0</v>
      </c>
      <c r="J119" s="61">
        <f>SUM(Month!V119:X119)</f>
        <v>174.25</v>
      </c>
      <c r="K119" s="61">
        <f>SUM(Month!Y119:AA119)</f>
        <v>403.5</v>
      </c>
      <c r="L119" s="61">
        <f>SUM(Month!AB119:AD119)</f>
        <v>705</v>
      </c>
      <c r="M119" s="61">
        <f>SUM(Month!AE119:AG119)</f>
        <v>1336.75</v>
      </c>
      <c r="N119" s="61">
        <f>SUM(Month!AH119:AJ119)</f>
        <v>2267</v>
      </c>
      <c r="O119" s="61">
        <f>SUM(Month!AK119:AM119)</f>
        <v>2390.5</v>
      </c>
      <c r="P119" s="61">
        <f>SUM(Month!AN119:AP119)</f>
        <v>2933.5</v>
      </c>
      <c r="Q119" s="61">
        <f>SUM(Month!AQ119:AS119)</f>
        <v>3800</v>
      </c>
      <c r="R119" s="61">
        <f>SUM(Month!AT119:AV119)</f>
        <v>5655.75</v>
      </c>
      <c r="S119" s="61">
        <f>SUM(Month!AW119:AY119)</f>
        <v>6960.25</v>
      </c>
      <c r="T119" s="61">
        <f>SUM(Month!AZ119:BB119)</f>
        <v>7763.75</v>
      </c>
      <c r="U119" s="61">
        <f>SUM(Month!BC119:BE119)</f>
        <v>8413.75</v>
      </c>
      <c r="V119" s="61">
        <f>SUM(Month!BF119:BH119)</f>
        <v>9755.25</v>
      </c>
      <c r="W119" s="61">
        <f>SUM(Month!BI119:BK119)</f>
        <v>9255.5</v>
      </c>
      <c r="X119" s="9"/>
      <c r="Y119" s="9"/>
      <c r="AA119" s="10"/>
      <c r="AB119" s="10"/>
      <c r="AC119" s="10"/>
      <c r="AD119" s="10"/>
      <c r="AE119" s="10"/>
    </row>
    <row r="120" spans="1:31" ht="12.75">
      <c r="A120" s="185" t="s">
        <v>154</v>
      </c>
      <c r="B120" s="185" t="s">
        <v>68</v>
      </c>
      <c r="C120" s="222">
        <v>2</v>
      </c>
      <c r="D120" s="61">
        <f>SUM(Month!D120:F120)</f>
        <v>0</v>
      </c>
      <c r="E120" s="61">
        <f>SUM(Month!G120:I120)</f>
        <v>0</v>
      </c>
      <c r="F120" s="61">
        <f>SUM(Month!J120:L120)</f>
        <v>0</v>
      </c>
      <c r="G120" s="61">
        <f>SUM(Month!M120:O120)</f>
        <v>10.5</v>
      </c>
      <c r="H120" s="61">
        <f>SUM(Month!P120:R120)</f>
        <v>53</v>
      </c>
      <c r="I120" s="61">
        <f>SUM(Month!S120:U120)</f>
        <v>327</v>
      </c>
      <c r="J120" s="61">
        <f>SUM(Month!V120:X120)</f>
        <v>611.5</v>
      </c>
      <c r="K120" s="61">
        <f>SUM(Month!Y120:AA120)</f>
        <v>578</v>
      </c>
      <c r="L120" s="61">
        <f>SUM(Month!AB120:AD120)</f>
        <v>0</v>
      </c>
      <c r="M120" s="61">
        <f>SUM(Month!AE120:AG120)</f>
        <v>0</v>
      </c>
      <c r="N120" s="61">
        <f>SUM(Month!AH120:AJ120)</f>
        <v>50</v>
      </c>
      <c r="O120" s="61">
        <f>SUM(Month!AK120:AM120)</f>
        <v>993.5</v>
      </c>
      <c r="P120" s="61">
        <f>SUM(Month!AN120:AP120)</f>
        <v>1232</v>
      </c>
      <c r="Q120" s="61">
        <f>SUM(Month!AQ120:AS120)</f>
        <v>1142</v>
      </c>
      <c r="R120" s="61">
        <f>SUM(Month!AT120:AV120)</f>
        <v>1712</v>
      </c>
      <c r="S120" s="61">
        <f>SUM(Month!AW120:AY120)</f>
        <v>2847.5</v>
      </c>
      <c r="T120" s="61">
        <f>SUM(Month!AZ120:BB120)</f>
        <v>2191</v>
      </c>
      <c r="U120" s="61">
        <f>SUM(Month!BC120:BE120)</f>
        <v>3686.5</v>
      </c>
      <c r="V120" s="61">
        <f>SUM(Month!BF120:BH120)</f>
        <v>4946</v>
      </c>
      <c r="W120" s="61">
        <f>SUM(Month!BI120:BK120)</f>
        <v>2223</v>
      </c>
      <c r="X120" s="9"/>
      <c r="Y120" s="9"/>
      <c r="AA120" s="10"/>
      <c r="AB120" s="10"/>
      <c r="AC120" s="10"/>
      <c r="AD120" s="10"/>
      <c r="AE120" s="10"/>
    </row>
    <row r="121" spans="1:31" ht="12.75">
      <c r="A121" s="185" t="s">
        <v>154</v>
      </c>
      <c r="B121" s="185" t="s">
        <v>69</v>
      </c>
      <c r="C121" s="222">
        <v>0.5</v>
      </c>
      <c r="D121" s="61">
        <f>SUM(Month!D121:F121)</f>
        <v>561790</v>
      </c>
      <c r="E121" s="61">
        <f>SUM(Month!G121:I121)</f>
        <v>450216</v>
      </c>
      <c r="F121" s="61">
        <f>SUM(Month!J121:L121)</f>
        <v>673280</v>
      </c>
      <c r="G121" s="61">
        <f>SUM(Month!M121:O121)</f>
        <v>712594</v>
      </c>
      <c r="H121" s="61">
        <f>SUM(Month!P121:R121)</f>
        <v>830680</v>
      </c>
      <c r="I121" s="61">
        <f>SUM(Month!S121:U121)</f>
        <v>584688</v>
      </c>
      <c r="J121" s="61">
        <f>SUM(Month!V121:X121)</f>
        <v>775976</v>
      </c>
      <c r="K121" s="61">
        <f>SUM(Month!Y121:AA121)</f>
        <v>862238</v>
      </c>
      <c r="L121" s="61">
        <f>SUM(Month!AB121:AD121)</f>
        <v>681178</v>
      </c>
      <c r="M121" s="61">
        <f>SUM(Month!AE121:AG121)</f>
        <v>516464</v>
      </c>
      <c r="N121" s="61">
        <f>SUM(Month!AH121:AJ121)</f>
        <v>404954</v>
      </c>
      <c r="O121" s="61">
        <f>SUM(Month!AK121:AM121)</f>
        <v>146688</v>
      </c>
      <c r="P121" s="61">
        <f>SUM(Month!AN121:AP121)</f>
        <v>187918</v>
      </c>
      <c r="Q121" s="61">
        <f>SUM(Month!AQ121:AS121)</f>
        <v>0</v>
      </c>
      <c r="R121" s="61">
        <f>SUM(Month!AT121:AV121)</f>
        <v>0</v>
      </c>
      <c r="S121" s="61">
        <f>SUM(Month!AW121:AY121)</f>
        <v>0</v>
      </c>
      <c r="T121" s="61">
        <f>SUM(Month!AZ121:BB121)</f>
        <v>0</v>
      </c>
      <c r="U121" s="61">
        <f>SUM(Month!BC121:BE121)</f>
        <v>0</v>
      </c>
      <c r="V121" s="61">
        <f>SUM(Month!BF121:BH121)</f>
        <v>0</v>
      </c>
      <c r="W121" s="61">
        <f>SUM(Month!BI121:BK121)</f>
        <v>0</v>
      </c>
      <c r="X121" s="9"/>
      <c r="Y121" s="9"/>
      <c r="AA121" s="10"/>
      <c r="AB121" s="10"/>
      <c r="AC121" s="10"/>
      <c r="AD121" s="10"/>
      <c r="AE121" s="10"/>
    </row>
    <row r="122" spans="1:31" ht="12.75">
      <c r="A122" s="185" t="s">
        <v>154</v>
      </c>
      <c r="B122" s="185" t="s">
        <v>70</v>
      </c>
      <c r="C122" s="222">
        <v>1</v>
      </c>
      <c r="D122" s="61">
        <f>SUM(Month!D122:F122)</f>
        <v>8177</v>
      </c>
      <c r="E122" s="61">
        <f>SUM(Month!G122:I122)</f>
        <v>8790</v>
      </c>
      <c r="F122" s="61">
        <f>SUM(Month!J122:L122)</f>
        <v>11519</v>
      </c>
      <c r="G122" s="61">
        <f>SUM(Month!M122:O122)</f>
        <v>6103</v>
      </c>
      <c r="H122" s="61">
        <f>SUM(Month!P122:R122)</f>
        <v>4355</v>
      </c>
      <c r="I122" s="61">
        <f>SUM(Month!S122:U122)</f>
        <v>12540</v>
      </c>
      <c r="J122" s="61">
        <f>SUM(Month!V122:X122)</f>
        <v>15150</v>
      </c>
      <c r="K122" s="61">
        <f>SUM(Month!Y122:AA122)</f>
        <v>8416</v>
      </c>
      <c r="L122" s="61">
        <f>SUM(Month!AB122:AD122)</f>
        <v>24193</v>
      </c>
      <c r="M122" s="61">
        <f>SUM(Month!AE122:AG122)</f>
        <v>26438</v>
      </c>
      <c r="N122" s="61">
        <f>SUM(Month!AH122:AJ122)</f>
        <v>20000</v>
      </c>
      <c r="O122" s="61">
        <f>SUM(Month!AK122:AM122)</f>
        <v>8056</v>
      </c>
      <c r="P122" s="61">
        <f>SUM(Month!AN122:AP122)</f>
        <v>8342</v>
      </c>
      <c r="Q122" s="61">
        <f>SUM(Month!AQ122:AS122)</f>
        <v>0</v>
      </c>
      <c r="R122" s="61">
        <f>SUM(Month!AT122:AV122)</f>
        <v>0</v>
      </c>
      <c r="S122" s="61">
        <f>SUM(Month!AW122:AY122)</f>
        <v>0</v>
      </c>
      <c r="T122" s="61">
        <f>SUM(Month!AZ122:BB122)</f>
        <v>0</v>
      </c>
      <c r="U122" s="61">
        <f>SUM(Month!BC122:BE122)</f>
        <v>0</v>
      </c>
      <c r="V122" s="61">
        <f>SUM(Month!BF122:BH122)</f>
        <v>0</v>
      </c>
      <c r="W122" s="61">
        <f>SUM(Month!BI122:BK122)</f>
        <v>0</v>
      </c>
      <c r="X122" s="9"/>
      <c r="Y122" s="9"/>
      <c r="AA122" s="10"/>
      <c r="AB122" s="10"/>
      <c r="AC122" s="10"/>
      <c r="AD122" s="10"/>
      <c r="AE122" s="10"/>
    </row>
    <row r="123" spans="1:31" ht="12.75">
      <c r="A123" s="185" t="s">
        <v>154</v>
      </c>
      <c r="B123" s="185" t="s">
        <v>65</v>
      </c>
      <c r="C123" s="222">
        <v>1</v>
      </c>
      <c r="D123" s="61">
        <f>SUM(Month!D123:F123)</f>
        <v>39390</v>
      </c>
      <c r="E123" s="61">
        <f>SUM(Month!G123:I123)</f>
        <v>29905</v>
      </c>
      <c r="F123" s="61">
        <f>SUM(Month!J123:L123)</f>
        <v>30430</v>
      </c>
      <c r="G123" s="61">
        <f>SUM(Month!M123:O123)</f>
        <v>34595</v>
      </c>
      <c r="H123" s="61">
        <f>SUM(Month!P123:R123)</f>
        <v>30121</v>
      </c>
      <c r="I123" s="61">
        <f>SUM(Month!S123:U123)</f>
        <v>29464</v>
      </c>
      <c r="J123" s="61">
        <f>SUM(Month!V123:X123)</f>
        <v>26703</v>
      </c>
      <c r="K123" s="61">
        <f>SUM(Month!Y123:AA123)</f>
        <v>31036</v>
      </c>
      <c r="L123" s="61">
        <f>SUM(Month!AB123:AD123)</f>
        <v>29914</v>
      </c>
      <c r="M123" s="61">
        <f>SUM(Month!AE123:AG123)</f>
        <v>12546</v>
      </c>
      <c r="N123" s="61">
        <f>SUM(Month!AH123:AJ123)</f>
        <v>20131</v>
      </c>
      <c r="O123" s="61">
        <f>SUM(Month!AK123:AM123)</f>
        <v>31759</v>
      </c>
      <c r="P123" s="61">
        <f>SUM(Month!AN123:AP123)</f>
        <v>29622</v>
      </c>
      <c r="Q123" s="61">
        <f>SUM(Month!AQ123:AS123)</f>
        <v>28432</v>
      </c>
      <c r="R123" s="61">
        <f>SUM(Month!AT123:AV123)</f>
        <v>28411</v>
      </c>
      <c r="S123" s="61">
        <f>SUM(Month!AW123:AY123)</f>
        <v>31795</v>
      </c>
      <c r="T123" s="61">
        <f>SUM(Month!AZ123:BB123)</f>
        <v>31168</v>
      </c>
      <c r="U123" s="61">
        <f>SUM(Month!BC123:BE123)</f>
        <v>29977</v>
      </c>
      <c r="V123" s="61">
        <f>SUM(Month!BF123:BH123)</f>
        <v>20186</v>
      </c>
      <c r="W123" s="61">
        <f>SUM(Month!BI123:BK123)</f>
        <v>29672</v>
      </c>
      <c r="X123" s="9"/>
      <c r="Y123" s="9"/>
      <c r="AA123" s="10"/>
      <c r="AB123" s="10"/>
      <c r="AC123" s="10"/>
      <c r="AD123" s="10"/>
      <c r="AE123" s="10"/>
    </row>
    <row r="124" spans="1:31" ht="12.75">
      <c r="A124" s="185" t="s">
        <v>154</v>
      </c>
      <c r="B124" s="185" t="s">
        <v>154</v>
      </c>
      <c r="C124" s="222">
        <v>1.5000000000015</v>
      </c>
      <c r="D124" s="61">
        <f>SUM(Month!D124:F124)</f>
        <v>270383.9999997296</v>
      </c>
      <c r="E124" s="61">
        <f>SUM(Month!G124:I124)</f>
        <v>322555.3333330108</v>
      </c>
      <c r="F124" s="61">
        <f>SUM(Month!J124:L124)</f>
        <v>289239.33333304414</v>
      </c>
      <c r="G124" s="61">
        <f>SUM(Month!M124:O124)</f>
        <v>317205.9999996828</v>
      </c>
      <c r="H124" s="61">
        <f>SUM(Month!P124:R124)</f>
        <v>302634.66666636406</v>
      </c>
      <c r="I124" s="61">
        <f>SUM(Month!S124:U124)</f>
        <v>305661.99999969435</v>
      </c>
      <c r="J124" s="61">
        <f>SUM(Month!V124:X124)</f>
        <v>273059.33333306026</v>
      </c>
      <c r="K124" s="61">
        <f>SUM(Month!Y124:AA124)</f>
        <v>305212.6666663615</v>
      </c>
      <c r="L124" s="61">
        <f>SUM(Month!AB124:AD124)</f>
        <v>836764.66666583</v>
      </c>
      <c r="M124" s="61">
        <f>SUM(Month!AE124:AG124)</f>
        <v>254909.33333307842</v>
      </c>
      <c r="N124" s="61">
        <f>SUM(Month!AH124:AJ124)</f>
        <v>659744.6666660069</v>
      </c>
      <c r="O124" s="61">
        <f>SUM(Month!AK124:AM124)</f>
        <v>1323385.9999986766</v>
      </c>
      <c r="P124" s="61">
        <f>SUM(Month!AN124:AP124)</f>
        <v>1507976.6666651587</v>
      </c>
      <c r="Q124" s="61">
        <f>SUM(Month!AQ124:AS124)</f>
        <v>269942.6666663968</v>
      </c>
      <c r="R124" s="61">
        <f>SUM(Month!AT124:AV124)</f>
        <v>214119.9999997859</v>
      </c>
      <c r="S124" s="61">
        <f>SUM(Month!AW124:AY124)</f>
        <v>259403.33333307394</v>
      </c>
      <c r="T124" s="61">
        <f>SUM(Month!AZ124:BB124)</f>
        <v>277208.6666663895</v>
      </c>
      <c r="U124" s="61">
        <f>SUM(Month!BC124:BE124)</f>
        <v>276182.6666663905</v>
      </c>
      <c r="V124" s="61">
        <f>SUM(Month!BF124:BH124)</f>
        <v>264157.99999973585</v>
      </c>
      <c r="W124" s="61">
        <f>SUM(Month!BI124:BK124)</f>
        <v>337612.6666663291</v>
      </c>
      <c r="X124" s="9"/>
      <c r="Y124" s="9"/>
      <c r="AA124" s="10"/>
      <c r="AB124" s="10"/>
      <c r="AC124" s="10"/>
      <c r="AD124" s="10"/>
      <c r="AE124" s="10"/>
    </row>
    <row r="125" spans="1:31" ht="12.75">
      <c r="A125" s="185" t="s">
        <v>154</v>
      </c>
      <c r="B125" s="185" t="s">
        <v>71</v>
      </c>
      <c r="C125" s="222">
        <v>2</v>
      </c>
      <c r="D125" s="61">
        <f>SUM(Month!D125:F125)</f>
        <v>126418.5</v>
      </c>
      <c r="E125" s="61">
        <f>SUM(Month!G125:I125)</f>
        <v>124611.5</v>
      </c>
      <c r="F125" s="61">
        <f>SUM(Month!J125:L125)</f>
        <v>149630</v>
      </c>
      <c r="G125" s="61">
        <f>SUM(Month!M125:O125)</f>
        <v>146937.5</v>
      </c>
      <c r="H125" s="61">
        <f>SUM(Month!P125:R125)</f>
        <v>137676.5</v>
      </c>
      <c r="I125" s="61">
        <f>SUM(Month!S125:U125)</f>
        <v>157499.5</v>
      </c>
      <c r="J125" s="61">
        <f>SUM(Month!V125:X125)</f>
        <v>169199</v>
      </c>
      <c r="K125" s="61">
        <f>SUM(Month!Y125:AA125)</f>
        <v>141302</v>
      </c>
      <c r="L125" s="61">
        <f>SUM(Month!AB125:AD125)</f>
        <v>195637.5</v>
      </c>
      <c r="M125" s="61">
        <f>SUM(Month!AE125:AG125)</f>
        <v>203104</v>
      </c>
      <c r="N125" s="61">
        <f>SUM(Month!AH125:AJ125)</f>
        <v>204952.5</v>
      </c>
      <c r="O125" s="61">
        <f>SUM(Month!AK125:AM125)</f>
        <v>215988</v>
      </c>
      <c r="P125" s="61">
        <f>SUM(Month!AN125:AP125)</f>
        <v>166969.5</v>
      </c>
      <c r="Q125" s="61">
        <f>SUM(Month!AQ125:AS125)</f>
        <v>246175</v>
      </c>
      <c r="R125" s="61">
        <f>SUM(Month!AT125:AV125)</f>
        <v>303683</v>
      </c>
      <c r="S125" s="61">
        <f>SUM(Month!AW125:AY125)</f>
        <v>287841</v>
      </c>
      <c r="T125" s="61">
        <f>SUM(Month!AZ125:BB125)</f>
        <v>293615</v>
      </c>
      <c r="U125" s="61">
        <f>SUM(Month!BC125:BE125)</f>
        <v>318954</v>
      </c>
      <c r="V125" s="61">
        <f>SUM(Month!BF125:BH125)</f>
        <v>301133</v>
      </c>
      <c r="W125" s="61">
        <f>SUM(Month!BI125:BK125)</f>
        <v>314351.5</v>
      </c>
      <c r="X125" s="9"/>
      <c r="Y125" s="9"/>
      <c r="AA125" s="10"/>
      <c r="AB125" s="10"/>
      <c r="AC125" s="10"/>
      <c r="AD125" s="10"/>
      <c r="AE125" s="10"/>
    </row>
    <row r="126" spans="1:31" ht="12.75">
      <c r="A126" s="185" t="s">
        <v>154</v>
      </c>
      <c r="B126" s="185" t="s">
        <v>72</v>
      </c>
      <c r="C126" s="222">
        <v>1</v>
      </c>
      <c r="D126" s="61">
        <f>SUM(Month!D126:F126)</f>
        <v>0</v>
      </c>
      <c r="E126" s="61">
        <f>SUM(Month!G126:I126)</f>
        <v>0</v>
      </c>
      <c r="F126" s="61">
        <f>SUM(Month!J126:L126)</f>
        <v>0</v>
      </c>
      <c r="G126" s="61">
        <f>SUM(Month!M126:O126)</f>
        <v>0</v>
      </c>
      <c r="H126" s="61">
        <f>SUM(Month!P126:R126)</f>
        <v>0</v>
      </c>
      <c r="I126" s="61">
        <f>SUM(Month!S126:U126)</f>
        <v>0</v>
      </c>
      <c r="J126" s="61">
        <f>SUM(Month!V126:X126)</f>
        <v>0</v>
      </c>
      <c r="K126" s="61">
        <f>SUM(Month!Y126:AA126)</f>
        <v>249</v>
      </c>
      <c r="L126" s="61">
        <f>SUM(Month!AB126:AD126)</f>
        <v>0</v>
      </c>
      <c r="M126" s="61">
        <f>SUM(Month!AE126:AG126)</f>
        <v>0</v>
      </c>
      <c r="N126" s="61">
        <f>SUM(Month!AH126:AJ126)</f>
        <v>0</v>
      </c>
      <c r="O126" s="61">
        <f>SUM(Month!AK126:AM126)</f>
        <v>0</v>
      </c>
      <c r="P126" s="61">
        <f>SUM(Month!AN126:AP126)</f>
        <v>0</v>
      </c>
      <c r="Q126" s="61">
        <f>SUM(Month!AQ126:AS126)</f>
        <v>0</v>
      </c>
      <c r="R126" s="61">
        <f>SUM(Month!AT126:AV126)</f>
        <v>0</v>
      </c>
      <c r="S126" s="61">
        <f>SUM(Month!AW126:AY126)</f>
        <v>0</v>
      </c>
      <c r="T126" s="61">
        <f>SUM(Month!AZ126:BB126)</f>
        <v>0</v>
      </c>
      <c r="U126" s="61">
        <f>SUM(Month!BC126:BE126)</f>
        <v>0</v>
      </c>
      <c r="V126" s="61">
        <f>SUM(Month!BF126:BH126)</f>
        <v>0</v>
      </c>
      <c r="W126" s="61">
        <f>SUM(Month!BI126:BK126)</f>
        <v>0</v>
      </c>
      <c r="X126" s="9"/>
      <c r="Y126" s="9"/>
      <c r="AA126" s="10"/>
      <c r="AB126" s="10"/>
      <c r="AC126" s="10"/>
      <c r="AD126" s="10"/>
      <c r="AE126" s="10"/>
    </row>
    <row r="127" spans="1:31" ht="12.75">
      <c r="A127" s="185" t="s">
        <v>154</v>
      </c>
      <c r="B127" s="185" t="s">
        <v>154</v>
      </c>
      <c r="C127" s="222">
        <v>2</v>
      </c>
      <c r="D127" s="61">
        <f>SUM(Month!D127:F127)</f>
        <v>0</v>
      </c>
      <c r="E127" s="61">
        <f>SUM(Month!G127:I127)</f>
        <v>22571.5</v>
      </c>
      <c r="F127" s="61">
        <f>SUM(Month!J127:L127)</f>
        <v>7617.5</v>
      </c>
      <c r="G127" s="61">
        <f>SUM(Month!M127:O127)</f>
        <v>305</v>
      </c>
      <c r="H127" s="61">
        <f>SUM(Month!P127:R127)</f>
        <v>0</v>
      </c>
      <c r="I127" s="61">
        <f>SUM(Month!S127:U127)</f>
        <v>3514.5</v>
      </c>
      <c r="J127" s="61">
        <f>SUM(Month!V127:X127)</f>
        <v>5235.5</v>
      </c>
      <c r="K127" s="61">
        <f>SUM(Month!Y127:AA127)</f>
        <v>3975</v>
      </c>
      <c r="L127" s="61">
        <f>SUM(Month!AB127:AD127)</f>
        <v>3716.5</v>
      </c>
      <c r="M127" s="61">
        <f>SUM(Month!AE127:AG127)</f>
        <v>5944</v>
      </c>
      <c r="N127" s="61">
        <f>SUM(Month!AH127:AJ127)</f>
        <v>6714.5</v>
      </c>
      <c r="O127" s="61">
        <f>SUM(Month!AK127:AM127)</f>
        <v>1641</v>
      </c>
      <c r="P127" s="61">
        <f>SUM(Month!AN127:AP127)</f>
        <v>687</v>
      </c>
      <c r="Q127" s="61">
        <f>SUM(Month!AQ127:AS127)</f>
        <v>4150.5</v>
      </c>
      <c r="R127" s="61">
        <f>SUM(Month!AT127:AV127)</f>
        <v>3678</v>
      </c>
      <c r="S127" s="61">
        <f>SUM(Month!AW127:AY127)</f>
        <v>831</v>
      </c>
      <c r="T127" s="61">
        <f>SUM(Month!AZ127:BB127)</f>
        <v>1576</v>
      </c>
      <c r="U127" s="61">
        <f>SUM(Month!BC127:BE127)</f>
        <v>594.5</v>
      </c>
      <c r="V127" s="61">
        <f>SUM(Month!BF127:BH127)</f>
        <v>624</v>
      </c>
      <c r="W127" s="61">
        <f>SUM(Month!BI127:BK127)</f>
        <v>352</v>
      </c>
      <c r="X127" s="9"/>
      <c r="Y127" s="9"/>
      <c r="AA127" s="10"/>
      <c r="AB127" s="10"/>
      <c r="AC127" s="10"/>
      <c r="AD127" s="10"/>
      <c r="AE127" s="10"/>
    </row>
    <row r="128" spans="1:31" ht="12.75">
      <c r="A128" s="185" t="s">
        <v>154</v>
      </c>
      <c r="B128" s="185" t="s">
        <v>73</v>
      </c>
      <c r="C128" s="222">
        <v>2</v>
      </c>
      <c r="D128" s="61">
        <f>SUM(Month!D128:F128)</f>
        <v>2485</v>
      </c>
      <c r="E128" s="61">
        <f>SUM(Month!G128:I128)</f>
        <v>0</v>
      </c>
      <c r="F128" s="61">
        <f>SUM(Month!J128:L128)</f>
        <v>0</v>
      </c>
      <c r="G128" s="61">
        <f>SUM(Month!M128:O128)</f>
        <v>0</v>
      </c>
      <c r="H128" s="61">
        <f>SUM(Month!P128:R128)</f>
        <v>0</v>
      </c>
      <c r="I128" s="61">
        <f>SUM(Month!S128:U128)</f>
        <v>637.5</v>
      </c>
      <c r="J128" s="61">
        <f>SUM(Month!V128:X128)</f>
        <v>2937</v>
      </c>
      <c r="K128" s="61">
        <f>SUM(Month!Y128:AA128)</f>
        <v>198</v>
      </c>
      <c r="L128" s="61">
        <f>SUM(Month!AB128:AD128)</f>
        <v>315</v>
      </c>
      <c r="M128" s="61">
        <f>SUM(Month!AE128:AG128)</f>
        <v>956</v>
      </c>
      <c r="N128" s="61">
        <f>SUM(Month!AH128:AJ128)</f>
        <v>299.5</v>
      </c>
      <c r="O128" s="61">
        <f>SUM(Month!AK128:AM128)</f>
        <v>0</v>
      </c>
      <c r="P128" s="61">
        <f>SUM(Month!AN128:AP128)</f>
        <v>0</v>
      </c>
      <c r="Q128" s="61">
        <f>SUM(Month!AQ128:AS128)</f>
        <v>0</v>
      </c>
      <c r="R128" s="61">
        <f>SUM(Month!AT128:AV128)</f>
        <v>0</v>
      </c>
      <c r="S128" s="61">
        <f>SUM(Month!AW128:AY128)</f>
        <v>0</v>
      </c>
      <c r="T128" s="61">
        <f>SUM(Month!AZ128:BB128)</f>
        <v>0</v>
      </c>
      <c r="U128" s="61">
        <f>SUM(Month!BC128:BE128)</f>
        <v>0</v>
      </c>
      <c r="V128" s="61">
        <f>SUM(Month!BF128:BH128)</f>
        <v>0</v>
      </c>
      <c r="W128" s="61">
        <f>SUM(Month!BI128:BK128)</f>
        <v>0</v>
      </c>
      <c r="X128" s="9"/>
      <c r="Y128" s="9"/>
      <c r="AA128" s="10"/>
      <c r="AB128" s="10"/>
      <c r="AC128" s="10"/>
      <c r="AD128" s="10"/>
      <c r="AE128" s="10"/>
    </row>
    <row r="129" spans="1:31" ht="12.75">
      <c r="A129" s="185" t="s">
        <v>154</v>
      </c>
      <c r="B129" s="185" t="s">
        <v>74</v>
      </c>
      <c r="C129" s="222">
        <v>0.5</v>
      </c>
      <c r="D129" s="61">
        <f>SUM(Month!D129:F129)</f>
        <v>0</v>
      </c>
      <c r="E129" s="61">
        <f>SUM(Month!G129:I129)</f>
        <v>0</v>
      </c>
      <c r="F129" s="61">
        <f>SUM(Month!J129:L129)</f>
        <v>0</v>
      </c>
      <c r="G129" s="61">
        <f>SUM(Month!M129:O129)</f>
        <v>0</v>
      </c>
      <c r="H129" s="61">
        <f>SUM(Month!P129:R129)</f>
        <v>0</v>
      </c>
      <c r="I129" s="61">
        <f>SUM(Month!S129:U129)</f>
        <v>0</v>
      </c>
      <c r="J129" s="61">
        <f>SUM(Month!V129:X129)</f>
        <v>0</v>
      </c>
      <c r="K129" s="61">
        <f>SUM(Month!Y129:AA129)</f>
        <v>0</v>
      </c>
      <c r="L129" s="61">
        <f>SUM(Month!AB129:AD129)</f>
        <v>0</v>
      </c>
      <c r="M129" s="61">
        <f>SUM(Month!AE129:AG129)</f>
        <v>0</v>
      </c>
      <c r="N129" s="61">
        <f>SUM(Month!AH129:AJ129)</f>
        <v>0</v>
      </c>
      <c r="O129" s="61">
        <f>SUM(Month!AK129:AM129)</f>
        <v>0</v>
      </c>
      <c r="P129" s="61">
        <f>SUM(Month!AN129:AP129)</f>
        <v>0</v>
      </c>
      <c r="Q129" s="61">
        <f>SUM(Month!AQ129:AS129)</f>
        <v>0</v>
      </c>
      <c r="R129" s="61">
        <f>SUM(Month!AT129:AV129)</f>
        <v>0</v>
      </c>
      <c r="S129" s="61">
        <f>SUM(Month!AW129:AY129)</f>
        <v>0</v>
      </c>
      <c r="T129" s="61">
        <f>SUM(Month!AZ129:BB129)</f>
        <v>0</v>
      </c>
      <c r="U129" s="61">
        <f>SUM(Month!BC129:BE129)</f>
        <v>0</v>
      </c>
      <c r="V129" s="61">
        <f>SUM(Month!BF129:BH129)</f>
        <v>0</v>
      </c>
      <c r="W129" s="61">
        <f>SUM(Month!BI129:BK129)</f>
        <v>0</v>
      </c>
      <c r="X129" s="9"/>
      <c r="Y129" s="9"/>
      <c r="AA129" s="10"/>
      <c r="AB129" s="10"/>
      <c r="AC129" s="10"/>
      <c r="AD129" s="10"/>
      <c r="AE129" s="10"/>
    </row>
    <row r="130" spans="1:31" ht="12.75">
      <c r="A130" s="185" t="s">
        <v>154</v>
      </c>
      <c r="B130" s="185" t="s">
        <v>154</v>
      </c>
      <c r="C130" s="222">
        <v>1</v>
      </c>
      <c r="D130" s="61">
        <f>SUM(Month!D130:F130)</f>
        <v>28985</v>
      </c>
      <c r="E130" s="61">
        <f>SUM(Month!G130:I130)</f>
        <v>27999</v>
      </c>
      <c r="F130" s="61">
        <f>SUM(Month!J130:L130)</f>
        <v>26632</v>
      </c>
      <c r="G130" s="61">
        <f>SUM(Month!M130:O130)</f>
        <v>25702</v>
      </c>
      <c r="H130" s="61">
        <f>SUM(Month!P130:R130)</f>
        <v>26537</v>
      </c>
      <c r="I130" s="61">
        <f>SUM(Month!S130:U130)</f>
        <v>27441</v>
      </c>
      <c r="J130" s="61">
        <f>SUM(Month!V130:X130)</f>
        <v>23921</v>
      </c>
      <c r="K130" s="61">
        <f>SUM(Month!Y130:AA130)</f>
        <v>26324</v>
      </c>
      <c r="L130" s="61">
        <f>SUM(Month!AB130:AD130)</f>
        <v>25806</v>
      </c>
      <c r="M130" s="61">
        <f>SUM(Month!AE130:AG130)</f>
        <v>25416</v>
      </c>
      <c r="N130" s="61">
        <f>SUM(Month!AH130:AJ130)</f>
        <v>21905</v>
      </c>
      <c r="O130" s="61">
        <f>SUM(Month!AK130:AM130)</f>
        <v>22041</v>
      </c>
      <c r="P130" s="61">
        <f>SUM(Month!AN130:AP130)</f>
        <v>20776</v>
      </c>
      <c r="Q130" s="61">
        <f>SUM(Month!AQ130:AS130)</f>
        <v>23831</v>
      </c>
      <c r="R130" s="61">
        <f>SUM(Month!AT130:AV130)</f>
        <v>21133</v>
      </c>
      <c r="S130" s="61">
        <f>SUM(Month!AW130:AY130)</f>
        <v>24042</v>
      </c>
      <c r="T130" s="61">
        <f>SUM(Month!AZ130:BB130)</f>
        <v>23691</v>
      </c>
      <c r="U130" s="61">
        <f>SUM(Month!BC130:BE130)</f>
        <v>22465</v>
      </c>
      <c r="V130" s="61">
        <f>SUM(Month!BF130:BH130)</f>
        <v>18669</v>
      </c>
      <c r="W130" s="61">
        <f>SUM(Month!BI130:BK130)</f>
        <v>20400</v>
      </c>
      <c r="X130" s="9"/>
      <c r="Y130" s="9"/>
      <c r="AA130" s="10"/>
      <c r="AB130" s="10"/>
      <c r="AC130" s="10"/>
      <c r="AD130" s="10"/>
      <c r="AE130" s="10"/>
    </row>
    <row r="131" spans="1:31" ht="12.75">
      <c r="A131" s="185" t="s">
        <v>154</v>
      </c>
      <c r="B131" s="185" t="s">
        <v>75</v>
      </c>
      <c r="C131" s="222">
        <v>1</v>
      </c>
      <c r="D131" s="61">
        <f>SUM(Month!D131:F131)</f>
        <v>0</v>
      </c>
      <c r="E131" s="61">
        <f>SUM(Month!G131:I131)</f>
        <v>0</v>
      </c>
      <c r="F131" s="61">
        <f>SUM(Month!J131:L131)</f>
        <v>0</v>
      </c>
      <c r="G131" s="61">
        <f>SUM(Month!M131:O131)</f>
        <v>349</v>
      </c>
      <c r="H131" s="61">
        <f>SUM(Month!P131:R131)</f>
        <v>426</v>
      </c>
      <c r="I131" s="61">
        <f>SUM(Month!S131:U131)</f>
        <v>0</v>
      </c>
      <c r="J131" s="61">
        <f>SUM(Month!V131:X131)</f>
        <v>0</v>
      </c>
      <c r="K131" s="61">
        <f>SUM(Month!Y131:AA131)</f>
        <v>0</v>
      </c>
      <c r="L131" s="61">
        <f>SUM(Month!AB131:AD131)</f>
        <v>396</v>
      </c>
      <c r="M131" s="61">
        <f>SUM(Month!AE131:AG131)</f>
        <v>251</v>
      </c>
      <c r="N131" s="61">
        <f>SUM(Month!AH131:AJ131)</f>
        <v>232</v>
      </c>
      <c r="O131" s="61">
        <f>SUM(Month!AK131:AM131)</f>
        <v>0</v>
      </c>
      <c r="P131" s="61">
        <f>SUM(Month!AN131:AP131)</f>
        <v>0</v>
      </c>
      <c r="Q131" s="61">
        <f>SUM(Month!AQ131:AS131)</f>
        <v>0</v>
      </c>
      <c r="R131" s="61">
        <f>SUM(Month!AT131:AV131)</f>
        <v>0</v>
      </c>
      <c r="S131" s="61">
        <f>SUM(Month!AW131:AY131)</f>
        <v>0</v>
      </c>
      <c r="T131" s="61">
        <f>SUM(Month!AZ131:BB131)</f>
        <v>191</v>
      </c>
      <c r="U131" s="61">
        <f>SUM(Month!BC131:BE131)</f>
        <v>296</v>
      </c>
      <c r="V131" s="61">
        <f>SUM(Month!BF131:BH131)</f>
        <v>337</v>
      </c>
      <c r="W131" s="61">
        <f>SUM(Month!BI131:BK131)</f>
        <v>333</v>
      </c>
      <c r="X131" s="9"/>
      <c r="Y131" s="9"/>
      <c r="AA131" s="10"/>
      <c r="AB131" s="10"/>
      <c r="AC131" s="10"/>
      <c r="AD131" s="10"/>
      <c r="AE131" s="10"/>
    </row>
    <row r="132" spans="1:23" ht="12.75">
      <c r="A132" s="185" t="s">
        <v>154</v>
      </c>
      <c r="B132" s="185" t="s">
        <v>154</v>
      </c>
      <c r="C132" s="222">
        <v>2</v>
      </c>
      <c r="D132" s="61">
        <f>SUM(Month!D132:F132)</f>
        <v>0</v>
      </c>
      <c r="E132" s="61">
        <f>SUM(Month!G132:I132)</f>
        <v>0</v>
      </c>
      <c r="F132" s="61">
        <f>SUM(Month!J132:L132)</f>
        <v>0</v>
      </c>
      <c r="G132" s="61">
        <f>SUM(Month!M132:O132)</f>
        <v>0</v>
      </c>
      <c r="H132" s="61">
        <f>SUM(Month!P132:R132)</f>
        <v>0</v>
      </c>
      <c r="I132" s="61">
        <f>SUM(Month!S132:U132)</f>
        <v>0</v>
      </c>
      <c r="J132" s="61">
        <f>SUM(Month!V132:X132)</f>
        <v>0</v>
      </c>
      <c r="K132" s="61">
        <f>SUM(Month!Y132:AA132)</f>
        <v>0</v>
      </c>
      <c r="L132" s="61">
        <f>SUM(Month!AB132:AD132)</f>
        <v>0</v>
      </c>
      <c r="M132" s="61">
        <f>SUM(Month!AE132:AG132)</f>
        <v>0</v>
      </c>
      <c r="N132" s="61">
        <f>SUM(Month!AH132:AJ132)</f>
        <v>0</v>
      </c>
      <c r="O132" s="61">
        <f>SUM(Month!AK132:AM132)</f>
        <v>0</v>
      </c>
      <c r="P132" s="61">
        <f>SUM(Month!AN132:AP132)</f>
        <v>0</v>
      </c>
      <c r="Q132" s="61">
        <f>SUM(Month!AQ132:AS132)</f>
        <v>0</v>
      </c>
      <c r="R132" s="61">
        <f>SUM(Month!AT132:AV132)</f>
        <v>0</v>
      </c>
      <c r="S132" s="61">
        <f>SUM(Month!AW132:AY132)</f>
        <v>0</v>
      </c>
      <c r="T132" s="61">
        <f>SUM(Month!AZ132:BB132)</f>
        <v>1595.5</v>
      </c>
      <c r="U132" s="61">
        <f>SUM(Month!BC132:BE132)</f>
        <v>0</v>
      </c>
      <c r="V132" s="61">
        <f>SUM(Month!BF132:BH132)</f>
        <v>0</v>
      </c>
      <c r="W132" s="61">
        <f>SUM(Month!BI132:BK132)</f>
        <v>3027</v>
      </c>
    </row>
    <row r="133" spans="1:23" ht="12.75">
      <c r="A133" s="185" t="s">
        <v>154</v>
      </c>
      <c r="B133" s="185" t="s">
        <v>101</v>
      </c>
      <c r="C133" s="222">
        <v>1</v>
      </c>
      <c r="D133" s="61">
        <f>SUM(Month!D133:F133)</f>
        <v>0</v>
      </c>
      <c r="E133" s="61">
        <f>SUM(Month!G133:I133)</f>
        <v>0</v>
      </c>
      <c r="F133" s="61">
        <f>SUM(Month!J133:L133)</f>
        <v>0</v>
      </c>
      <c r="G133" s="61">
        <f>SUM(Month!M133:O133)</f>
        <v>0</v>
      </c>
      <c r="H133" s="61">
        <f>SUM(Month!P133:R133)</f>
        <v>0</v>
      </c>
      <c r="I133" s="61">
        <f>SUM(Month!S133:U133)</f>
        <v>0</v>
      </c>
      <c r="J133" s="61">
        <f>SUM(Month!V133:X133)</f>
        <v>0</v>
      </c>
      <c r="K133" s="61">
        <f>SUM(Month!Y133:AA133)</f>
        <v>23</v>
      </c>
      <c r="L133" s="61">
        <f>SUM(Month!AB133:AD133)</f>
        <v>19</v>
      </c>
      <c r="M133" s="61">
        <f>SUM(Month!AE133:AG133)</f>
        <v>15</v>
      </c>
      <c r="N133" s="61">
        <f>SUM(Month!AH133:AJ133)</f>
        <v>108</v>
      </c>
      <c r="O133" s="61">
        <f>SUM(Month!AK133:AM133)</f>
        <v>117</v>
      </c>
      <c r="P133" s="61">
        <f>SUM(Month!AN133:AP133)</f>
        <v>167</v>
      </c>
      <c r="Q133" s="61">
        <f>SUM(Month!AQ133:AS133)</f>
        <v>0</v>
      </c>
      <c r="R133" s="61">
        <f>SUM(Month!AT133:AV133)</f>
        <v>0</v>
      </c>
      <c r="S133" s="61">
        <f>SUM(Month!AW133:AY133)</f>
        <v>0</v>
      </c>
      <c r="T133" s="61">
        <f>SUM(Month!AZ133:BB133)</f>
        <v>0</v>
      </c>
      <c r="U133" s="61">
        <f>SUM(Month!BC133:BE133)</f>
        <v>0</v>
      </c>
      <c r="V133" s="61">
        <f>SUM(Month!BF133:BH133)</f>
        <v>0</v>
      </c>
      <c r="W133" s="61">
        <f>SUM(Month!BI133:BK133)</f>
        <v>0</v>
      </c>
    </row>
    <row r="134" spans="1:23" ht="12.75">
      <c r="A134" s="185" t="s">
        <v>154</v>
      </c>
      <c r="B134" s="185" t="s">
        <v>136</v>
      </c>
      <c r="C134" s="222">
        <v>1.5000000000015</v>
      </c>
      <c r="D134" s="61">
        <f>SUM(Month!D134:F134)</f>
        <v>0</v>
      </c>
      <c r="E134" s="61">
        <f>SUM(Month!G134:I134)</f>
        <v>0</v>
      </c>
      <c r="F134" s="61">
        <f>SUM(Month!J134:L134)</f>
        <v>0</v>
      </c>
      <c r="G134" s="61">
        <f>SUM(Month!M134:O134)</f>
        <v>0</v>
      </c>
      <c r="H134" s="61">
        <f>SUM(Month!P134:R134)</f>
        <v>0</v>
      </c>
      <c r="I134" s="61">
        <f>SUM(Month!S134:U134)</f>
        <v>0</v>
      </c>
      <c r="J134" s="61">
        <f>SUM(Month!V134:X134)</f>
        <v>0</v>
      </c>
      <c r="K134" s="61">
        <f>SUM(Month!Y134:AA134)</f>
        <v>0</v>
      </c>
      <c r="L134" s="61">
        <f>SUM(Month!AB134:AD134)</f>
        <v>0</v>
      </c>
      <c r="M134" s="61">
        <f>SUM(Month!AE134:AG134)</f>
        <v>0</v>
      </c>
      <c r="N134" s="61">
        <f>SUM(Month!AH134:AJ134)</f>
        <v>0</v>
      </c>
      <c r="O134" s="61">
        <f>SUM(Month!AK134:AM134)</f>
        <v>0</v>
      </c>
      <c r="P134" s="61">
        <f>SUM(Month!AN134:AP134)</f>
        <v>0</v>
      </c>
      <c r="Q134" s="61">
        <f>SUM(Month!AQ134:AS134)</f>
        <v>4567.3333333287665</v>
      </c>
      <c r="R134" s="61">
        <f>SUM(Month!AT134:AV134)</f>
        <v>4000.6666666626666</v>
      </c>
      <c r="S134" s="61">
        <f>SUM(Month!AW134:AY134)</f>
        <v>4120.666666662546</v>
      </c>
      <c r="T134" s="61">
        <f>SUM(Month!AZ134:BB134)</f>
        <v>3777.333333329556</v>
      </c>
      <c r="U134" s="61">
        <f>SUM(Month!BC134:BE134)</f>
        <v>4089.9999999959105</v>
      </c>
      <c r="V134" s="61">
        <f>SUM(Month!BF134:BH134)</f>
        <v>4611.333333328722</v>
      </c>
      <c r="W134" s="61">
        <f>SUM(Month!BI134:BK134)</f>
        <v>3825.333333329508</v>
      </c>
    </row>
    <row r="135" spans="1:23" ht="12.75">
      <c r="A135" s="185" t="s">
        <v>154</v>
      </c>
      <c r="B135" s="185" t="s">
        <v>133</v>
      </c>
      <c r="C135" s="222">
        <v>2</v>
      </c>
      <c r="D135" s="61">
        <f>SUM(Month!D135:F135)</f>
        <v>0</v>
      </c>
      <c r="E135" s="61">
        <f>SUM(Month!G135:I135)</f>
        <v>0</v>
      </c>
      <c r="F135" s="61">
        <f>SUM(Month!J135:L135)</f>
        <v>0</v>
      </c>
      <c r="G135" s="61">
        <f>SUM(Month!M135:O135)</f>
        <v>0</v>
      </c>
      <c r="H135" s="61">
        <f>SUM(Month!P135:R135)</f>
        <v>0</v>
      </c>
      <c r="I135" s="61">
        <f>SUM(Month!S135:U135)</f>
        <v>0</v>
      </c>
      <c r="J135" s="61">
        <f>SUM(Month!V135:X135)</f>
        <v>0</v>
      </c>
      <c r="K135" s="61">
        <f>SUM(Month!Y135:AA135)</f>
        <v>0</v>
      </c>
      <c r="L135" s="61">
        <f>SUM(Month!AB135:AD135)</f>
        <v>0</v>
      </c>
      <c r="M135" s="61">
        <f>SUM(Month!AE135:AG135)</f>
        <v>0</v>
      </c>
      <c r="N135" s="61">
        <f>SUM(Month!AH135:AJ135)</f>
        <v>0</v>
      </c>
      <c r="O135" s="61">
        <f>SUM(Month!AK135:AM135)</f>
        <v>0</v>
      </c>
      <c r="P135" s="61">
        <f>SUM(Month!AN135:AP135)</f>
        <v>0</v>
      </c>
      <c r="Q135" s="61">
        <f>SUM(Month!AQ135:AS135)</f>
        <v>4112.5</v>
      </c>
      <c r="R135" s="61">
        <f>SUM(Month!AT135:AV135)</f>
        <v>3614.5</v>
      </c>
      <c r="S135" s="61">
        <f>SUM(Month!AW135:AY135)</f>
        <v>5256.5</v>
      </c>
      <c r="T135" s="61">
        <f>SUM(Month!AZ135:BB135)</f>
        <v>4408</v>
      </c>
      <c r="U135" s="61">
        <f>SUM(Month!BC135:BE135)</f>
        <v>2676.5</v>
      </c>
      <c r="V135" s="61">
        <f>SUM(Month!BF135:BH135)</f>
        <v>2057</v>
      </c>
      <c r="W135" s="61">
        <f>SUM(Month!BI135:BK135)</f>
        <v>3092</v>
      </c>
    </row>
    <row r="136" spans="1:23" ht="12.75">
      <c r="A136" s="185" t="s">
        <v>154</v>
      </c>
      <c r="B136" s="185" t="s">
        <v>134</v>
      </c>
      <c r="C136" s="222">
        <v>1</v>
      </c>
      <c r="D136" s="61">
        <f>SUM(Month!D136:F136)</f>
        <v>0</v>
      </c>
      <c r="E136" s="61">
        <f>SUM(Month!G136:I136)</f>
        <v>0</v>
      </c>
      <c r="F136" s="61">
        <f>SUM(Month!J136:L136)</f>
        <v>0</v>
      </c>
      <c r="G136" s="61">
        <f>SUM(Month!M136:O136)</f>
        <v>0</v>
      </c>
      <c r="H136" s="61">
        <f>SUM(Month!P136:R136)</f>
        <v>0</v>
      </c>
      <c r="I136" s="61">
        <f>SUM(Month!S136:U136)</f>
        <v>0</v>
      </c>
      <c r="J136" s="61">
        <f>SUM(Month!V136:X136)</f>
        <v>0</v>
      </c>
      <c r="K136" s="61">
        <f>SUM(Month!Y136:AA136)</f>
        <v>0</v>
      </c>
      <c r="L136" s="61">
        <f>SUM(Month!AB136:AD136)</f>
        <v>0</v>
      </c>
      <c r="M136" s="61">
        <f>SUM(Month!AE136:AG136)</f>
        <v>0</v>
      </c>
      <c r="N136" s="61">
        <f>SUM(Month!AH136:AJ136)</f>
        <v>0</v>
      </c>
      <c r="O136" s="61">
        <f>SUM(Month!AK136:AM136)</f>
        <v>0</v>
      </c>
      <c r="P136" s="61">
        <f>SUM(Month!AN136:AP136)</f>
        <v>0</v>
      </c>
      <c r="Q136" s="61">
        <f>SUM(Month!AQ136:AS136)</f>
        <v>1185544</v>
      </c>
      <c r="R136" s="61">
        <f>SUM(Month!AT136:AV136)</f>
        <v>379519</v>
      </c>
      <c r="S136" s="61">
        <f>SUM(Month!AW136:AY136)</f>
        <v>243708</v>
      </c>
      <c r="T136" s="61">
        <f>SUM(Month!AZ136:BB136)</f>
        <v>242768</v>
      </c>
      <c r="U136" s="61">
        <f>SUM(Month!BC136:BE136)</f>
        <v>389474</v>
      </c>
      <c r="V136" s="61">
        <f>SUM(Month!BF136:BH136)</f>
        <v>347724</v>
      </c>
      <c r="W136" s="61">
        <f>SUM(Month!BI136:BK136)</f>
        <v>451403</v>
      </c>
    </row>
    <row r="137" spans="1:23" ht="12.75">
      <c r="A137" s="185" t="s">
        <v>154</v>
      </c>
      <c r="B137" s="185" t="s">
        <v>141</v>
      </c>
      <c r="C137" s="222">
        <v>1</v>
      </c>
      <c r="D137" s="61">
        <f>SUM(Month!D137:F137)</f>
        <v>0</v>
      </c>
      <c r="E137" s="61">
        <f>SUM(Month!G137:I137)</f>
        <v>0</v>
      </c>
      <c r="F137" s="61">
        <f>SUM(Month!J137:L137)</f>
        <v>0</v>
      </c>
      <c r="G137" s="61">
        <f>SUM(Month!M137:O137)</f>
        <v>0</v>
      </c>
      <c r="H137" s="61">
        <f>SUM(Month!P137:R137)</f>
        <v>0</v>
      </c>
      <c r="I137" s="61">
        <f>SUM(Month!S137:U137)</f>
        <v>0</v>
      </c>
      <c r="J137" s="61">
        <f>SUM(Month!V137:X137)</f>
        <v>0</v>
      </c>
      <c r="K137" s="61">
        <f>SUM(Month!Y137:AA137)</f>
        <v>0</v>
      </c>
      <c r="L137" s="61">
        <f>SUM(Month!AB137:AD137)</f>
        <v>0</v>
      </c>
      <c r="M137" s="61">
        <f>SUM(Month!AE137:AG137)</f>
        <v>0</v>
      </c>
      <c r="N137" s="61">
        <f>SUM(Month!AH137:AJ137)</f>
        <v>0</v>
      </c>
      <c r="O137" s="61">
        <f>SUM(Month!AK137:AM137)</f>
        <v>0</v>
      </c>
      <c r="P137" s="61">
        <f>SUM(Month!AN137:AP137)</f>
        <v>0</v>
      </c>
      <c r="Q137" s="61">
        <f>SUM(Month!AQ137:AS137)</f>
        <v>790198</v>
      </c>
      <c r="R137" s="61">
        <f>SUM(Month!AT137:AV137)</f>
        <v>1048754</v>
      </c>
      <c r="S137" s="61">
        <f>SUM(Month!AW137:AY137)</f>
        <v>1180689</v>
      </c>
      <c r="T137" s="61">
        <f>SUM(Month!AZ137:BB137)</f>
        <v>1219728</v>
      </c>
      <c r="U137" s="61">
        <f>SUM(Month!BC137:BE137)</f>
        <v>1282602</v>
      </c>
      <c r="V137" s="61">
        <f>SUM(Month!BF137:BH137)</f>
        <v>1237941</v>
      </c>
      <c r="W137" s="61">
        <f>SUM(Month!BI137:BK137)</f>
        <v>2634289</v>
      </c>
    </row>
    <row r="138" spans="1:23" ht="12.75">
      <c r="A138" s="185" t="s">
        <v>154</v>
      </c>
      <c r="B138" s="185" t="s">
        <v>138</v>
      </c>
      <c r="C138" s="222">
        <v>0.30000000000003</v>
      </c>
      <c r="D138" s="61">
        <f>SUM(Month!D138:F138)</f>
        <v>0</v>
      </c>
      <c r="E138" s="61">
        <f>SUM(Month!G138:I138)</f>
        <v>0</v>
      </c>
      <c r="F138" s="61">
        <f>SUM(Month!J138:L138)</f>
        <v>0</v>
      </c>
      <c r="G138" s="61">
        <f>SUM(Month!M138:O138)</f>
        <v>0</v>
      </c>
      <c r="H138" s="61">
        <f>SUM(Month!P138:R138)</f>
        <v>0</v>
      </c>
      <c r="I138" s="61">
        <f>SUM(Month!S138:U138)</f>
        <v>0</v>
      </c>
      <c r="J138" s="61">
        <f>SUM(Month!V138:X138)</f>
        <v>0</v>
      </c>
      <c r="K138" s="61">
        <f>SUM(Month!Y138:AA138)</f>
        <v>0</v>
      </c>
      <c r="L138" s="61">
        <f>SUM(Month!AB138:AD138)</f>
        <v>0</v>
      </c>
      <c r="M138" s="61">
        <f>SUM(Month!AE138:AG138)</f>
        <v>0</v>
      </c>
      <c r="N138" s="61">
        <f>SUM(Month!AH138:AJ138)</f>
        <v>0</v>
      </c>
      <c r="O138" s="61">
        <f>SUM(Month!AK138:AM138)</f>
        <v>0</v>
      </c>
      <c r="P138" s="61">
        <f>SUM(Month!AN138:AP138)</f>
        <v>0</v>
      </c>
      <c r="Q138" s="61">
        <f>SUM(Month!AQ138:AS138)</f>
        <v>49296.66666666173</v>
      </c>
      <c r="R138" s="61">
        <f>SUM(Month!AT138:AV138)</f>
        <v>49543.33333332837</v>
      </c>
      <c r="S138" s="61">
        <f>SUM(Month!AW138:AY138)</f>
        <v>46489.99999999534</v>
      </c>
      <c r="T138" s="61">
        <f>SUM(Month!AZ138:BB138)</f>
        <v>27346.66666666393</v>
      </c>
      <c r="U138" s="61">
        <f>SUM(Month!BC138:BE138)</f>
        <v>33489.999999996646</v>
      </c>
      <c r="V138" s="61">
        <f>SUM(Month!BF138:BH138)</f>
        <v>27019.999999997297</v>
      </c>
      <c r="W138" s="61">
        <f>SUM(Month!BI138:BK138)</f>
        <v>22246.66666666444</v>
      </c>
    </row>
    <row r="139" spans="1:23" ht="12.75">
      <c r="A139" s="185" t="s">
        <v>154</v>
      </c>
      <c r="B139" s="185" t="s">
        <v>139</v>
      </c>
      <c r="C139" s="222">
        <v>0.60000000000024</v>
      </c>
      <c r="D139" s="61">
        <f>SUM(Month!D139:F139)</f>
        <v>0</v>
      </c>
      <c r="E139" s="61">
        <f>SUM(Month!G139:I139)</f>
        <v>0</v>
      </c>
      <c r="F139" s="61">
        <f>SUM(Month!J139:L139)</f>
        <v>0</v>
      </c>
      <c r="G139" s="61">
        <f>SUM(Month!M139:O139)</f>
        <v>0</v>
      </c>
      <c r="H139" s="61">
        <f>SUM(Month!P139:R139)</f>
        <v>0</v>
      </c>
      <c r="I139" s="61">
        <f>SUM(Month!S139:U139)</f>
        <v>0</v>
      </c>
      <c r="J139" s="61">
        <f>SUM(Month!V139:X139)</f>
        <v>0</v>
      </c>
      <c r="K139" s="61">
        <f>SUM(Month!Y139:AA139)</f>
        <v>0</v>
      </c>
      <c r="L139" s="61">
        <f>SUM(Month!AB139:AD139)</f>
        <v>0</v>
      </c>
      <c r="M139" s="61">
        <f>SUM(Month!AE139:AG139)</f>
        <v>0</v>
      </c>
      <c r="N139" s="61">
        <f>SUM(Month!AH139:AJ139)</f>
        <v>0</v>
      </c>
      <c r="O139" s="61">
        <f>SUM(Month!AK139:AM139)</f>
        <v>0</v>
      </c>
      <c r="P139" s="61">
        <f>SUM(Month!AN139:AP139)</f>
        <v>0</v>
      </c>
      <c r="Q139" s="61">
        <f>SUM(Month!AQ139:AS139)</f>
        <v>45646.66666664841</v>
      </c>
      <c r="R139" s="61">
        <f>SUM(Month!AT139:AV139)</f>
        <v>44996.66666664867</v>
      </c>
      <c r="S139" s="61">
        <f>SUM(Month!AW139:AY139)</f>
        <v>436.666666666492</v>
      </c>
      <c r="T139" s="61">
        <f>SUM(Month!AZ139:BB139)</f>
        <v>0</v>
      </c>
      <c r="U139" s="61">
        <f>SUM(Month!BC139:BE139)</f>
        <v>0</v>
      </c>
      <c r="V139" s="61">
        <f>SUM(Month!BF139:BH139)</f>
        <v>0</v>
      </c>
      <c r="W139" s="61">
        <f>SUM(Month!BI139:BK139)</f>
        <v>676.6666666663959</v>
      </c>
    </row>
    <row r="140" spans="1:23" ht="12.75">
      <c r="A140" s="185" t="s">
        <v>154</v>
      </c>
      <c r="B140" s="185" t="s">
        <v>140</v>
      </c>
      <c r="C140" s="222">
        <v>0.8</v>
      </c>
      <c r="D140" s="61">
        <f>SUM(Month!D140:F140)</f>
        <v>0</v>
      </c>
      <c r="E140" s="61">
        <f>SUM(Month!G140:I140)</f>
        <v>0</v>
      </c>
      <c r="F140" s="61">
        <f>SUM(Month!J140:L140)</f>
        <v>0</v>
      </c>
      <c r="G140" s="61">
        <f>SUM(Month!M140:O140)</f>
        <v>0</v>
      </c>
      <c r="H140" s="61">
        <f>SUM(Month!P140:R140)</f>
        <v>0</v>
      </c>
      <c r="I140" s="61">
        <f>SUM(Month!S140:U140)</f>
        <v>0</v>
      </c>
      <c r="J140" s="61">
        <f>SUM(Month!V140:X140)</f>
        <v>0</v>
      </c>
      <c r="K140" s="61">
        <f>SUM(Month!Y140:AA140)</f>
        <v>0</v>
      </c>
      <c r="L140" s="61">
        <f>SUM(Month!AB140:AD140)</f>
        <v>0</v>
      </c>
      <c r="M140" s="61">
        <f>SUM(Month!AE140:AG140)</f>
        <v>0</v>
      </c>
      <c r="N140" s="61">
        <f>SUM(Month!AH140:AJ140)</f>
        <v>0</v>
      </c>
      <c r="O140" s="61">
        <f>SUM(Month!AK140:AM140)</f>
        <v>0</v>
      </c>
      <c r="P140" s="61">
        <f>SUM(Month!AN140:AP140)</f>
        <v>0</v>
      </c>
      <c r="Q140" s="61">
        <f>SUM(Month!AQ140:AS140)</f>
        <v>1122.5</v>
      </c>
      <c r="R140" s="61">
        <f>SUM(Month!AT140:AV140)</f>
        <v>8358.75</v>
      </c>
      <c r="S140" s="61">
        <f>SUM(Month!AW140:AY140)</f>
        <v>8392.5</v>
      </c>
      <c r="T140" s="61">
        <f>SUM(Month!AZ140:BB140)</f>
        <v>3721.25</v>
      </c>
      <c r="U140" s="61">
        <f>SUM(Month!BC140:BE140)</f>
        <v>285</v>
      </c>
      <c r="V140" s="61">
        <f>SUM(Month!BF140:BH140)</f>
        <v>0</v>
      </c>
      <c r="W140" s="61">
        <f>SUM(Month!BI140:BK140)</f>
        <v>4070</v>
      </c>
    </row>
    <row r="141" spans="1:23" ht="12.75">
      <c r="A141" s="185" t="s">
        <v>154</v>
      </c>
      <c r="B141" s="185" t="s">
        <v>142</v>
      </c>
      <c r="C141" s="222">
        <v>0.70000000000021</v>
      </c>
      <c r="D141" s="61">
        <f>SUM(Month!D141:F141)</f>
        <v>0</v>
      </c>
      <c r="E141" s="61">
        <f>SUM(Month!G141:I141)</f>
        <v>0</v>
      </c>
      <c r="F141" s="61">
        <f>SUM(Month!J141:L141)</f>
        <v>0</v>
      </c>
      <c r="G141" s="61">
        <f>SUM(Month!M141:O141)</f>
        <v>0</v>
      </c>
      <c r="H141" s="61">
        <f>SUM(Month!P141:R141)</f>
        <v>0</v>
      </c>
      <c r="I141" s="61">
        <f>SUM(Month!S141:U141)</f>
        <v>0</v>
      </c>
      <c r="J141" s="61">
        <f>SUM(Month!V141:X141)</f>
        <v>0</v>
      </c>
      <c r="K141" s="61">
        <f>SUM(Month!Y141:AA141)</f>
        <v>0</v>
      </c>
      <c r="L141" s="61">
        <f>SUM(Month!AB141:AD141)</f>
        <v>0</v>
      </c>
      <c r="M141" s="61">
        <f>SUM(Month!AE141:AG141)</f>
        <v>0</v>
      </c>
      <c r="N141" s="61">
        <f>SUM(Month!AH141:AJ141)</f>
        <v>0</v>
      </c>
      <c r="O141" s="61">
        <f>SUM(Month!AK141:AM141)</f>
        <v>0</v>
      </c>
      <c r="P141" s="61">
        <f>SUM(Month!AN141:AP141)</f>
        <v>0</v>
      </c>
      <c r="Q141" s="61">
        <f>SUM(Month!AQ141:AS141)</f>
        <v>4939.9999999985175</v>
      </c>
      <c r="R141" s="61">
        <f>SUM(Month!AT141:AV141)</f>
        <v>51898.57142855586</v>
      </c>
      <c r="S141" s="61">
        <f>SUM(Month!AW141:AY141)</f>
        <v>0</v>
      </c>
      <c r="T141" s="61">
        <f>SUM(Month!AZ141:BB141)</f>
        <v>639.999999999808</v>
      </c>
      <c r="U141" s="61">
        <f>SUM(Month!BC141:BE141)</f>
        <v>0</v>
      </c>
      <c r="V141" s="61">
        <f>SUM(Month!BF141:BH141)</f>
        <v>0</v>
      </c>
      <c r="W141" s="61">
        <f>SUM(Month!BI141:BK141)</f>
        <v>0</v>
      </c>
    </row>
    <row r="142" spans="1:23" ht="12.75">
      <c r="A142" s="185" t="s">
        <v>154</v>
      </c>
      <c r="B142" s="185" t="s">
        <v>154</v>
      </c>
      <c r="C142" s="222">
        <v>0.9</v>
      </c>
      <c r="D142" s="61">
        <f>SUM(Month!D142:F142)</f>
        <v>0</v>
      </c>
      <c r="E142" s="61">
        <f>SUM(Month!G142:I142)</f>
        <v>0</v>
      </c>
      <c r="F142" s="61">
        <f>SUM(Month!J142:L142)</f>
        <v>0</v>
      </c>
      <c r="G142" s="61">
        <f>SUM(Month!M142:O142)</f>
        <v>0</v>
      </c>
      <c r="H142" s="61">
        <f>SUM(Month!P142:R142)</f>
        <v>0</v>
      </c>
      <c r="I142" s="61">
        <f>SUM(Month!S142:U142)</f>
        <v>0</v>
      </c>
      <c r="J142" s="61">
        <f>SUM(Month!V142:X142)</f>
        <v>0</v>
      </c>
      <c r="K142" s="61">
        <f>SUM(Month!Y142:AA142)</f>
        <v>0</v>
      </c>
      <c r="L142" s="61">
        <f>SUM(Month!AB142:AD142)</f>
        <v>0</v>
      </c>
      <c r="M142" s="61">
        <f>SUM(Month!AE142:AG142)</f>
        <v>0</v>
      </c>
      <c r="N142" s="61">
        <f>SUM(Month!AH142:AJ142)</f>
        <v>0</v>
      </c>
      <c r="O142" s="61">
        <f>SUM(Month!AK142:AM142)</f>
        <v>0</v>
      </c>
      <c r="P142" s="61">
        <f>SUM(Month!AN142:AP142)</f>
        <v>0</v>
      </c>
      <c r="Q142" s="61">
        <f>SUM(Month!AQ142:AS142)</f>
        <v>0</v>
      </c>
      <c r="R142" s="61">
        <f>SUM(Month!AT142:AV142)</f>
        <v>0</v>
      </c>
      <c r="S142" s="61">
        <f>SUM(Month!AW142:AY142)</f>
        <v>0</v>
      </c>
      <c r="T142" s="61">
        <f>SUM(Month!AZ142:BB142)</f>
        <v>0</v>
      </c>
      <c r="U142" s="61">
        <f>SUM(Month!BC142:BE142)</f>
        <v>500978.8888888889</v>
      </c>
      <c r="V142" s="61">
        <f>SUM(Month!BF142:BH142)</f>
        <v>1021124.4444444444</v>
      </c>
      <c r="W142" s="61">
        <f>SUM(Month!BI142:BK142)</f>
        <v>0</v>
      </c>
    </row>
    <row r="143" spans="1:23" ht="12.75">
      <c r="A143" s="185" t="s">
        <v>154</v>
      </c>
      <c r="B143" s="185" t="s">
        <v>137</v>
      </c>
      <c r="C143" s="222">
        <v>1</v>
      </c>
      <c r="D143" s="61">
        <f>SUM(Month!D143:F143)</f>
        <v>0</v>
      </c>
      <c r="E143" s="61">
        <f>SUM(Month!G143:I143)</f>
        <v>0</v>
      </c>
      <c r="F143" s="61">
        <f>SUM(Month!J143:L143)</f>
        <v>0</v>
      </c>
      <c r="G143" s="61">
        <f>SUM(Month!M143:O143)</f>
        <v>0</v>
      </c>
      <c r="H143" s="61">
        <f>SUM(Month!P143:R143)</f>
        <v>0</v>
      </c>
      <c r="I143" s="61">
        <f>SUM(Month!S143:U143)</f>
        <v>0</v>
      </c>
      <c r="J143" s="61">
        <f>SUM(Month!V143:X143)</f>
        <v>0</v>
      </c>
      <c r="K143" s="61">
        <f>SUM(Month!Y143:AA143)</f>
        <v>0</v>
      </c>
      <c r="L143" s="61">
        <f>SUM(Month!AB143:AD143)</f>
        <v>0</v>
      </c>
      <c r="M143" s="61">
        <f>SUM(Month!AE143:AG143)</f>
        <v>0</v>
      </c>
      <c r="N143" s="61">
        <f>SUM(Month!AH143:AJ143)</f>
        <v>0</v>
      </c>
      <c r="O143" s="61">
        <f>SUM(Month!AK143:AM143)</f>
        <v>0</v>
      </c>
      <c r="P143" s="61">
        <f>SUM(Month!AN143:AP143)</f>
        <v>0</v>
      </c>
      <c r="Q143" s="61">
        <f>SUM(Month!AQ143:AS143)</f>
        <v>93626</v>
      </c>
      <c r="R143" s="61">
        <f>SUM(Month!AT143:AV143)</f>
        <v>26396</v>
      </c>
      <c r="S143" s="61">
        <f>SUM(Month!AW143:AY143)</f>
        <v>0</v>
      </c>
      <c r="T143" s="61">
        <f>SUM(Month!AZ143:BB143)</f>
        <v>0</v>
      </c>
      <c r="U143" s="61">
        <f>SUM(Month!BC143:BE143)</f>
        <v>0</v>
      </c>
      <c r="V143" s="61">
        <f>SUM(Month!BF143:BH143)</f>
        <v>0</v>
      </c>
      <c r="W143" s="61">
        <f>SUM(Month!BI143:BK143)</f>
        <v>0</v>
      </c>
    </row>
    <row r="144" spans="1:23" ht="12.75">
      <c r="A144" s="185" t="s">
        <v>154</v>
      </c>
      <c r="B144" s="185" t="s">
        <v>147</v>
      </c>
      <c r="C144" s="222">
        <v>0.30000000000003</v>
      </c>
      <c r="D144" s="61">
        <f>SUM(Month!D144:F144)</f>
        <v>0</v>
      </c>
      <c r="E144" s="61">
        <f>SUM(Month!G144:I144)</f>
        <v>0</v>
      </c>
      <c r="F144" s="61">
        <f>SUM(Month!J144:L144)</f>
        <v>0</v>
      </c>
      <c r="G144" s="61">
        <f>SUM(Month!M144:O144)</f>
        <v>0</v>
      </c>
      <c r="H144" s="61">
        <f>SUM(Month!P144:R144)</f>
        <v>0</v>
      </c>
      <c r="I144" s="61">
        <f>SUM(Month!S144:U144)</f>
        <v>0</v>
      </c>
      <c r="J144" s="61">
        <f>SUM(Month!V144:X144)</f>
        <v>0</v>
      </c>
      <c r="K144" s="61">
        <f>SUM(Month!Y144:AA144)</f>
        <v>0</v>
      </c>
      <c r="L144" s="61">
        <f>SUM(Month!AB144:AD144)</f>
        <v>0</v>
      </c>
      <c r="M144" s="61">
        <f>SUM(Month!AE144:AG144)</f>
        <v>0</v>
      </c>
      <c r="N144" s="61">
        <f>SUM(Month!AH144:AJ144)</f>
        <v>0</v>
      </c>
      <c r="O144" s="61">
        <f>SUM(Month!AK144:AM144)</f>
        <v>0</v>
      </c>
      <c r="P144" s="61">
        <f>SUM(Month!AN144:AP144)</f>
        <v>0</v>
      </c>
      <c r="Q144" s="61">
        <f>SUM(Month!AQ144:AS144)</f>
        <v>0</v>
      </c>
      <c r="R144" s="61">
        <f>SUM(Month!AT144:AV144)</f>
        <v>0</v>
      </c>
      <c r="S144" s="61">
        <f>SUM(Month!AW144:AY144)</f>
        <v>3533.3333333329797</v>
      </c>
      <c r="T144" s="61">
        <f>SUM(Month!AZ144:BB144)</f>
        <v>4313.333333332902</v>
      </c>
      <c r="U144" s="61">
        <f>SUM(Month!BC144:BE144)</f>
        <v>2133.3333333331198</v>
      </c>
      <c r="V144" s="61">
        <f>SUM(Month!BF144:BH144)</f>
        <v>0</v>
      </c>
      <c r="W144" s="61">
        <f>SUM(Month!BI144:BK144)</f>
        <v>2123.333333333121</v>
      </c>
    </row>
    <row r="145" spans="1:23" ht="12.75">
      <c r="A145" s="185" t="s">
        <v>114</v>
      </c>
      <c r="B145" s="185" t="s">
        <v>115</v>
      </c>
      <c r="C145" s="222">
        <v>2</v>
      </c>
      <c r="D145" s="61">
        <f>SUM(Month!D145:F145)</f>
        <v>0</v>
      </c>
      <c r="E145" s="61">
        <f>SUM(Month!G145:I145)</f>
        <v>0</v>
      </c>
      <c r="F145" s="61">
        <f>SUM(Month!J145:L145)</f>
        <v>0</v>
      </c>
      <c r="G145" s="61">
        <f>SUM(Month!M145:O145)</f>
        <v>0</v>
      </c>
      <c r="H145" s="61">
        <f>SUM(Month!P145:R145)</f>
        <v>0</v>
      </c>
      <c r="I145" s="61">
        <f>SUM(Month!S145:U145)</f>
        <v>0</v>
      </c>
      <c r="J145" s="61">
        <f>SUM(Month!V145:X145)</f>
        <v>0</v>
      </c>
      <c r="K145" s="61">
        <f>SUM(Month!Y145:AA145)</f>
        <v>0</v>
      </c>
      <c r="L145" s="61">
        <f>SUM(Month!AB145:AD145)</f>
        <v>0</v>
      </c>
      <c r="M145" s="61">
        <f>SUM(Month!AE145:AG145)</f>
        <v>0</v>
      </c>
      <c r="N145" s="61">
        <f>SUM(Month!AH145:AJ145)</f>
        <v>0</v>
      </c>
      <c r="O145" s="61">
        <f>SUM(Month!AK145:AM145)</f>
        <v>0</v>
      </c>
      <c r="P145" s="61">
        <f>SUM(Month!AN145:AP145)</f>
        <v>0</v>
      </c>
      <c r="Q145" s="61">
        <f>SUM(Month!AQ145:AS145)</f>
        <v>0</v>
      </c>
      <c r="R145" s="61">
        <f>SUM(Month!AT145:AV145)</f>
        <v>0</v>
      </c>
      <c r="S145" s="61">
        <f>SUM(Month!AW145:AY145)</f>
        <v>0</v>
      </c>
      <c r="T145" s="61">
        <f>SUM(Month!AZ145:BB145)</f>
        <v>0</v>
      </c>
      <c r="U145" s="61">
        <f>SUM(Month!BC145:BE145)</f>
        <v>0</v>
      </c>
      <c r="V145" s="61">
        <f>SUM(Month!BF145:BH145)</f>
        <v>0</v>
      </c>
      <c r="W145" s="61">
        <f>SUM(Month!BI145:BK145)</f>
        <v>0</v>
      </c>
    </row>
    <row r="146" spans="1:23" ht="12.75">
      <c r="A146" s="185" t="s">
        <v>154</v>
      </c>
      <c r="B146" s="185" t="s">
        <v>154</v>
      </c>
      <c r="C146" s="222">
        <v>4</v>
      </c>
      <c r="D146" s="61">
        <f>SUM(Month!D146:F146)</f>
        <v>0</v>
      </c>
      <c r="E146" s="61">
        <f>SUM(Month!G146:I146)</f>
        <v>0</v>
      </c>
      <c r="F146" s="61">
        <f>SUM(Month!J146:L146)</f>
        <v>0</v>
      </c>
      <c r="G146" s="61">
        <f>SUM(Month!M146:O146)</f>
        <v>0</v>
      </c>
      <c r="H146" s="61">
        <f>SUM(Month!P146:R146)</f>
        <v>0</v>
      </c>
      <c r="I146" s="61">
        <f>SUM(Month!S146:U146)</f>
        <v>0</v>
      </c>
      <c r="J146" s="61">
        <f>SUM(Month!V146:X146)</f>
        <v>0</v>
      </c>
      <c r="K146" s="61">
        <f>SUM(Month!Y146:AA146)</f>
        <v>0</v>
      </c>
      <c r="L146" s="61">
        <f>SUM(Month!AB146:AD146)</f>
        <v>0</v>
      </c>
      <c r="M146" s="61">
        <f>SUM(Month!AE146:AG146)</f>
        <v>3.75</v>
      </c>
      <c r="N146" s="61">
        <f>SUM(Month!AH146:AJ146)</f>
        <v>9.75</v>
      </c>
      <c r="O146" s="61">
        <f>SUM(Month!AK146:AM146)</f>
        <v>3.25</v>
      </c>
      <c r="P146" s="61">
        <f>SUM(Month!AN146:AP146)</f>
        <v>0.5</v>
      </c>
      <c r="Q146" s="61">
        <f>SUM(Month!AQ146:AS146)</f>
        <v>0</v>
      </c>
      <c r="R146" s="61">
        <f>SUM(Month!AT146:AV146)</f>
        <v>0.25</v>
      </c>
      <c r="S146" s="61">
        <f>SUM(Month!AW146:AY146)</f>
        <v>0</v>
      </c>
      <c r="T146" s="61">
        <f>SUM(Month!AZ146:BB146)</f>
        <v>0</v>
      </c>
      <c r="U146" s="61">
        <f>SUM(Month!BC146:BE146)</f>
        <v>18</v>
      </c>
      <c r="V146" s="61">
        <f>SUM(Month!BF146:BH146)</f>
        <v>34.25</v>
      </c>
      <c r="W146" s="61">
        <f>SUM(Month!BI146:BK146)</f>
        <v>66.75</v>
      </c>
    </row>
    <row r="147" spans="1:23" ht="12.75">
      <c r="A147" s="185" t="s">
        <v>154</v>
      </c>
      <c r="B147" s="185" t="s">
        <v>68</v>
      </c>
      <c r="C147" s="222">
        <v>2</v>
      </c>
      <c r="D147" s="61">
        <f>SUM(Month!D147:F147)</f>
        <v>0</v>
      </c>
      <c r="E147" s="61">
        <f>SUM(Month!G147:I147)</f>
        <v>0</v>
      </c>
      <c r="F147" s="61">
        <f>SUM(Month!J147:L147)</f>
        <v>0</v>
      </c>
      <c r="G147" s="61">
        <f>SUM(Month!M147:O147)</f>
        <v>0</v>
      </c>
      <c r="H147" s="61">
        <f>SUM(Month!P147:R147)</f>
        <v>0</v>
      </c>
      <c r="I147" s="61">
        <f>SUM(Month!S147:U147)</f>
        <v>0</v>
      </c>
      <c r="J147" s="61">
        <f>SUM(Month!V147:X147)</f>
        <v>0</v>
      </c>
      <c r="K147" s="61">
        <f>SUM(Month!Y147:AA147)</f>
        <v>0</v>
      </c>
      <c r="L147" s="61">
        <f>SUM(Month!AB147:AD147)</f>
        <v>0</v>
      </c>
      <c r="M147" s="61">
        <f>SUM(Month!AE147:AG147)</f>
        <v>0</v>
      </c>
      <c r="N147" s="61">
        <f>SUM(Month!AH147:AJ147)</f>
        <v>0</v>
      </c>
      <c r="O147" s="61">
        <f>SUM(Month!AK147:AM147)</f>
        <v>0</v>
      </c>
      <c r="P147" s="61">
        <f>SUM(Month!AN147:AP147)</f>
        <v>0</v>
      </c>
      <c r="Q147" s="61">
        <f>SUM(Month!AQ147:AS147)</f>
        <v>0</v>
      </c>
      <c r="R147" s="61">
        <f>SUM(Month!AT147:AV147)</f>
        <v>0</v>
      </c>
      <c r="S147" s="61">
        <f>SUM(Month!AW147:AY147)</f>
        <v>0</v>
      </c>
      <c r="T147" s="61">
        <f>SUM(Month!AZ147:BB147)</f>
        <v>0</v>
      </c>
      <c r="U147" s="61">
        <f>SUM(Month!BC147:BE147)</f>
        <v>0</v>
      </c>
      <c r="V147" s="61">
        <f>SUM(Month!BF147:BH147)</f>
        <v>46.5</v>
      </c>
      <c r="W147" s="61">
        <f>SUM(Month!BI147:BK147)</f>
        <v>19.5</v>
      </c>
    </row>
    <row r="148" spans="1:23" ht="12.75">
      <c r="A148" s="185" t="s">
        <v>154</v>
      </c>
      <c r="B148" s="185" t="s">
        <v>65</v>
      </c>
      <c r="C148" s="222">
        <v>2</v>
      </c>
      <c r="D148" s="61">
        <f>SUM(Month!D148:F148)</f>
        <v>22.5</v>
      </c>
      <c r="E148" s="61">
        <f>SUM(Month!G148:I148)</f>
        <v>21</v>
      </c>
      <c r="F148" s="61">
        <f>SUM(Month!J148:L148)</f>
        <v>23.5</v>
      </c>
      <c r="G148" s="61">
        <f>SUM(Month!M148:O148)</f>
        <v>12</v>
      </c>
      <c r="H148" s="61">
        <f>SUM(Month!P148:R148)</f>
        <v>9</v>
      </c>
      <c r="I148" s="61">
        <f>SUM(Month!S148:U148)</f>
        <v>2</v>
      </c>
      <c r="J148" s="61">
        <f>SUM(Month!V148:X148)</f>
        <v>6</v>
      </c>
      <c r="K148" s="61">
        <f>SUM(Month!Y148:AA148)</f>
        <v>6.5</v>
      </c>
      <c r="L148" s="61">
        <f>SUM(Month!AB148:AD148)</f>
        <v>4</v>
      </c>
      <c r="M148" s="61">
        <f>SUM(Month!AE148:AG148)</f>
        <v>0.5</v>
      </c>
      <c r="N148" s="61">
        <f>SUM(Month!AH148:AJ148)</f>
        <v>0</v>
      </c>
      <c r="O148" s="61">
        <f>SUM(Month!AK148:AM148)</f>
        <v>0</v>
      </c>
      <c r="P148" s="61">
        <f>SUM(Month!AN148:AP148)</f>
        <v>0</v>
      </c>
      <c r="Q148" s="61">
        <f>SUM(Month!AQ148:AS148)</f>
        <v>0</v>
      </c>
      <c r="R148" s="61">
        <f>SUM(Month!AT148:AV148)</f>
        <v>0</v>
      </c>
      <c r="S148" s="61">
        <f>SUM(Month!AW148:AY148)</f>
        <v>0</v>
      </c>
      <c r="T148" s="61">
        <f>SUM(Month!AZ148:BB148)</f>
        <v>0</v>
      </c>
      <c r="U148" s="61">
        <f>SUM(Month!BC148:BE148)</f>
        <v>0</v>
      </c>
      <c r="V148" s="61">
        <f>SUM(Month!BF148:BH148)</f>
        <v>0</v>
      </c>
      <c r="W148" s="61">
        <f>SUM(Month!BI148:BK148)</f>
        <v>0</v>
      </c>
    </row>
    <row r="149" spans="1:23" ht="12.75">
      <c r="A149" s="185" t="s">
        <v>154</v>
      </c>
      <c r="B149" s="185" t="s">
        <v>71</v>
      </c>
      <c r="C149" s="222">
        <v>2</v>
      </c>
      <c r="D149" s="61">
        <f>SUM(Month!D149:F149)</f>
        <v>0</v>
      </c>
      <c r="E149" s="61">
        <f>SUM(Month!G149:I149)</f>
        <v>0</v>
      </c>
      <c r="F149" s="61">
        <f>SUM(Month!J149:L149)</f>
        <v>0</v>
      </c>
      <c r="G149" s="61">
        <f>SUM(Month!M149:O149)</f>
        <v>0</v>
      </c>
      <c r="H149" s="61">
        <f>SUM(Month!P149:R149)</f>
        <v>0</v>
      </c>
      <c r="I149" s="61">
        <f>SUM(Month!S149:U149)</f>
        <v>0</v>
      </c>
      <c r="J149" s="61">
        <f>SUM(Month!V149:X149)</f>
        <v>0</v>
      </c>
      <c r="K149" s="61">
        <f>SUM(Month!Y149:AA149)</f>
        <v>0</v>
      </c>
      <c r="L149" s="61">
        <f>SUM(Month!AB149:AD149)</f>
        <v>8</v>
      </c>
      <c r="M149" s="61">
        <f>SUM(Month!AE149:AG149)</f>
        <v>6</v>
      </c>
      <c r="N149" s="61">
        <f>SUM(Month!AH149:AJ149)</f>
        <v>14</v>
      </c>
      <c r="O149" s="61">
        <f>SUM(Month!AK149:AM149)</f>
        <v>19</v>
      </c>
      <c r="P149" s="61">
        <f>SUM(Month!AN149:AP149)</f>
        <v>9</v>
      </c>
      <c r="Q149" s="61">
        <f>SUM(Month!AQ149:AS149)</f>
        <v>0</v>
      </c>
      <c r="R149" s="61">
        <f>SUM(Month!AT149:AV149)</f>
        <v>0</v>
      </c>
      <c r="S149" s="61">
        <f>SUM(Month!AW149:AY149)</f>
        <v>0</v>
      </c>
      <c r="T149" s="61">
        <f>SUM(Month!AZ149:BB149)</f>
        <v>0</v>
      </c>
      <c r="U149" s="61">
        <f>SUM(Month!BC149:BE149)</f>
        <v>0</v>
      </c>
      <c r="V149" s="61">
        <f>SUM(Month!BF149:BH149)</f>
        <v>0</v>
      </c>
      <c r="W149" s="61">
        <f>SUM(Month!BI149:BK149)</f>
        <v>0</v>
      </c>
    </row>
    <row r="150" spans="1:23" ht="12.75">
      <c r="A150" s="185" t="s">
        <v>154</v>
      </c>
      <c r="B150" s="185" t="s">
        <v>66</v>
      </c>
      <c r="C150" s="222">
        <v>2</v>
      </c>
      <c r="D150" s="61">
        <f>SUM(Month!D150:F150)</f>
        <v>0</v>
      </c>
      <c r="E150" s="61">
        <f>SUM(Month!G150:I150)</f>
        <v>0</v>
      </c>
      <c r="F150" s="61">
        <f>SUM(Month!J150:L150)</f>
        <v>0</v>
      </c>
      <c r="G150" s="61">
        <f>SUM(Month!M150:O150)</f>
        <v>0</v>
      </c>
      <c r="H150" s="61">
        <f>SUM(Month!P150:R150)</f>
        <v>0</v>
      </c>
      <c r="I150" s="61">
        <f>SUM(Month!S150:U150)</f>
        <v>0</v>
      </c>
      <c r="J150" s="61">
        <f>SUM(Month!V150:X150)</f>
        <v>0</v>
      </c>
      <c r="K150" s="61">
        <f>SUM(Month!Y150:AA150)</f>
        <v>0</v>
      </c>
      <c r="L150" s="61">
        <f>SUM(Month!AB150:AD150)</f>
        <v>0</v>
      </c>
      <c r="M150" s="61">
        <f>SUM(Month!AE150:AG150)</f>
        <v>0</v>
      </c>
      <c r="N150" s="61">
        <f>SUM(Month!AH150:AJ150)</f>
        <v>0</v>
      </c>
      <c r="O150" s="61">
        <f>SUM(Month!AK150:AM150)</f>
        <v>0</v>
      </c>
      <c r="P150" s="61">
        <f>SUM(Month!AN150:AP150)</f>
        <v>0</v>
      </c>
      <c r="Q150" s="61">
        <f>SUM(Month!AQ150:AS150)</f>
        <v>0</v>
      </c>
      <c r="R150" s="61">
        <f>SUM(Month!AT150:AV150)</f>
        <v>0</v>
      </c>
      <c r="S150" s="61">
        <f>SUM(Month!AW150:AY150)</f>
        <v>0</v>
      </c>
      <c r="T150" s="61">
        <f>SUM(Month!AZ150:BB150)</f>
        <v>0</v>
      </c>
      <c r="U150" s="61">
        <f>SUM(Month!BC150:BE150)</f>
        <v>0</v>
      </c>
      <c r="V150" s="61">
        <f>SUM(Month!BF150:BH150)</f>
        <v>0</v>
      </c>
      <c r="W150" s="61">
        <f>SUM(Month!BI150:BK150)</f>
        <v>0</v>
      </c>
    </row>
    <row r="151" spans="1:23" ht="12.75">
      <c r="A151" s="185" t="s">
        <v>154</v>
      </c>
      <c r="B151" s="185" t="s">
        <v>101</v>
      </c>
      <c r="C151" s="222">
        <v>2</v>
      </c>
      <c r="D151" s="61">
        <f>SUM(Month!D151:F151)</f>
        <v>0</v>
      </c>
      <c r="E151" s="61">
        <f>SUM(Month!G151:I151)</f>
        <v>0</v>
      </c>
      <c r="F151" s="61">
        <f>SUM(Month!J151:L151)</f>
        <v>0</v>
      </c>
      <c r="G151" s="61">
        <f>SUM(Month!M151:O151)</f>
        <v>0</v>
      </c>
      <c r="H151" s="61">
        <f>SUM(Month!P151:R151)</f>
        <v>0</v>
      </c>
      <c r="I151" s="61">
        <f>SUM(Month!S151:U151)</f>
        <v>0</v>
      </c>
      <c r="J151" s="61">
        <f>SUM(Month!V151:X151)</f>
        <v>0</v>
      </c>
      <c r="K151" s="61">
        <f>SUM(Month!Y151:AA151)</f>
        <v>9</v>
      </c>
      <c r="L151" s="61">
        <f>SUM(Month!AB151:AD151)</f>
        <v>15</v>
      </c>
      <c r="M151" s="61">
        <f>SUM(Month!AE151:AG151)</f>
        <v>20.5</v>
      </c>
      <c r="N151" s="61">
        <f>SUM(Month!AH151:AJ151)</f>
        <v>0</v>
      </c>
      <c r="O151" s="61">
        <f>SUM(Month!AK151:AM151)</f>
        <v>3</v>
      </c>
      <c r="P151" s="61">
        <f>SUM(Month!AN151:AP151)</f>
        <v>0</v>
      </c>
      <c r="Q151" s="61">
        <f>SUM(Month!AQ151:AS151)</f>
        <v>0</v>
      </c>
      <c r="R151" s="61">
        <f>SUM(Month!AT151:AV151)</f>
        <v>0</v>
      </c>
      <c r="S151" s="61">
        <f>SUM(Month!AW151:AY151)</f>
        <v>0</v>
      </c>
      <c r="T151" s="61">
        <f>SUM(Month!AZ151:BB151)</f>
        <v>0</v>
      </c>
      <c r="U151" s="61">
        <f>SUM(Month!BC151:BE151)</f>
        <v>0</v>
      </c>
      <c r="V151" s="61">
        <f>SUM(Month!BF151:BH151)</f>
        <v>0</v>
      </c>
      <c r="W151" s="61">
        <f>SUM(Month!BI151:BK151)</f>
        <v>0</v>
      </c>
    </row>
    <row r="152" spans="1:23" ht="12.75">
      <c r="A152" s="185" t="s">
        <v>154</v>
      </c>
      <c r="B152" s="185" t="s">
        <v>133</v>
      </c>
      <c r="C152" s="222">
        <v>2</v>
      </c>
      <c r="D152" s="61">
        <f>SUM(Month!D152:F152)</f>
        <v>0</v>
      </c>
      <c r="E152" s="61">
        <f>SUM(Month!G152:I152)</f>
        <v>0</v>
      </c>
      <c r="F152" s="61">
        <f>SUM(Month!J152:L152)</f>
        <v>0</v>
      </c>
      <c r="G152" s="61">
        <f>SUM(Month!M152:O152)</f>
        <v>0</v>
      </c>
      <c r="H152" s="61">
        <f>SUM(Month!P152:R152)</f>
        <v>0</v>
      </c>
      <c r="I152" s="61">
        <f>SUM(Month!S152:U152)</f>
        <v>0</v>
      </c>
      <c r="J152" s="61">
        <f>SUM(Month!V152:X152)</f>
        <v>0</v>
      </c>
      <c r="K152" s="61">
        <f>SUM(Month!Y152:AA152)</f>
        <v>0</v>
      </c>
      <c r="L152" s="61">
        <f>SUM(Month!AB152:AD152)</f>
        <v>0</v>
      </c>
      <c r="M152" s="61">
        <f>SUM(Month!AE152:AG152)</f>
        <v>0</v>
      </c>
      <c r="N152" s="61">
        <f>SUM(Month!AH152:AJ152)</f>
        <v>0</v>
      </c>
      <c r="O152" s="61">
        <f>SUM(Month!AK152:AM152)</f>
        <v>0</v>
      </c>
      <c r="P152" s="61">
        <f>SUM(Month!AN152:AP152)</f>
        <v>0</v>
      </c>
      <c r="Q152" s="61">
        <f>SUM(Month!AQ152:AS152)</f>
        <v>7.5</v>
      </c>
      <c r="R152" s="61">
        <f>SUM(Month!AT152:AV152)</f>
        <v>2</v>
      </c>
      <c r="S152" s="61">
        <f>SUM(Month!AW152:AY152)</f>
        <v>1</v>
      </c>
      <c r="T152" s="61">
        <f>SUM(Month!AZ152:BB152)</f>
        <v>0.5</v>
      </c>
      <c r="U152" s="61">
        <f>SUM(Month!BC152:BE152)</f>
        <v>0</v>
      </c>
      <c r="V152" s="61">
        <f>SUM(Month!BF152:BH152)</f>
        <v>0</v>
      </c>
      <c r="W152" s="61">
        <f>SUM(Month!BI152:BK152)</f>
        <v>0</v>
      </c>
    </row>
    <row r="153" spans="1:23" ht="12.75">
      <c r="A153" s="185" t="s">
        <v>56</v>
      </c>
      <c r="B153" s="185" t="s">
        <v>66</v>
      </c>
      <c r="C153" s="222">
        <v>1</v>
      </c>
      <c r="D153" s="61">
        <f>SUM(Month!D153:F153)</f>
        <v>1241591</v>
      </c>
      <c r="E153" s="61">
        <f>SUM(Month!G153:I153)</f>
        <v>1233472</v>
      </c>
      <c r="F153" s="61">
        <f>SUM(Month!J153:L153)</f>
        <v>1244385</v>
      </c>
      <c r="G153" s="61">
        <f>SUM(Month!M153:O153)</f>
        <v>1266063</v>
      </c>
      <c r="H153" s="61">
        <f>SUM(Month!P153:R153)</f>
        <v>1252458</v>
      </c>
      <c r="I153" s="61">
        <f>SUM(Month!S153:U153)</f>
        <v>1243767</v>
      </c>
      <c r="J153" s="61">
        <f>SUM(Month!V153:X153)</f>
        <v>1245843</v>
      </c>
      <c r="K153" s="61">
        <f>SUM(Month!Y153:AA153)</f>
        <v>1281244</v>
      </c>
      <c r="L153" s="61">
        <f>SUM(Month!AB153:AD153)</f>
        <v>1245319</v>
      </c>
      <c r="M153" s="61">
        <f>SUM(Month!AE153:AG153)</f>
        <v>1227506</v>
      </c>
      <c r="N153" s="61">
        <f>SUM(Month!AH153:AJ153)</f>
        <v>1245500</v>
      </c>
      <c r="O153" s="61">
        <f>SUM(Month!AK153:AM153)</f>
        <v>1246597</v>
      </c>
      <c r="P153" s="61">
        <f>SUM(Month!AN153:AP153)</f>
        <v>1220984</v>
      </c>
      <c r="Q153" s="61">
        <f>SUM(Month!AQ153:AS153)</f>
        <v>1212948</v>
      </c>
      <c r="R153" s="61">
        <f>SUM(Month!AT153:AV153)</f>
        <v>1191025</v>
      </c>
      <c r="S153" s="61">
        <f>SUM(Month!AW153:AY153)</f>
        <v>1220447</v>
      </c>
      <c r="T153" s="61">
        <f>SUM(Month!AZ153:BB153)</f>
        <v>1178096</v>
      </c>
      <c r="U153" s="61">
        <f>SUM(Month!BC153:BE153)</f>
        <v>1173374</v>
      </c>
      <c r="V153" s="61">
        <f>SUM(Month!BF153:BH153)</f>
        <v>1150884</v>
      </c>
      <c r="W153" s="61">
        <f>SUM(Month!BI153:BK153)</f>
        <v>1159244</v>
      </c>
    </row>
    <row r="154" spans="1:23" ht="12.75">
      <c r="A154" s="185" t="s">
        <v>154</v>
      </c>
      <c r="B154" s="185" t="s">
        <v>154</v>
      </c>
      <c r="C154" s="222">
        <v>0.25</v>
      </c>
      <c r="D154" s="61">
        <f>SUM(Month!D154:F154)</f>
        <v>0</v>
      </c>
      <c r="E154" s="61">
        <f>SUM(Month!G154:I154)</f>
        <v>0</v>
      </c>
      <c r="F154" s="61">
        <f>SUM(Month!J154:L154)</f>
        <v>0</v>
      </c>
      <c r="G154" s="61">
        <f>SUM(Month!M154:O154)</f>
        <v>0</v>
      </c>
      <c r="H154" s="61">
        <f>SUM(Month!P154:R154)</f>
        <v>0</v>
      </c>
      <c r="I154" s="61">
        <f>SUM(Month!S154:U154)</f>
        <v>404</v>
      </c>
      <c r="J154" s="61">
        <f>SUM(Month!V154:X154)</f>
        <v>1168</v>
      </c>
      <c r="K154" s="61">
        <f>SUM(Month!Y154:AA154)</f>
        <v>1104</v>
      </c>
      <c r="L154" s="61">
        <f>SUM(Month!AB154:AD154)</f>
        <v>1112</v>
      </c>
      <c r="M154" s="61">
        <f>SUM(Month!AE154:AG154)</f>
        <v>1236</v>
      </c>
      <c r="N154" s="61">
        <f>SUM(Month!AH154:AJ154)</f>
        <v>3276</v>
      </c>
      <c r="O154" s="61">
        <f>SUM(Month!AK154:AM154)</f>
        <v>5120</v>
      </c>
      <c r="P154" s="61">
        <f>SUM(Month!AN154:AP154)</f>
        <v>6684</v>
      </c>
      <c r="Q154" s="61">
        <f>SUM(Month!AQ154:AS154)</f>
        <v>10024</v>
      </c>
      <c r="R154" s="61">
        <f>SUM(Month!AT154:AV154)</f>
        <v>13808</v>
      </c>
      <c r="S154" s="61">
        <f>SUM(Month!AW154:AY154)</f>
        <v>16748</v>
      </c>
      <c r="T154" s="61">
        <f>SUM(Month!AZ154:BB154)</f>
        <v>15872</v>
      </c>
      <c r="U154" s="61">
        <f>SUM(Month!BC154:BE154)</f>
        <v>16280</v>
      </c>
      <c r="V154" s="61">
        <f>SUM(Month!BF154:BH154)</f>
        <v>15196</v>
      </c>
      <c r="W154" s="61">
        <f>SUM(Month!BI154:BK154)</f>
        <v>16624</v>
      </c>
    </row>
    <row r="155" spans="1:23" ht="12.75">
      <c r="A155" s="185" t="s">
        <v>154</v>
      </c>
      <c r="B155" s="185" t="s">
        <v>154</v>
      </c>
      <c r="C155" s="222">
        <v>0.2</v>
      </c>
      <c r="D155" s="61">
        <f>SUM(Month!D155:F155)</f>
        <v>0</v>
      </c>
      <c r="E155" s="61">
        <f>SUM(Month!G155:I155)</f>
        <v>0</v>
      </c>
      <c r="F155" s="61">
        <f>SUM(Month!J155:L155)</f>
        <v>0</v>
      </c>
      <c r="G155" s="61">
        <f>SUM(Month!M155:O155)</f>
        <v>0</v>
      </c>
      <c r="H155" s="61">
        <f>SUM(Month!P155:R155)</f>
        <v>0</v>
      </c>
      <c r="I155" s="61">
        <f>SUM(Month!S155:U155)</f>
        <v>0</v>
      </c>
      <c r="J155" s="61">
        <f>SUM(Month!V155:X155)</f>
        <v>0</v>
      </c>
      <c r="K155" s="61">
        <f>SUM(Month!Y155:AA155)</f>
        <v>0</v>
      </c>
      <c r="L155" s="61">
        <f>SUM(Month!AB155:AD155)</f>
        <v>0</v>
      </c>
      <c r="M155" s="61">
        <f>SUM(Month!AE155:AG155)</f>
        <v>0</v>
      </c>
      <c r="N155" s="61">
        <f>SUM(Month!AH155:AJ155)</f>
        <v>0</v>
      </c>
      <c r="O155" s="61">
        <f>SUM(Month!AK155:AM155)</f>
        <v>0</v>
      </c>
      <c r="P155" s="61">
        <f>SUM(Month!AN155:AP155)</f>
        <v>0</v>
      </c>
      <c r="Q155" s="61">
        <f>SUM(Month!AQ155:AS155)</f>
        <v>0</v>
      </c>
      <c r="R155" s="61">
        <f>SUM(Month!AT155:AV155)</f>
        <v>0</v>
      </c>
      <c r="S155" s="61">
        <f>SUM(Month!AW155:AY155)</f>
        <v>0</v>
      </c>
      <c r="T155" s="61">
        <f>SUM(Month!AZ155:BB155)</f>
        <v>0</v>
      </c>
      <c r="U155" s="61">
        <f>SUM(Month!BC155:BE155)</f>
        <v>300</v>
      </c>
      <c r="V155" s="61">
        <f>SUM(Month!BF155:BH155)</f>
        <v>645</v>
      </c>
      <c r="W155" s="61">
        <f>SUM(Month!BI155:BK155)</f>
        <v>685</v>
      </c>
    </row>
    <row r="156" spans="1:23" ht="12.75">
      <c r="A156" s="185" t="s">
        <v>61</v>
      </c>
      <c r="B156" s="185" t="s">
        <v>66</v>
      </c>
      <c r="C156" s="222">
        <v>0.5</v>
      </c>
      <c r="D156" s="61">
        <f>SUM(Month!D156:F156)</f>
        <v>0</v>
      </c>
      <c r="E156" s="61">
        <f>SUM(Month!G156:I156)</f>
        <v>0</v>
      </c>
      <c r="F156" s="61">
        <f>SUM(Month!J156:L156)</f>
        <v>0</v>
      </c>
      <c r="G156" s="61">
        <f>SUM(Month!M156:O156)</f>
        <v>0</v>
      </c>
      <c r="H156" s="61">
        <f>SUM(Month!P156:R156)</f>
        <v>0</v>
      </c>
      <c r="I156" s="61">
        <f>SUM(Month!S156:U156)</f>
        <v>0</v>
      </c>
      <c r="J156" s="61">
        <f>SUM(Month!V156:X156)</f>
        <v>0</v>
      </c>
      <c r="K156" s="61">
        <f>SUM(Month!Y156:AA156)</f>
        <v>88</v>
      </c>
      <c r="L156" s="61">
        <f>SUM(Month!AB156:AD156)</f>
        <v>160</v>
      </c>
      <c r="M156" s="61">
        <f>SUM(Month!AE156:AG156)</f>
        <v>206</v>
      </c>
      <c r="N156" s="61">
        <f>SUM(Month!AH156:AJ156)</f>
        <v>2154</v>
      </c>
      <c r="O156" s="61">
        <f>SUM(Month!AK156:AM156)</f>
        <v>8770</v>
      </c>
      <c r="P156" s="61">
        <f>SUM(Month!AN156:AP156)</f>
        <v>8420</v>
      </c>
      <c r="Q156" s="61">
        <f>SUM(Month!AQ156:AS156)</f>
        <v>13020</v>
      </c>
      <c r="R156" s="61">
        <f>SUM(Month!AT156:AV156)</f>
        <v>12214</v>
      </c>
      <c r="S156" s="61">
        <f>SUM(Month!AW156:AY156)</f>
        <v>13902</v>
      </c>
      <c r="T156" s="61">
        <f>SUM(Month!AZ156:BB156)</f>
        <v>16984</v>
      </c>
      <c r="U156" s="61">
        <f>SUM(Month!BC156:BE156)</f>
        <v>28132</v>
      </c>
      <c r="V156" s="61">
        <f>SUM(Month!BF156:BH156)</f>
        <v>28764</v>
      </c>
      <c r="W156" s="61">
        <f>SUM(Month!BI156:BK156)</f>
        <v>28132</v>
      </c>
    </row>
    <row r="157" spans="1:23" ht="12.75">
      <c r="A157" s="185" t="s">
        <v>154</v>
      </c>
      <c r="B157" s="185" t="s">
        <v>154</v>
      </c>
      <c r="C157" s="222">
        <v>1</v>
      </c>
      <c r="D157" s="61">
        <f>SUM(Month!D157:F157)</f>
        <v>119999</v>
      </c>
      <c r="E157" s="61">
        <f>SUM(Month!G157:I157)</f>
        <v>134105</v>
      </c>
      <c r="F157" s="61">
        <f>SUM(Month!J157:L157)</f>
        <v>125247</v>
      </c>
      <c r="G157" s="61">
        <f>SUM(Month!M157:O157)</f>
        <v>124050</v>
      </c>
      <c r="H157" s="61">
        <f>SUM(Month!P157:R157)</f>
        <v>135051</v>
      </c>
      <c r="I157" s="61">
        <f>SUM(Month!S157:U157)</f>
        <v>143816</v>
      </c>
      <c r="J157" s="61">
        <f>SUM(Month!V157:X157)</f>
        <v>139215</v>
      </c>
      <c r="K157" s="61">
        <f>SUM(Month!Y157:AA157)</f>
        <v>143187</v>
      </c>
      <c r="L157" s="61">
        <f>SUM(Month!AB157:AD157)</f>
        <v>141623</v>
      </c>
      <c r="M157" s="61">
        <f>SUM(Month!AE157:AG157)</f>
        <v>137861</v>
      </c>
      <c r="N157" s="61">
        <f>SUM(Month!AH157:AJ157)</f>
        <v>128392</v>
      </c>
      <c r="O157" s="61">
        <f>SUM(Month!AK157:AM157)</f>
        <v>130639</v>
      </c>
      <c r="P157" s="61">
        <f>SUM(Month!AN157:AP157)</f>
        <v>133741</v>
      </c>
      <c r="Q157" s="61">
        <f>SUM(Month!AQ157:AS157)</f>
        <v>148613</v>
      </c>
      <c r="R157" s="61">
        <f>SUM(Month!AT157:AV157)</f>
        <v>133902</v>
      </c>
      <c r="S157" s="61">
        <f>SUM(Month!AW157:AY157)</f>
        <v>140972</v>
      </c>
      <c r="T157" s="61">
        <f>SUM(Month!AZ157:BB157)</f>
        <v>137674</v>
      </c>
      <c r="U157" s="61">
        <f>SUM(Month!BC157:BE157)</f>
        <v>155191</v>
      </c>
      <c r="V157" s="61">
        <f>SUM(Month!BF157:BH157)</f>
        <v>142731</v>
      </c>
      <c r="W157" s="61">
        <f>SUM(Month!BI157:BK157)</f>
        <v>130574</v>
      </c>
    </row>
    <row r="158" spans="1:23" ht="12.75">
      <c r="A158" s="185" t="s">
        <v>76</v>
      </c>
      <c r="B158" s="185" t="s">
        <v>66</v>
      </c>
      <c r="C158" s="222">
        <v>1</v>
      </c>
      <c r="D158" s="61">
        <f>SUM(Month!D158:F158)</f>
        <v>0</v>
      </c>
      <c r="E158" s="61">
        <f>SUM(Month!G158:I158)</f>
        <v>0</v>
      </c>
      <c r="F158" s="61">
        <f>SUM(Month!J158:L158)</f>
        <v>0</v>
      </c>
      <c r="G158" s="61">
        <f>SUM(Month!M158:O158)</f>
        <v>0</v>
      </c>
      <c r="H158" s="61">
        <f>SUM(Month!P158:R158)</f>
        <v>0</v>
      </c>
      <c r="I158" s="61">
        <f>SUM(Month!S158:U158)</f>
        <v>0</v>
      </c>
      <c r="J158" s="61">
        <f>SUM(Month!V158:X158)</f>
        <v>0</v>
      </c>
      <c r="K158" s="61">
        <f>SUM(Month!Y158:AA158)</f>
        <v>0</v>
      </c>
      <c r="L158" s="61">
        <f>SUM(Month!AB158:AD158)</f>
        <v>0</v>
      </c>
      <c r="M158" s="61">
        <f>SUM(Month!AE158:AG158)</f>
        <v>0</v>
      </c>
      <c r="N158" s="61">
        <f>SUM(Month!AH158:AJ158)</f>
        <v>0</v>
      </c>
      <c r="O158" s="61">
        <f>SUM(Month!AK158:AM158)</f>
        <v>0</v>
      </c>
      <c r="P158" s="61">
        <f>SUM(Month!AN158:AP158)</f>
        <v>0</v>
      </c>
      <c r="Q158" s="61">
        <f>SUM(Month!AQ158:AS158)</f>
        <v>0</v>
      </c>
      <c r="R158" s="61">
        <f>SUM(Month!AT158:AV158)</f>
        <v>0</v>
      </c>
      <c r="S158" s="61">
        <f>SUM(Month!AW158:AY158)</f>
        <v>0</v>
      </c>
      <c r="T158" s="61">
        <f>SUM(Month!AZ158:BB158)</f>
        <v>0</v>
      </c>
      <c r="U158" s="61">
        <f>SUM(Month!BC158:BE158)</f>
        <v>0</v>
      </c>
      <c r="V158" s="61">
        <f>SUM(Month!BF158:BH158)</f>
        <v>0</v>
      </c>
      <c r="W158" s="61">
        <f>SUM(Month!BI158:BK158)</f>
        <v>0</v>
      </c>
    </row>
    <row r="159" spans="1:23" ht="12.75">
      <c r="A159" s="185" t="s">
        <v>62</v>
      </c>
      <c r="B159" s="185" t="s">
        <v>66</v>
      </c>
      <c r="C159" s="222">
        <v>2</v>
      </c>
      <c r="D159" s="61">
        <f>SUM(Month!D159:F159)</f>
        <v>537</v>
      </c>
      <c r="E159" s="61">
        <f>SUM(Month!G159:I159)</f>
        <v>605</v>
      </c>
      <c r="F159" s="61">
        <f>SUM(Month!J159:L159)</f>
        <v>617.5</v>
      </c>
      <c r="G159" s="61">
        <f>SUM(Month!M159:O159)</f>
        <v>80</v>
      </c>
      <c r="H159" s="61">
        <f>SUM(Month!P159:R159)</f>
        <v>98</v>
      </c>
      <c r="I159" s="61">
        <f>SUM(Month!S159:U159)</f>
        <v>219.5</v>
      </c>
      <c r="J159" s="61">
        <f>SUM(Month!V159:X159)</f>
        <v>95</v>
      </c>
      <c r="K159" s="61">
        <f>SUM(Month!Y159:AA159)</f>
        <v>151.5</v>
      </c>
      <c r="L159" s="61">
        <f>SUM(Month!AB159:AD159)</f>
        <v>723.5</v>
      </c>
      <c r="M159" s="61">
        <f>SUM(Month!AE159:AG159)</f>
        <v>699</v>
      </c>
      <c r="N159" s="61">
        <f>SUM(Month!AH159:AJ159)</f>
        <v>1070.5</v>
      </c>
      <c r="O159" s="61">
        <f>SUM(Month!AK159:AM159)</f>
        <v>852.5</v>
      </c>
      <c r="P159" s="61">
        <f>SUM(Month!AN159:AP159)</f>
        <v>962.5</v>
      </c>
      <c r="Q159" s="61">
        <f>SUM(Month!AQ159:AS159)</f>
        <v>832.5</v>
      </c>
      <c r="R159" s="61">
        <f>SUM(Month!AT159:AV159)</f>
        <v>701</v>
      </c>
      <c r="S159" s="61">
        <f>SUM(Month!AW159:AY159)</f>
        <v>640</v>
      </c>
      <c r="T159" s="61">
        <f>SUM(Month!AZ159:BB159)</f>
        <v>0</v>
      </c>
      <c r="U159" s="61">
        <f>SUM(Month!BC159:BE159)</f>
        <v>0</v>
      </c>
      <c r="V159" s="61">
        <f>SUM(Month!BF159:BH159)</f>
        <v>0</v>
      </c>
      <c r="W159" s="61">
        <f>SUM(Month!BI159:BK159)</f>
        <v>0</v>
      </c>
    </row>
    <row r="160" spans="1:23" ht="12.75">
      <c r="A160" s="185" t="s">
        <v>154</v>
      </c>
      <c r="B160" s="185" t="s">
        <v>154</v>
      </c>
      <c r="C160" s="222">
        <v>3.000000000003</v>
      </c>
      <c r="D160" s="61">
        <f>SUM(Month!D160:F160)</f>
        <v>0</v>
      </c>
      <c r="E160" s="61">
        <f>SUM(Month!G160:I160)</f>
        <v>0</v>
      </c>
      <c r="F160" s="61">
        <f>SUM(Month!J160:L160)</f>
        <v>0</v>
      </c>
      <c r="G160" s="61">
        <f>SUM(Month!M160:O160)</f>
        <v>0</v>
      </c>
      <c r="H160" s="61">
        <f>SUM(Month!P160:R160)</f>
        <v>0</v>
      </c>
      <c r="I160" s="61">
        <f>SUM(Month!S160:U160)</f>
        <v>0</v>
      </c>
      <c r="J160" s="61">
        <f>SUM(Month!V160:X160)</f>
        <v>0</v>
      </c>
      <c r="K160" s="61">
        <f>SUM(Month!Y160:AA160)</f>
        <v>0</v>
      </c>
      <c r="L160" s="61">
        <f>SUM(Month!AB160:AD160)</f>
        <v>0</v>
      </c>
      <c r="M160" s="61">
        <f>SUM(Month!AE160:AG160)</f>
        <v>0</v>
      </c>
      <c r="N160" s="61">
        <f>SUM(Month!AH160:AJ160)</f>
        <v>0</v>
      </c>
      <c r="O160" s="61">
        <f>SUM(Month!AK160:AM160)</f>
        <v>125.999999999874</v>
      </c>
      <c r="P160" s="61">
        <f>SUM(Month!AN160:AP160)</f>
        <v>0</v>
      </c>
      <c r="Q160" s="61">
        <f>SUM(Month!AQ160:AS160)</f>
        <v>0</v>
      </c>
      <c r="R160" s="61">
        <f>SUM(Month!AT160:AV160)</f>
        <v>0.999999999999</v>
      </c>
      <c r="S160" s="61">
        <f>SUM(Month!AW160:AY160)</f>
        <v>54.666666666612</v>
      </c>
      <c r="T160" s="61">
        <f>SUM(Month!AZ160:BB160)</f>
        <v>0</v>
      </c>
      <c r="U160" s="61">
        <f>SUM(Month!BC160:BE160)</f>
        <v>83.33333333325001</v>
      </c>
      <c r="V160" s="61">
        <f>SUM(Month!BF160:BH160)</f>
        <v>96.333333333237</v>
      </c>
      <c r="W160" s="61">
        <f>SUM(Month!BI160:BK160)</f>
        <v>258.999999999741</v>
      </c>
    </row>
    <row r="161" spans="1:23" ht="12.75">
      <c r="A161" s="185" t="s">
        <v>154</v>
      </c>
      <c r="B161" s="185" t="s">
        <v>154</v>
      </c>
      <c r="C161" s="222">
        <v>5</v>
      </c>
      <c r="D161" s="61">
        <f>SUM(Month!D161:F161)</f>
        <v>0</v>
      </c>
      <c r="E161" s="61">
        <f>SUM(Month!G161:I161)</f>
        <v>0</v>
      </c>
      <c r="F161" s="61">
        <f>SUM(Month!J161:L161)</f>
        <v>0</v>
      </c>
      <c r="G161" s="61">
        <f>SUM(Month!M161:O161)</f>
        <v>0</v>
      </c>
      <c r="H161" s="61">
        <f>SUM(Month!P161:R161)</f>
        <v>0</v>
      </c>
      <c r="I161" s="61">
        <f>SUM(Month!S161:U161)</f>
        <v>0</v>
      </c>
      <c r="J161" s="61">
        <f>SUM(Month!V161:X161)</f>
        <v>0</v>
      </c>
      <c r="K161" s="61">
        <f>SUM(Month!Y161:AA161)</f>
        <v>0</v>
      </c>
      <c r="L161" s="61">
        <f>SUM(Month!AB161:AD161)</f>
        <v>0</v>
      </c>
      <c r="M161" s="61">
        <f>SUM(Month!AE161:AG161)</f>
        <v>0</v>
      </c>
      <c r="N161" s="61">
        <f>SUM(Month!AH161:AJ161)</f>
        <v>0</v>
      </c>
      <c r="O161" s="61">
        <f>SUM(Month!AK161:AM161)</f>
        <v>0</v>
      </c>
      <c r="P161" s="61">
        <f>SUM(Month!AN161:AP161)</f>
        <v>0</v>
      </c>
      <c r="Q161" s="61">
        <f>SUM(Month!AQ161:AS161)</f>
        <v>0</v>
      </c>
      <c r="R161" s="61">
        <f>SUM(Month!AT161:AV161)</f>
        <v>82</v>
      </c>
      <c r="S161" s="61">
        <f>SUM(Month!AW161:AY161)</f>
        <v>460.6</v>
      </c>
      <c r="T161" s="61">
        <f>SUM(Month!AZ161:BB161)</f>
        <v>451.4</v>
      </c>
      <c r="U161" s="61">
        <f>SUM(Month!BC161:BE161)</f>
        <v>94.80000000000001</v>
      </c>
      <c r="V161" s="61">
        <f>SUM(Month!BF161:BH161)</f>
        <v>110</v>
      </c>
      <c r="W161" s="61">
        <f>SUM(Month!BI161:BK161)</f>
        <v>295.8</v>
      </c>
    </row>
    <row r="162" spans="1:23" ht="12.75">
      <c r="A162" s="185" t="s">
        <v>63</v>
      </c>
      <c r="B162" s="185" t="s">
        <v>66</v>
      </c>
      <c r="C162" s="222">
        <v>1</v>
      </c>
      <c r="D162" s="61">
        <f>SUM(Month!D162:F162)</f>
        <v>3</v>
      </c>
      <c r="E162" s="61">
        <f>SUM(Month!G162:I162)</f>
        <v>3</v>
      </c>
      <c r="F162" s="61">
        <f>SUM(Month!J162:L162)</f>
        <v>12</v>
      </c>
      <c r="G162" s="61">
        <f>SUM(Month!M162:O162)</f>
        <v>14</v>
      </c>
      <c r="H162" s="61">
        <f>SUM(Month!P162:R162)</f>
        <v>42</v>
      </c>
      <c r="I162" s="61">
        <f>SUM(Month!S162:U162)</f>
        <v>18</v>
      </c>
      <c r="J162" s="61">
        <f>SUM(Month!V162:X162)</f>
        <v>17</v>
      </c>
      <c r="K162" s="61">
        <f>SUM(Month!Y162:AA162)</f>
        <v>34</v>
      </c>
      <c r="L162" s="61">
        <f>SUM(Month!AB162:AD162)</f>
        <v>34</v>
      </c>
      <c r="M162" s="61">
        <f>SUM(Month!AE162:AG162)</f>
        <v>6</v>
      </c>
      <c r="N162" s="61">
        <f>SUM(Month!AH162:AJ162)</f>
        <v>5</v>
      </c>
      <c r="O162" s="61">
        <f>SUM(Month!AK162:AM162)</f>
        <v>41</v>
      </c>
      <c r="P162" s="61">
        <f>SUM(Month!AN162:AP162)</f>
        <v>46</v>
      </c>
      <c r="Q162" s="61">
        <f>SUM(Month!AQ162:AS162)</f>
        <v>34</v>
      </c>
      <c r="R162" s="61">
        <f>SUM(Month!AT162:AV162)</f>
        <v>3</v>
      </c>
      <c r="S162" s="61">
        <f>SUM(Month!AW162:AY162)</f>
        <v>0</v>
      </c>
      <c r="T162" s="61">
        <f>SUM(Month!AZ162:BB162)</f>
        <v>0</v>
      </c>
      <c r="U162" s="61">
        <f>SUM(Month!BC162:BE162)</f>
        <v>0</v>
      </c>
      <c r="V162" s="61">
        <f>SUM(Month!BF162:BH162)</f>
        <v>0</v>
      </c>
      <c r="W162" s="61">
        <f>SUM(Month!BI162:BK162)</f>
        <v>0</v>
      </c>
    </row>
    <row r="163" spans="1:23" ht="12.75">
      <c r="A163" s="185" t="s">
        <v>154</v>
      </c>
      <c r="B163" s="185" t="s">
        <v>154</v>
      </c>
      <c r="C163" s="222">
        <v>2</v>
      </c>
      <c r="D163" s="61">
        <f>SUM(Month!D163:F163)</f>
        <v>0</v>
      </c>
      <c r="E163" s="61">
        <f>SUM(Month!G163:I163)</f>
        <v>0</v>
      </c>
      <c r="F163" s="61">
        <f>SUM(Month!J163:L163)</f>
        <v>0</v>
      </c>
      <c r="G163" s="61">
        <f>SUM(Month!M163:O163)</f>
        <v>0</v>
      </c>
      <c r="H163" s="61">
        <f>SUM(Month!P163:R163)</f>
        <v>0</v>
      </c>
      <c r="I163" s="61">
        <f>SUM(Month!S163:U163)</f>
        <v>0</v>
      </c>
      <c r="J163" s="61">
        <f>SUM(Month!V163:X163)</f>
        <v>0</v>
      </c>
      <c r="K163" s="61">
        <f>SUM(Month!Y163:AA163)</f>
        <v>0</v>
      </c>
      <c r="L163" s="61">
        <f>SUM(Month!AB163:AD163)</f>
        <v>0</v>
      </c>
      <c r="M163" s="61">
        <f>SUM(Month!AE163:AG163)</f>
        <v>0</v>
      </c>
      <c r="N163" s="61">
        <f>SUM(Month!AH163:AJ163)</f>
        <v>0</v>
      </c>
      <c r="O163" s="61">
        <f>SUM(Month!AK163:AM163)</f>
        <v>33</v>
      </c>
      <c r="P163" s="61">
        <f>SUM(Month!AN163:AP163)</f>
        <v>16.5</v>
      </c>
      <c r="Q163" s="61">
        <f>SUM(Month!AQ163:AS163)</f>
        <v>0</v>
      </c>
      <c r="R163" s="61">
        <f>SUM(Month!AT163:AV163)</f>
        <v>0</v>
      </c>
      <c r="S163" s="61">
        <f>SUM(Month!AW163:AY163)</f>
        <v>0</v>
      </c>
      <c r="T163" s="61">
        <f>SUM(Month!AZ163:BB163)</f>
        <v>0</v>
      </c>
      <c r="U163" s="61">
        <f>SUM(Month!BC163:BE163)</f>
        <v>0</v>
      </c>
      <c r="V163" s="61">
        <f>SUM(Month!BF163:BH163)</f>
        <v>0</v>
      </c>
      <c r="W163" s="61">
        <f>SUM(Month!BI163:BK163)</f>
        <v>0</v>
      </c>
    </row>
    <row r="164" spans="1:23" ht="12.75">
      <c r="A164" s="185" t="s">
        <v>154</v>
      </c>
      <c r="B164" s="185" t="s">
        <v>154</v>
      </c>
      <c r="C164" s="222">
        <v>5</v>
      </c>
      <c r="D164" s="61">
        <f>SUM(Month!D164:F164)</f>
        <v>0</v>
      </c>
      <c r="E164" s="61">
        <f>SUM(Month!G164:I164)</f>
        <v>0</v>
      </c>
      <c r="F164" s="61">
        <f>SUM(Month!J164:L164)</f>
        <v>0</v>
      </c>
      <c r="G164" s="61">
        <f>SUM(Month!M164:O164)</f>
        <v>0</v>
      </c>
      <c r="H164" s="61">
        <f>SUM(Month!P164:R164)</f>
        <v>0</v>
      </c>
      <c r="I164" s="61">
        <f>SUM(Month!S164:U164)</f>
        <v>0</v>
      </c>
      <c r="J164" s="61">
        <f>SUM(Month!V164:X164)</f>
        <v>0</v>
      </c>
      <c r="K164" s="61">
        <f>SUM(Month!Y164:AA164)</f>
        <v>2</v>
      </c>
      <c r="L164" s="61">
        <f>SUM(Month!AB164:AD164)</f>
        <v>16.4</v>
      </c>
      <c r="M164" s="61">
        <f>SUM(Month!AE164:AG164)</f>
        <v>18.6</v>
      </c>
      <c r="N164" s="61">
        <f>SUM(Month!AH164:AJ164)</f>
        <v>6.6</v>
      </c>
      <c r="O164" s="61">
        <f>SUM(Month!AK164:AM164)</f>
        <v>0</v>
      </c>
      <c r="P164" s="61">
        <f>SUM(Month!AN164:AP164)</f>
        <v>0</v>
      </c>
      <c r="Q164" s="61">
        <f>SUM(Month!AQ164:AS164)</f>
        <v>21.8</v>
      </c>
      <c r="R164" s="61">
        <f>SUM(Month!AT164:AV164)</f>
        <v>14.4</v>
      </c>
      <c r="S164" s="61">
        <f>SUM(Month!AW164:AY164)</f>
        <v>0</v>
      </c>
      <c r="T164" s="61">
        <f>SUM(Month!AZ164:BB164)</f>
        <v>0</v>
      </c>
      <c r="U164" s="61">
        <f>SUM(Month!BC164:BE164)</f>
        <v>16.2</v>
      </c>
      <c r="V164" s="61">
        <f>SUM(Month!BF164:BH164)</f>
        <v>0</v>
      </c>
      <c r="W164" s="61">
        <f>SUM(Month!BI164:BK164)</f>
        <v>0</v>
      </c>
    </row>
    <row r="165" spans="1:26" ht="12.75">
      <c r="A165" s="214" t="s">
        <v>154</v>
      </c>
      <c r="B165" s="214" t="s">
        <v>154</v>
      </c>
      <c r="C165" s="225" t="s">
        <v>154</v>
      </c>
      <c r="D165" s="61"/>
      <c r="E165" s="61"/>
      <c r="F165" s="61"/>
      <c r="G165" s="61"/>
      <c r="H165" s="61"/>
      <c r="I165" s="61"/>
      <c r="J165" s="61"/>
      <c r="K165" s="61"/>
      <c r="L165" s="61"/>
      <c r="M165" s="61"/>
      <c r="N165" s="61"/>
      <c r="O165" s="61"/>
      <c r="P165" s="61"/>
      <c r="Q165" s="61"/>
      <c r="R165" s="9"/>
      <c r="S165" s="9"/>
      <c r="T165" s="9"/>
      <c r="U165" s="9"/>
      <c r="V165" s="9"/>
      <c r="Z165" s="244"/>
    </row>
    <row r="166" spans="1:28" ht="13.5" thickBot="1">
      <c r="A166" s="228" t="s">
        <v>0</v>
      </c>
      <c r="B166" s="229" t="s">
        <v>154</v>
      </c>
      <c r="C166" s="230" t="s">
        <v>154</v>
      </c>
      <c r="D166" s="123">
        <f aca="true" t="shared" si="1" ref="D166:W166">SUM(D89:D164)</f>
        <v>5184900.9999993015</v>
      </c>
      <c r="E166" s="123">
        <f t="shared" si="1"/>
        <v>4303440.249999389</v>
      </c>
      <c r="F166" s="123">
        <f t="shared" si="1"/>
        <v>5726852.833332601</v>
      </c>
      <c r="G166" s="123">
        <f t="shared" si="1"/>
        <v>6615082.583332489</v>
      </c>
      <c r="H166" s="123">
        <f t="shared" si="1"/>
        <v>6636898.2499992065</v>
      </c>
      <c r="I166" s="123">
        <f t="shared" si="1"/>
        <v>6529190.833332542</v>
      </c>
      <c r="J166" s="123">
        <f t="shared" si="1"/>
        <v>6163931.4999993015</v>
      </c>
      <c r="K166" s="123">
        <f t="shared" si="1"/>
        <v>9588741.08333233</v>
      </c>
      <c r="L166" s="123">
        <f t="shared" si="1"/>
        <v>8971588.983332044</v>
      </c>
      <c r="M166" s="123">
        <f t="shared" si="1"/>
        <v>6648449.433332642</v>
      </c>
      <c r="N166" s="123">
        <f t="shared" si="1"/>
        <v>7590884.933332247</v>
      </c>
      <c r="O166" s="123">
        <f t="shared" si="1"/>
        <v>10195508.499998074</v>
      </c>
      <c r="P166" s="123">
        <f t="shared" si="1"/>
        <v>10646218.416664608</v>
      </c>
      <c r="Q166" s="123">
        <f t="shared" si="1"/>
        <v>11083996.726586543</v>
      </c>
      <c r="R166" s="123">
        <f t="shared" si="1"/>
        <v>8661762.19563434</v>
      </c>
      <c r="S166" s="123">
        <f t="shared" si="1"/>
        <v>14543080.601749742</v>
      </c>
      <c r="T166" s="123">
        <f t="shared" si="1"/>
        <v>15352694.267062481</v>
      </c>
      <c r="U166" s="123">
        <f t="shared" si="1"/>
        <v>10250496.280111464</v>
      </c>
      <c r="V166" s="123">
        <f t="shared" si="1"/>
        <v>10542383.27334202</v>
      </c>
      <c r="W166" s="123">
        <f t="shared" si="1"/>
        <v>16423631.797197836</v>
      </c>
      <c r="Z166" s="101"/>
      <c r="AB166" s="48"/>
    </row>
    <row r="167" spans="1:26" ht="13.5" thickTop="1">
      <c r="A167" s="185" t="s">
        <v>154</v>
      </c>
      <c r="B167" s="185" t="s">
        <v>154</v>
      </c>
      <c r="C167" s="222" t="s">
        <v>154</v>
      </c>
      <c r="Z167" s="101"/>
    </row>
    <row r="168" spans="1:22" ht="12.75">
      <c r="A168" s="124" t="s">
        <v>118</v>
      </c>
      <c r="B168" s="185" t="s">
        <v>154</v>
      </c>
      <c r="C168" s="222" t="s">
        <v>154</v>
      </c>
      <c r="D168" s="152"/>
      <c r="E168" s="152"/>
      <c r="F168" s="152"/>
      <c r="G168" s="152"/>
      <c r="H168" s="152"/>
      <c r="I168" s="152"/>
      <c r="J168" s="152"/>
      <c r="K168" s="152"/>
      <c r="L168" s="152"/>
      <c r="M168" s="152"/>
      <c r="N168" s="152"/>
      <c r="O168" s="193"/>
      <c r="P168" s="152"/>
      <c r="Q168" s="152"/>
      <c r="R168" s="152"/>
      <c r="S168" s="152"/>
      <c r="T168" s="9"/>
      <c r="U168" s="9"/>
      <c r="V168" s="9"/>
    </row>
    <row r="169" spans="1:23" ht="12.75">
      <c r="A169" s="116" t="s">
        <v>41</v>
      </c>
      <c r="B169" s="185" t="s">
        <v>154</v>
      </c>
      <c r="C169" s="222" t="s">
        <v>154</v>
      </c>
      <c r="D169" s="67"/>
      <c r="E169" s="11"/>
      <c r="F169" s="11"/>
      <c r="G169" s="11"/>
      <c r="H169" s="11"/>
      <c r="I169" s="11"/>
      <c r="J169" s="11"/>
      <c r="K169" s="11"/>
      <c r="L169" s="11"/>
      <c r="M169" s="41"/>
      <c r="N169" s="41"/>
      <c r="R169" s="9"/>
      <c r="S169" s="9"/>
      <c r="T169" s="9"/>
      <c r="U169" s="9"/>
      <c r="V169" s="9"/>
      <c r="W169" s="140" t="s">
        <v>54</v>
      </c>
    </row>
    <row r="170" spans="1:23" ht="12.75">
      <c r="A170" s="185" t="s">
        <v>123</v>
      </c>
      <c r="B170" s="185" t="s">
        <v>154</v>
      </c>
      <c r="C170" s="222" t="s">
        <v>154</v>
      </c>
      <c r="D170" s="159">
        <f>SUM(Month!D170:F170)</f>
        <v>1734283</v>
      </c>
      <c r="E170" s="159">
        <f>SUM(Month!G170:I170)</f>
        <v>1167270</v>
      </c>
      <c r="F170" s="159">
        <f>SUM(Month!J170:L170)</f>
        <v>1913713</v>
      </c>
      <c r="G170" s="159">
        <f>SUM(Month!M170:O170)</f>
        <v>2308970</v>
      </c>
      <c r="H170" s="159">
        <f>SUM(Month!P170:R170)</f>
        <v>2313666</v>
      </c>
      <c r="I170" s="159">
        <f>SUM(Month!S170:U170)</f>
        <v>2394755</v>
      </c>
      <c r="J170" s="159">
        <f>SUM(Month!V170:X170)</f>
        <v>1901812</v>
      </c>
      <c r="K170" s="159">
        <f>SUM(Month!Y170:AA170)</f>
        <v>4019994</v>
      </c>
      <c r="L170" s="159">
        <f>SUM(Month!AB170:AD170)</f>
        <v>3474562</v>
      </c>
      <c r="M170" s="159">
        <f>SUM(Month!AE170:AG170)</f>
        <v>2158142</v>
      </c>
      <c r="N170" s="159">
        <f>SUM(Month!AH170:AJ170)</f>
        <v>2639029</v>
      </c>
      <c r="O170" s="194">
        <f>SUM(Month!AK170:AM170)</f>
        <v>3513114</v>
      </c>
      <c r="P170" s="159">
        <f>SUM(Month!AN170:AP170)</f>
        <v>3896140</v>
      </c>
      <c r="Q170" s="159">
        <f>SUM(Month!AQ170:AS170)</f>
        <v>3684182</v>
      </c>
      <c r="R170" s="159">
        <f>SUM(Month!AT170:AV170)</f>
        <v>2581381</v>
      </c>
      <c r="S170" s="159">
        <f>SUM(Month!AW170:AY170)</f>
        <v>6065425</v>
      </c>
      <c r="T170" s="159">
        <f>SUM(Month!AZ170:BB170)</f>
        <v>6358466</v>
      </c>
      <c r="U170" s="159">
        <f>SUM(Month!BC170:BE170)</f>
        <v>2808384</v>
      </c>
      <c r="V170" s="159">
        <f>SUM(Month!BF170:BH170)</f>
        <v>2673579</v>
      </c>
      <c r="W170" s="159">
        <f>SUM(Month!BI170:BK170)</f>
        <v>5565290</v>
      </c>
    </row>
    <row r="171" spans="1:23" ht="12.75">
      <c r="A171" s="185" t="s">
        <v>124</v>
      </c>
      <c r="B171" s="185" t="s">
        <v>154</v>
      </c>
      <c r="C171" s="222" t="s">
        <v>154</v>
      </c>
      <c r="D171" s="159">
        <f>SUM(Month!D171:F171)</f>
        <v>850915</v>
      </c>
      <c r="E171" s="159">
        <f>SUM(Month!G171:I171)</f>
        <v>615731</v>
      </c>
      <c r="F171" s="159">
        <f>SUM(Month!J171:L171)</f>
        <v>1223232</v>
      </c>
      <c r="G171" s="159">
        <f>SUM(Month!M171:O171)</f>
        <v>1688122</v>
      </c>
      <c r="H171" s="159">
        <f>SUM(Month!P171:R171)</f>
        <v>1498661</v>
      </c>
      <c r="I171" s="159">
        <f>SUM(Month!S171:U171)</f>
        <v>1705920</v>
      </c>
      <c r="J171" s="159">
        <f>SUM(Month!V171:X171)</f>
        <v>1582810</v>
      </c>
      <c r="K171" s="159">
        <f>SUM(Month!Y171:AA171)</f>
        <v>3037272</v>
      </c>
      <c r="L171" s="159">
        <f>SUM(Month!AB171:AD171)</f>
        <v>2459086</v>
      </c>
      <c r="M171" s="159">
        <f>SUM(Month!AE171:AG171)</f>
        <v>2735819</v>
      </c>
      <c r="N171" s="159">
        <f>SUM(Month!AH171:AJ171)</f>
        <v>2969637</v>
      </c>
      <c r="O171" s="194">
        <f>SUM(Month!AK171:AM171)</f>
        <v>4887069</v>
      </c>
      <c r="P171" s="159">
        <f>SUM(Month!AN171:AP171)</f>
        <v>5097073</v>
      </c>
      <c r="Q171" s="159">
        <f>SUM(Month!AQ171:AS171)</f>
        <v>4770855</v>
      </c>
      <c r="R171" s="159">
        <f>SUM(Month!AT171:AV171)</f>
        <v>3606652</v>
      </c>
      <c r="S171" s="159">
        <f>SUM(Month!AW171:AY171)</f>
        <v>7532390</v>
      </c>
      <c r="T171" s="159">
        <f>SUM(Month!AZ171:BB171)</f>
        <v>8026346</v>
      </c>
      <c r="U171" s="159">
        <f>SUM(Month!BC171:BE171)</f>
        <v>3797157</v>
      </c>
      <c r="V171" s="159">
        <f>SUM(Month!BF171:BH171)</f>
        <v>4107455</v>
      </c>
      <c r="W171" s="159">
        <f>SUM(Month!BI171:BK171)</f>
        <v>8773998</v>
      </c>
    </row>
    <row r="172" spans="1:23" ht="12.75">
      <c r="A172" s="185" t="s">
        <v>35</v>
      </c>
      <c r="B172" s="185" t="s">
        <v>154</v>
      </c>
      <c r="C172" s="222" t="s">
        <v>154</v>
      </c>
      <c r="D172" s="159">
        <f>SUM(Month!D172:F172)</f>
        <v>400450</v>
      </c>
      <c r="E172" s="159">
        <f>SUM(Month!G172:I172)</f>
        <v>316582</v>
      </c>
      <c r="F172" s="159">
        <f>SUM(Month!J172:L172)</f>
        <v>407047</v>
      </c>
      <c r="G172" s="159">
        <f>SUM(Month!M172:O172)</f>
        <v>542992</v>
      </c>
      <c r="H172" s="159">
        <f>SUM(Month!P172:R172)</f>
        <v>589604</v>
      </c>
      <c r="I172" s="159">
        <f>SUM(Month!S172:U172)</f>
        <v>506252</v>
      </c>
      <c r="J172" s="159">
        <f>SUM(Month!V172:X172)</f>
        <v>557164</v>
      </c>
      <c r="K172" s="159">
        <f>SUM(Month!Y172:AA172)</f>
        <v>861971</v>
      </c>
      <c r="L172" s="159">
        <f>SUM(Month!AB172:AD172)</f>
        <v>794019</v>
      </c>
      <c r="M172" s="159">
        <f>SUM(Month!AE172:AG172)</f>
        <v>418923</v>
      </c>
      <c r="N172" s="159">
        <f>SUM(Month!AH172:AJ172)</f>
        <v>469750</v>
      </c>
      <c r="O172" s="194">
        <f>SUM(Month!AK172:AM172)</f>
        <v>737362</v>
      </c>
      <c r="P172" s="159">
        <f>SUM(Month!AN172:AP172)</f>
        <v>578263</v>
      </c>
      <c r="Q172" s="159">
        <f>SUM(Month!AQ172:AS172)</f>
        <v>468441</v>
      </c>
      <c r="R172" s="159">
        <f>SUM(Month!AT172:AV172)</f>
        <v>344560</v>
      </c>
      <c r="S172" s="159">
        <f>SUM(Month!AW172:AY172)</f>
        <v>774750</v>
      </c>
      <c r="T172" s="159">
        <f>SUM(Month!AZ172:BB172)</f>
        <v>975374</v>
      </c>
      <c r="U172" s="159">
        <f>SUM(Month!BC172:BE172)</f>
        <v>519238</v>
      </c>
      <c r="V172" s="159">
        <f>SUM(Month!BF172:BH172)</f>
        <v>371499</v>
      </c>
      <c r="W172" s="159">
        <f>SUM(Month!BI172:BK172)</f>
        <v>727363</v>
      </c>
    </row>
    <row r="173" spans="1:23" ht="12.75">
      <c r="A173" s="185" t="s">
        <v>125</v>
      </c>
      <c r="B173" s="185" t="s">
        <v>154</v>
      </c>
      <c r="C173" s="222" t="s">
        <v>154</v>
      </c>
      <c r="D173" s="159">
        <f>SUM(Month!D173:F173)</f>
        <v>128</v>
      </c>
      <c r="E173" s="159">
        <f>SUM(Month!G173:I173)</f>
        <v>256</v>
      </c>
      <c r="F173" s="159">
        <f>SUM(Month!J173:L173)</f>
        <v>255</v>
      </c>
      <c r="G173" s="159">
        <f>SUM(Month!M173:O173)</f>
        <v>74</v>
      </c>
      <c r="H173" s="159">
        <f>SUM(Month!P173:R173)</f>
        <v>88</v>
      </c>
      <c r="I173" s="159">
        <f>SUM(Month!S173:U173)</f>
        <v>342</v>
      </c>
      <c r="J173" s="159">
        <f>SUM(Month!V173:X173)</f>
        <v>263</v>
      </c>
      <c r="K173" s="159">
        <f>SUM(Month!Y173:AA173)</f>
        <v>119</v>
      </c>
      <c r="L173" s="159">
        <f>SUM(Month!AB173:AD173)</f>
        <v>1894</v>
      </c>
      <c r="M173" s="159">
        <f>SUM(Month!AE173:AG173)</f>
        <v>4180</v>
      </c>
      <c r="N173" s="159">
        <f>SUM(Month!AH173:AJ173)</f>
        <v>4503</v>
      </c>
      <c r="O173" s="194">
        <f>SUM(Month!AK173:AM173)</f>
        <v>1408</v>
      </c>
      <c r="P173" s="159">
        <f>SUM(Month!AN173:AP173)</f>
        <v>8231</v>
      </c>
      <c r="Q173" s="159">
        <f>SUM(Month!AQ173:AS173)</f>
        <v>223579</v>
      </c>
      <c r="R173" s="159">
        <f>SUM(Month!AT173:AV173)</f>
        <v>302646</v>
      </c>
      <c r="S173" s="159">
        <f>SUM(Month!AW173:AY173)</f>
        <v>103417</v>
      </c>
      <c r="T173" s="159">
        <f>SUM(Month!AZ173:BB173)</f>
        <v>215603</v>
      </c>
      <c r="U173" s="159">
        <f>SUM(Month!BC173:BE173)</f>
        <v>943960</v>
      </c>
      <c r="V173" s="159">
        <f>SUM(Month!BF173:BH173)</f>
        <v>1028026</v>
      </c>
      <c r="W173" s="159">
        <f>SUM(Month!BI173:BK173)</f>
        <v>340288</v>
      </c>
    </row>
    <row r="174" spans="1:23" ht="12.75">
      <c r="A174" s="185" t="s">
        <v>122</v>
      </c>
      <c r="B174" s="185" t="s">
        <v>154</v>
      </c>
      <c r="C174" s="222" t="s">
        <v>154</v>
      </c>
      <c r="D174" s="159">
        <f>SUM(Month!D174:F174)</f>
        <v>28157</v>
      </c>
      <c r="E174" s="159">
        <f>SUM(Month!G174:I174)</f>
        <v>40931</v>
      </c>
      <c r="F174" s="159">
        <f>SUM(Month!J174:L174)</f>
        <v>49942</v>
      </c>
      <c r="G174" s="159">
        <f>SUM(Month!M174:O174)</f>
        <v>66435</v>
      </c>
      <c r="H174" s="159">
        <f>SUM(Month!P174:R174)</f>
        <v>69897</v>
      </c>
      <c r="I174" s="159">
        <f>SUM(Month!S174:U174)</f>
        <v>71634</v>
      </c>
      <c r="J174" s="159">
        <f>SUM(Month!V174:X174)</f>
        <v>86085</v>
      </c>
      <c r="K174" s="159">
        <f>SUM(Month!Y174:AA174)</f>
        <v>105039</v>
      </c>
      <c r="L174" s="159">
        <f>SUM(Month!AB174:AD174)</f>
        <v>124323</v>
      </c>
      <c r="M174" s="159">
        <f>SUM(Month!AE174:AG174)</f>
        <v>152125</v>
      </c>
      <c r="N174" s="159">
        <f>SUM(Month!AH174:AJ174)</f>
        <v>164925</v>
      </c>
      <c r="O174" s="194">
        <f>SUM(Month!AK174:AM174)</f>
        <v>173278</v>
      </c>
      <c r="P174" s="159">
        <f>SUM(Month!AN174:AP174)</f>
        <v>168732</v>
      </c>
      <c r="Q174" s="159">
        <f>SUM(Month!AQ174:AS174)</f>
        <v>177131</v>
      </c>
      <c r="R174" s="159">
        <f>SUM(Month!AT174:AV174)</f>
        <v>188808</v>
      </c>
      <c r="S174" s="159">
        <f>SUM(Month!AW174:AY174)</f>
        <v>202871</v>
      </c>
      <c r="T174" s="159">
        <f>SUM(Month!AZ174:BB174)</f>
        <v>206650</v>
      </c>
      <c r="U174" s="159">
        <f>SUM(Month!BC174:BE174)</f>
        <v>206041</v>
      </c>
      <c r="V174" s="159">
        <f>SUM(Month!BF174:BH174)</f>
        <v>195045</v>
      </c>
      <c r="W174" s="159">
        <f>SUM(Month!BI174:BK174)</f>
        <v>183466</v>
      </c>
    </row>
    <row r="175" spans="1:23" ht="12.75">
      <c r="A175" s="185" t="s">
        <v>126</v>
      </c>
      <c r="B175" s="185" t="s">
        <v>154</v>
      </c>
      <c r="C175" s="222" t="s">
        <v>154</v>
      </c>
      <c r="D175" s="159">
        <f>SUM(Month!D175:F175)</f>
        <v>289072</v>
      </c>
      <c r="E175" s="159">
        <f>SUM(Month!G175:I175)</f>
        <v>233898</v>
      </c>
      <c r="F175" s="159">
        <f>SUM(Month!J175:L175)</f>
        <v>348159</v>
      </c>
      <c r="G175" s="159">
        <f>SUM(Month!M175:O175)</f>
        <v>362400</v>
      </c>
      <c r="H175" s="159">
        <f>SUM(Month!P175:R175)</f>
        <v>419695</v>
      </c>
      <c r="I175" s="159">
        <f>SUM(Month!S175:U175)</f>
        <v>304884</v>
      </c>
      <c r="J175" s="159">
        <f>SUM(Month!V175:X175)</f>
        <v>403138</v>
      </c>
      <c r="K175" s="159">
        <f>SUM(Month!Y175:AA175)</f>
        <v>439535</v>
      </c>
      <c r="L175" s="159">
        <f>SUM(Month!AB175:AD175)</f>
        <v>364782</v>
      </c>
      <c r="M175" s="159">
        <f>SUM(Month!AE175:AG175)</f>
        <v>284670</v>
      </c>
      <c r="N175" s="159">
        <f>SUM(Month!AH175:AJ175)</f>
        <v>222477</v>
      </c>
      <c r="O175" s="194">
        <f>SUM(Month!AK175:AM175)</f>
        <v>81400</v>
      </c>
      <c r="P175" s="159">
        <f>SUM(Month!AN175:AP175)</f>
        <v>102301</v>
      </c>
      <c r="Q175" s="159">
        <f>SUM(Month!AQ175:AS175)</f>
        <v>46533</v>
      </c>
      <c r="R175" s="159">
        <f>SUM(Month!AT175:AV175)</f>
        <v>84877</v>
      </c>
      <c r="S175" s="159">
        <f>SUM(Month!AW175:AY175)</f>
        <v>21983</v>
      </c>
      <c r="T175" s="159">
        <f>SUM(Month!AZ175:BB175)</f>
        <v>12923</v>
      </c>
      <c r="U175" s="159">
        <f>SUM(Month!BC175:BE175)</f>
        <v>461796</v>
      </c>
      <c r="V175" s="159">
        <f>SUM(Month!BF175:BH175)</f>
        <v>927118</v>
      </c>
      <c r="W175" s="159">
        <f>SUM(Month!BI175:BK175)</f>
        <v>10973</v>
      </c>
    </row>
    <row r="176" spans="1:23" ht="12.75">
      <c r="A176" s="185" t="s">
        <v>148</v>
      </c>
      <c r="B176" s="185" t="s">
        <v>154</v>
      </c>
      <c r="C176" s="222" t="s">
        <v>154</v>
      </c>
      <c r="D176" s="159">
        <f>SUM(Month!D176:F176)</f>
        <v>0</v>
      </c>
      <c r="E176" s="159">
        <f>SUM(Month!G176:I176)</f>
        <v>0</v>
      </c>
      <c r="F176" s="159">
        <f>SUM(Month!J176:L176)</f>
        <v>0</v>
      </c>
      <c r="G176" s="159">
        <f>SUM(Month!M176:O176)</f>
        <v>0</v>
      </c>
      <c r="H176" s="159">
        <f>SUM(Month!P176:R176)</f>
        <v>0</v>
      </c>
      <c r="I176" s="159">
        <f>SUM(Month!S176:U176)</f>
        <v>0</v>
      </c>
      <c r="J176" s="159">
        <f>SUM(Month!V176:X176)</f>
        <v>0</v>
      </c>
      <c r="K176" s="159">
        <f>SUM(Month!Y176:AA176)</f>
        <v>0</v>
      </c>
      <c r="L176" s="159">
        <f>SUM(Month!AB176:AD176)</f>
        <v>0</v>
      </c>
      <c r="M176" s="159">
        <f>SUM(Month!AE176:AG176)</f>
        <v>0</v>
      </c>
      <c r="N176" s="159">
        <f>SUM(Month!AH176:AJ176)</f>
        <v>0</v>
      </c>
      <c r="O176" s="194">
        <f>SUM(Month!AK176:AM176)</f>
        <v>0</v>
      </c>
      <c r="P176" s="159">
        <f>SUM(Month!AN176:AP176)</f>
        <v>0</v>
      </c>
      <c r="Q176" s="159">
        <f>SUM(Month!AQ176:AS176)</f>
        <v>2069368</v>
      </c>
      <c r="R176" s="159">
        <f>SUM(Month!AT176:AV176)</f>
        <v>1454669</v>
      </c>
      <c r="S176" s="159">
        <f>SUM(Month!AW176:AY176)</f>
        <v>1424397</v>
      </c>
      <c r="T176" s="159">
        <f>SUM(Month!AZ176:BB176)</f>
        <v>1462496</v>
      </c>
      <c r="U176" s="159">
        <f>SUM(Month!BC176:BE176)</f>
        <v>1672076</v>
      </c>
      <c r="V176" s="159">
        <f>SUM(Month!BF176:BH176)</f>
        <v>1585665</v>
      </c>
      <c r="W176" s="159">
        <f>SUM(Month!BI176:BK176)</f>
        <v>3085692</v>
      </c>
    </row>
    <row r="177" spans="1:23" ht="12.75">
      <c r="A177" s="185" t="s">
        <v>127</v>
      </c>
      <c r="B177" s="185" t="s">
        <v>154</v>
      </c>
      <c r="C177" s="222" t="s">
        <v>154</v>
      </c>
      <c r="D177" s="159">
        <f>SUM(Month!D177:F177)</f>
        <v>702818</v>
      </c>
      <c r="E177" s="159">
        <f>SUM(Month!G177:I177)</f>
        <v>808146</v>
      </c>
      <c r="F177" s="159">
        <f>SUM(Month!J177:L177)</f>
        <v>778831</v>
      </c>
      <c r="G177" s="159">
        <f>SUM(Month!M177:O177)</f>
        <v>804913</v>
      </c>
      <c r="H177" s="159">
        <f>SUM(Month!P177:R177)</f>
        <v>759444</v>
      </c>
      <c r="I177" s="159">
        <f>SUM(Month!S177:U177)</f>
        <v>811264</v>
      </c>
      <c r="J177" s="159">
        <f>SUM(Month!V177:X177)</f>
        <v>791047</v>
      </c>
      <c r="K177" s="159">
        <f>SUM(Month!Y177:AA177)</f>
        <v>780067</v>
      </c>
      <c r="L177" s="159">
        <f>SUM(Month!AB177:AD177)</f>
        <v>1684423</v>
      </c>
      <c r="M177" s="159">
        <f>SUM(Month!AE177:AG177)</f>
        <v>814931</v>
      </c>
      <c r="N177" s="159">
        <f>SUM(Month!AH177:AJ177)</f>
        <v>1433709</v>
      </c>
      <c r="O177" s="194">
        <f>SUM(Month!AK177:AM177)</f>
        <v>2452134</v>
      </c>
      <c r="P177" s="159">
        <f>SUM(Month!AN177:AP177)</f>
        <v>2626918</v>
      </c>
      <c r="Q177" s="159">
        <f>SUM(Month!AQ177:AS177)</f>
        <v>949088</v>
      </c>
      <c r="R177" s="159">
        <f>SUM(Month!AT177:AV177)</f>
        <v>977547</v>
      </c>
      <c r="S177" s="159">
        <f>SUM(Month!AW177:AY177)</f>
        <v>1014940</v>
      </c>
      <c r="T177" s="159">
        <f>SUM(Month!AZ177:BB177)</f>
        <v>1051846</v>
      </c>
      <c r="U177" s="159">
        <f>SUM(Month!BC177:BE177)</f>
        <v>1094836</v>
      </c>
      <c r="V177" s="159">
        <f>SUM(Month!BF177:BH177)</f>
        <v>1030968</v>
      </c>
      <c r="W177" s="159">
        <f>SUM(Month!BI177:BK177)</f>
        <v>1177420</v>
      </c>
    </row>
    <row r="178" spans="1:23" ht="12.75">
      <c r="A178" s="185" t="s">
        <v>56</v>
      </c>
      <c r="B178" s="185" t="s">
        <v>154</v>
      </c>
      <c r="C178" s="222" t="s">
        <v>154</v>
      </c>
      <c r="D178" s="159">
        <f>SUM(Month!D178:F178)</f>
        <v>1241591</v>
      </c>
      <c r="E178" s="159">
        <f>SUM(Month!G178:I178)</f>
        <v>1233472</v>
      </c>
      <c r="F178" s="159">
        <f>SUM(Month!J178:L178)</f>
        <v>1244385</v>
      </c>
      <c r="G178" s="159">
        <f>SUM(Month!M178:O178)</f>
        <v>1266063</v>
      </c>
      <c r="H178" s="159">
        <f>SUM(Month!P178:R178)</f>
        <v>1252458</v>
      </c>
      <c r="I178" s="159">
        <f>SUM(Month!S178:U178)</f>
        <v>1243868</v>
      </c>
      <c r="J178" s="159">
        <f>SUM(Month!V178:X178)</f>
        <v>1246135</v>
      </c>
      <c r="K178" s="159">
        <f>SUM(Month!Y178:AA178)</f>
        <v>1281520</v>
      </c>
      <c r="L178" s="159">
        <f>SUM(Month!AB178:AD178)</f>
        <v>1245597</v>
      </c>
      <c r="M178" s="159">
        <f>SUM(Month!AE178:AG178)</f>
        <v>1227815</v>
      </c>
      <c r="N178" s="159">
        <f>SUM(Month!AH178:AJ178)</f>
        <v>1246319</v>
      </c>
      <c r="O178" s="194">
        <f>SUM(Month!AK178:AM178)</f>
        <v>1247877</v>
      </c>
      <c r="P178" s="159">
        <f>SUM(Month!AN178:AP178)</f>
        <v>1222655</v>
      </c>
      <c r="Q178" s="159">
        <f>SUM(Month!AQ178:AS178)</f>
        <v>1215454</v>
      </c>
      <c r="R178" s="159">
        <f>SUM(Month!AT178:AV178)</f>
        <v>1194477</v>
      </c>
      <c r="S178" s="159">
        <f>SUM(Month!AW178:AY178)</f>
        <v>1224634</v>
      </c>
      <c r="T178" s="159">
        <f>SUM(Month!AZ178:BB178)</f>
        <v>1182064</v>
      </c>
      <c r="U178" s="159">
        <f>SUM(Month!BC178:BE178)</f>
        <v>1177504</v>
      </c>
      <c r="V178" s="159">
        <f>SUM(Month!BF178:BH178)</f>
        <v>1154812</v>
      </c>
      <c r="W178" s="159">
        <f>SUM(Month!BI178:BK178)</f>
        <v>1163537</v>
      </c>
    </row>
    <row r="179" spans="1:23" ht="12.75">
      <c r="A179" s="185" t="s">
        <v>61</v>
      </c>
      <c r="B179" s="185" t="s">
        <v>154</v>
      </c>
      <c r="C179" s="222" t="s">
        <v>154</v>
      </c>
      <c r="D179" s="159">
        <f>SUM(Month!D179:F179)</f>
        <v>148984</v>
      </c>
      <c r="E179" s="159">
        <f>SUM(Month!G179:I179)</f>
        <v>162104</v>
      </c>
      <c r="F179" s="159">
        <f>SUM(Month!J179:L179)</f>
        <v>151879</v>
      </c>
      <c r="G179" s="159">
        <f>SUM(Month!M179:O179)</f>
        <v>149752</v>
      </c>
      <c r="H179" s="159">
        <f>SUM(Month!P179:R179)</f>
        <v>161588</v>
      </c>
      <c r="I179" s="159">
        <f>SUM(Month!S179:U179)</f>
        <v>171257</v>
      </c>
      <c r="J179" s="159">
        <f>SUM(Month!V179:X179)</f>
        <v>163136</v>
      </c>
      <c r="K179" s="159">
        <f>SUM(Month!Y179:AA179)</f>
        <v>169555</v>
      </c>
      <c r="L179" s="159">
        <f>SUM(Month!AB179:AD179)</f>
        <v>167509</v>
      </c>
      <c r="M179" s="159">
        <f>SUM(Month!AE179:AG179)</f>
        <v>163380</v>
      </c>
      <c r="N179" s="159">
        <f>SUM(Month!AH179:AJ179)</f>
        <v>151374</v>
      </c>
      <c r="O179" s="194">
        <f>SUM(Month!AK179:AM179)</f>
        <v>157065</v>
      </c>
      <c r="P179" s="159">
        <f>SUM(Month!AN179:AP179)</f>
        <v>158727</v>
      </c>
      <c r="Q179" s="159">
        <f>SUM(Month!AQ179:AS179)</f>
        <v>178954</v>
      </c>
      <c r="R179" s="159">
        <f>SUM(Month!AT179:AV179)</f>
        <v>161142</v>
      </c>
      <c r="S179" s="159">
        <f>SUM(Month!AW179:AY179)</f>
        <v>171965</v>
      </c>
      <c r="T179" s="159">
        <f>SUM(Month!AZ179:BB179)</f>
        <v>169857</v>
      </c>
      <c r="U179" s="159">
        <f>SUM(Month!BC179:BE179)</f>
        <v>191722</v>
      </c>
      <c r="V179" s="159">
        <f>SUM(Month!BF179:BH179)</f>
        <v>175782</v>
      </c>
      <c r="W179" s="159">
        <f>SUM(Month!BI179:BK179)</f>
        <v>165040</v>
      </c>
    </row>
    <row r="180" spans="1:23" ht="12.75">
      <c r="A180" s="185" t="s">
        <v>128</v>
      </c>
      <c r="B180" s="185" t="s">
        <v>154</v>
      </c>
      <c r="C180" s="222" t="s">
        <v>154</v>
      </c>
      <c r="D180" s="159">
        <f>SUM(Month!D180:F180)</f>
        <v>0</v>
      </c>
      <c r="E180" s="159">
        <f>SUM(Month!G180:I180)</f>
        <v>0</v>
      </c>
      <c r="F180" s="159">
        <f>SUM(Month!J180:L180)</f>
        <v>0</v>
      </c>
      <c r="G180" s="159">
        <f>SUM(Month!M180:O180)</f>
        <v>370</v>
      </c>
      <c r="H180" s="159">
        <f>SUM(Month!P180:R180)</f>
        <v>532</v>
      </c>
      <c r="I180" s="159">
        <f>SUM(Month!S180:U180)</f>
        <v>654</v>
      </c>
      <c r="J180" s="159">
        <f>SUM(Month!V180:X180)</f>
        <v>1223</v>
      </c>
      <c r="K180" s="159">
        <f>SUM(Month!Y180:AA180)</f>
        <v>1197</v>
      </c>
      <c r="L180" s="159">
        <f>SUM(Month!AB180:AD180)</f>
        <v>445</v>
      </c>
      <c r="M180" s="159">
        <f>SUM(Month!AE180:AG180)</f>
        <v>307</v>
      </c>
      <c r="N180" s="159">
        <f>SUM(Month!AH180:AJ180)</f>
        <v>440</v>
      </c>
      <c r="O180" s="194">
        <f>SUM(Month!AK180:AM180)</f>
        <v>2110</v>
      </c>
      <c r="P180" s="159">
        <f>SUM(Month!AN180:AP180)</f>
        <v>2631</v>
      </c>
      <c r="Q180" s="159">
        <f>SUM(Month!AQ180:AS180)</f>
        <v>2284</v>
      </c>
      <c r="R180" s="159">
        <f>SUM(Month!AT180:AV180)</f>
        <v>3424</v>
      </c>
      <c r="S180" s="159">
        <f>SUM(Month!AW180:AY180)</f>
        <v>5695</v>
      </c>
      <c r="T180" s="159">
        <f>SUM(Month!AZ180:BB180)</f>
        <v>7764</v>
      </c>
      <c r="U180" s="159">
        <f>SUM(Month!BC180:BE180)</f>
        <v>7669</v>
      </c>
      <c r="V180" s="159">
        <f>SUM(Month!BF180:BH180)</f>
        <v>10322</v>
      </c>
      <c r="W180" s="159">
        <f>SUM(Month!BI180:BK180)</f>
        <v>10872</v>
      </c>
    </row>
    <row r="181" spans="1:23" ht="12.75">
      <c r="A181" s="185" t="s">
        <v>129</v>
      </c>
      <c r="B181" s="185" t="s">
        <v>154</v>
      </c>
      <c r="C181" s="222" t="s">
        <v>154</v>
      </c>
      <c r="D181" s="159">
        <f>SUM(Month!D181:F181)</f>
        <v>1077</v>
      </c>
      <c r="E181" s="159">
        <f>SUM(Month!G181:I181)</f>
        <v>1213</v>
      </c>
      <c r="F181" s="159">
        <f>SUM(Month!J181:L181)</f>
        <v>1247</v>
      </c>
      <c r="G181" s="159">
        <f>SUM(Month!M181:O181)</f>
        <v>174</v>
      </c>
      <c r="H181" s="159">
        <f>SUM(Month!P181:R181)</f>
        <v>238</v>
      </c>
      <c r="I181" s="159">
        <f>SUM(Month!S181:U181)</f>
        <v>457</v>
      </c>
      <c r="J181" s="159">
        <f>SUM(Month!V181:X181)</f>
        <v>207</v>
      </c>
      <c r="K181" s="159">
        <f>SUM(Month!Y181:AA181)</f>
        <v>347</v>
      </c>
      <c r="L181" s="159">
        <f>SUM(Month!AB181:AD181)</f>
        <v>1563</v>
      </c>
      <c r="M181" s="159">
        <f>SUM(Month!AE181:AG181)</f>
        <v>1497</v>
      </c>
      <c r="N181" s="159">
        <f>SUM(Month!AH181:AJ181)</f>
        <v>2179</v>
      </c>
      <c r="O181" s="194">
        <f>SUM(Month!AK181:AM181)</f>
        <v>2190</v>
      </c>
      <c r="P181" s="159">
        <f>SUM(Month!AN181:AP181)</f>
        <v>2004</v>
      </c>
      <c r="Q181" s="159">
        <f>SUM(Month!AQ181:AS181)</f>
        <v>1808</v>
      </c>
      <c r="R181" s="159">
        <f>SUM(Month!AT181:AV181)</f>
        <v>1890</v>
      </c>
      <c r="S181" s="159">
        <f>SUM(Month!AW181:AY181)</f>
        <v>3747</v>
      </c>
      <c r="T181" s="159">
        <f>SUM(Month!AZ181:BB181)</f>
        <v>2257</v>
      </c>
      <c r="U181" s="159">
        <f>SUM(Month!BC181:BE181)</f>
        <v>805</v>
      </c>
      <c r="V181" s="159">
        <f>SUM(Month!BF181:BH181)</f>
        <v>839</v>
      </c>
      <c r="W181" s="159">
        <f>SUM(Month!BI181:BK181)</f>
        <v>2256</v>
      </c>
    </row>
    <row r="182" spans="1:22" ht="12.75">
      <c r="A182" s="214" t="s">
        <v>154</v>
      </c>
      <c r="B182" s="214" t="s">
        <v>154</v>
      </c>
      <c r="C182" s="225" t="s">
        <v>154</v>
      </c>
      <c r="D182" s="67"/>
      <c r="E182" s="11"/>
      <c r="F182" s="11"/>
      <c r="G182" s="11"/>
      <c r="H182" s="11"/>
      <c r="I182" s="11"/>
      <c r="J182" s="11"/>
      <c r="K182" s="11"/>
      <c r="L182" s="11"/>
      <c r="M182" s="41"/>
      <c r="N182" s="41"/>
      <c r="R182" s="9"/>
      <c r="S182" s="9"/>
      <c r="T182" s="9"/>
      <c r="U182" s="9"/>
      <c r="V182" s="9"/>
    </row>
    <row r="183" spans="1:23" ht="13.5" thickBot="1">
      <c r="A183" s="228" t="s">
        <v>0</v>
      </c>
      <c r="B183" s="229" t="s">
        <v>154</v>
      </c>
      <c r="C183" s="230" t="s">
        <v>154</v>
      </c>
      <c r="D183" s="123">
        <f>SUM(D170:D181)</f>
        <v>5397475</v>
      </c>
      <c r="E183" s="123">
        <f aca="true" t="shared" si="2" ref="E183:R183">SUM(E170:E181)</f>
        <v>4579603</v>
      </c>
      <c r="F183" s="123">
        <f t="shared" si="2"/>
        <v>6118690</v>
      </c>
      <c r="G183" s="123">
        <f t="shared" si="2"/>
        <v>7190265</v>
      </c>
      <c r="H183" s="123">
        <f t="shared" si="2"/>
        <v>7065871</v>
      </c>
      <c r="I183" s="123">
        <f t="shared" si="2"/>
        <v>7211287</v>
      </c>
      <c r="J183" s="123">
        <f t="shared" si="2"/>
        <v>6733020</v>
      </c>
      <c r="K183" s="123">
        <f t="shared" si="2"/>
        <v>10696616</v>
      </c>
      <c r="L183" s="123">
        <f t="shared" si="2"/>
        <v>10318203</v>
      </c>
      <c r="M183" s="123">
        <f t="shared" si="2"/>
        <v>7961789</v>
      </c>
      <c r="N183" s="123">
        <f t="shared" si="2"/>
        <v>9304342</v>
      </c>
      <c r="O183" s="123">
        <f t="shared" si="2"/>
        <v>13255007</v>
      </c>
      <c r="P183" s="123">
        <f t="shared" si="2"/>
        <v>13863675</v>
      </c>
      <c r="Q183" s="123">
        <f t="shared" si="2"/>
        <v>13787677</v>
      </c>
      <c r="R183" s="123">
        <f t="shared" si="2"/>
        <v>10902073</v>
      </c>
      <c r="S183" s="123">
        <f>SUM(S170:S181)</f>
        <v>18546214</v>
      </c>
      <c r="T183" s="123">
        <f>SUM(T170:T181)</f>
        <v>19671646</v>
      </c>
      <c r="U183" s="123">
        <f>SUM(U170:U181)</f>
        <v>12881188</v>
      </c>
      <c r="V183" s="123">
        <f>SUM(V170:V181)</f>
        <v>13261110</v>
      </c>
      <c r="W183" s="123">
        <f>SUM(W170:W181)</f>
        <v>21206195</v>
      </c>
    </row>
    <row r="184" spans="1:3" ht="13.5" thickTop="1">
      <c r="A184" s="185" t="s">
        <v>154</v>
      </c>
      <c r="B184" s="185" t="s">
        <v>154</v>
      </c>
      <c r="C184" s="222" t="s">
        <v>154</v>
      </c>
    </row>
    <row r="185" spans="1:3" ht="12.75">
      <c r="A185" s="185" t="s">
        <v>154</v>
      </c>
      <c r="B185" s="185" t="s">
        <v>154</v>
      </c>
      <c r="C185" s="222" t="s">
        <v>154</v>
      </c>
    </row>
    <row r="186" spans="1:22" ht="12.75">
      <c r="A186" s="124" t="s">
        <v>118</v>
      </c>
      <c r="B186" s="185" t="s">
        <v>154</v>
      </c>
      <c r="C186" s="222" t="s">
        <v>154</v>
      </c>
      <c r="D186" s="152"/>
      <c r="E186" s="152"/>
      <c r="F186" s="152"/>
      <c r="G186" s="152"/>
      <c r="H186" s="152"/>
      <c r="I186" s="152"/>
      <c r="J186" s="152"/>
      <c r="K186" s="152"/>
      <c r="L186" s="152"/>
      <c r="M186" s="152"/>
      <c r="N186" s="152"/>
      <c r="O186" s="152"/>
      <c r="P186" s="152"/>
      <c r="Q186" s="152"/>
      <c r="R186" s="152"/>
      <c r="S186" s="152"/>
      <c r="T186" s="152"/>
      <c r="U186" s="9"/>
      <c r="V186" s="9"/>
    </row>
    <row r="187" spans="1:23" ht="12.75">
      <c r="A187" s="116" t="s">
        <v>82</v>
      </c>
      <c r="B187" s="185" t="s">
        <v>154</v>
      </c>
      <c r="C187" s="222" t="s">
        <v>154</v>
      </c>
      <c r="D187" s="152"/>
      <c r="E187" s="152"/>
      <c r="F187" s="152"/>
      <c r="G187" s="152"/>
      <c r="H187" s="152"/>
      <c r="I187" s="152"/>
      <c r="J187" s="152"/>
      <c r="K187" s="152"/>
      <c r="L187" s="152"/>
      <c r="M187" s="152"/>
      <c r="N187" s="152"/>
      <c r="O187" s="193"/>
      <c r="P187" s="152"/>
      <c r="Q187" s="152"/>
      <c r="R187" s="152"/>
      <c r="S187" s="9"/>
      <c r="T187" s="9"/>
      <c r="U187" s="9"/>
      <c r="V187" s="9"/>
      <c r="W187" s="62" t="s">
        <v>55</v>
      </c>
    </row>
    <row r="188" spans="1:23" ht="12.75">
      <c r="A188" s="185" t="s">
        <v>123</v>
      </c>
      <c r="B188" s="185" t="s">
        <v>154</v>
      </c>
      <c r="C188" s="222" t="s">
        <v>154</v>
      </c>
      <c r="D188" s="159">
        <f>SUM(Month!D188:F188)</f>
        <v>1734221</v>
      </c>
      <c r="E188" s="159">
        <f>SUM(Month!G188:I188)</f>
        <v>1166932.75</v>
      </c>
      <c r="F188" s="159">
        <f>SUM(Month!J188:L188)</f>
        <v>1912866</v>
      </c>
      <c r="G188" s="159">
        <f>SUM(Month!M188:O188)</f>
        <v>2307861.25</v>
      </c>
      <c r="H188" s="159">
        <f>SUM(Month!P188:R188)</f>
        <v>2311852.75</v>
      </c>
      <c r="I188" s="159">
        <f>SUM(Month!S188:U188)</f>
        <v>2392363</v>
      </c>
      <c r="J188" s="159">
        <f>SUM(Month!V188:X188)</f>
        <v>1898934.25</v>
      </c>
      <c r="K188" s="159">
        <f>SUM(Month!Y188:AA188)</f>
        <v>4013662.75</v>
      </c>
      <c r="L188" s="159">
        <f>SUM(Month!AB188:AD188)</f>
        <v>3469052.25</v>
      </c>
      <c r="M188" s="159">
        <f>SUM(Month!AE188:AG188)</f>
        <v>2153960</v>
      </c>
      <c r="N188" s="159">
        <f>SUM(Month!AH188:AJ188)</f>
        <v>2632903.25</v>
      </c>
      <c r="O188" s="194">
        <f>SUM(Month!AK188:AM188)</f>
        <v>3502208.25</v>
      </c>
      <c r="P188" s="159">
        <f>SUM(Month!AN188:AP188)</f>
        <v>3878311.75</v>
      </c>
      <c r="Q188" s="159">
        <f>SUM(Month!AQ188:AS188)</f>
        <v>3666041.6944444445</v>
      </c>
      <c r="R188" s="159">
        <f>SUM(Month!AT188:AV188)</f>
        <v>2569510.694444444</v>
      </c>
      <c r="S188" s="159">
        <f>SUM(Month!AW188:AY188)</f>
        <v>6039158.416666659</v>
      </c>
      <c r="T188" s="159">
        <f>SUM(Month!AZ188:BB188)</f>
        <v>6331859.027777761</v>
      </c>
      <c r="U188" s="159">
        <f>SUM(Month!BC188:BE188)</f>
        <v>2800289.527777764</v>
      </c>
      <c r="V188" s="159">
        <f>SUM(Month!BF188:BH188)</f>
        <v>2672613.2777777575</v>
      </c>
      <c r="W188" s="159">
        <f>SUM(Month!BI188:BK188)</f>
        <v>5558127.166666621</v>
      </c>
    </row>
    <row r="189" spans="1:23" ht="12.75">
      <c r="A189" s="185" t="s">
        <v>124</v>
      </c>
      <c r="B189" s="185" t="s">
        <v>154</v>
      </c>
      <c r="C189" s="222" t="s">
        <v>154</v>
      </c>
      <c r="D189" s="159">
        <f>SUM(Month!D189:F189)</f>
        <v>636999.9999995722</v>
      </c>
      <c r="E189" s="159">
        <f>SUM(Month!G189:I189)</f>
        <v>444474.1666663777</v>
      </c>
      <c r="F189" s="159">
        <f>SUM(Month!J189:L189)</f>
        <v>823208.4999995567</v>
      </c>
      <c r="G189" s="159">
        <f>SUM(Month!M189:O189)</f>
        <v>1096987.3333328066</v>
      </c>
      <c r="H189" s="159">
        <f>SUM(Month!P189:R189)</f>
        <v>980345.8333328424</v>
      </c>
      <c r="I189" s="159">
        <f>SUM(Month!S189:U189)</f>
        <v>1084647.499999515</v>
      </c>
      <c r="J189" s="159">
        <f>SUM(Month!V189:X189)</f>
        <v>986354.666666242</v>
      </c>
      <c r="K189" s="159">
        <f>SUM(Month!Y189:AA189)</f>
        <v>1856601.4999993013</v>
      </c>
      <c r="L189" s="159">
        <f>SUM(Month!AB189:AD189)</f>
        <v>1460127.166666213</v>
      </c>
      <c r="M189" s="159">
        <f>SUM(Month!AE189:AG189)</f>
        <v>1586017.4999995637</v>
      </c>
      <c r="N189" s="159">
        <f>SUM(Month!AH189:AJ189)</f>
        <v>1687758.1666662423</v>
      </c>
      <c r="O189" s="194">
        <f>SUM(Month!AK189:AM189)</f>
        <v>2729926.8333327314</v>
      </c>
      <c r="P189" s="159">
        <f>SUM(Month!AN189:AP189)</f>
        <v>2811492.6666661184</v>
      </c>
      <c r="Q189" s="159">
        <f>SUM(Month!AQ189:AS189)</f>
        <v>2614478.6666662064</v>
      </c>
      <c r="R189" s="159">
        <f>SUM(Month!AT189:AV189)</f>
        <v>1962226.9999996785</v>
      </c>
      <c r="S189" s="159">
        <f>SUM(Month!AW189:AY189)</f>
        <v>4090011.333332657</v>
      </c>
      <c r="T189" s="159">
        <f>SUM(Month!AZ189:BB189)</f>
        <v>4347241.833332623</v>
      </c>
      <c r="U189" s="159">
        <f>SUM(Month!BC189:BE189)</f>
        <v>2041373.9999997204</v>
      </c>
      <c r="V189" s="159">
        <f>SUM(Month!BF189:BH189)</f>
        <v>2209166.9999996894</v>
      </c>
      <c r="W189" s="159">
        <f>SUM(Month!BI189:BK189)</f>
        <v>4686396.49999938</v>
      </c>
    </row>
    <row r="190" spans="1:23" ht="12.75">
      <c r="A190" s="185" t="s">
        <v>35</v>
      </c>
      <c r="B190" s="185" t="s">
        <v>154</v>
      </c>
      <c r="C190" s="222" t="s">
        <v>154</v>
      </c>
      <c r="D190" s="159">
        <f>SUM(Month!D190:F190)</f>
        <v>399743.5</v>
      </c>
      <c r="E190" s="159">
        <f>SUM(Month!G190:I190)</f>
        <v>316547.5</v>
      </c>
      <c r="F190" s="159">
        <f>SUM(Month!J190:L190)</f>
        <v>407015</v>
      </c>
      <c r="G190" s="159">
        <f>SUM(Month!M190:O190)</f>
        <v>542949</v>
      </c>
      <c r="H190" s="159">
        <f>SUM(Month!P190:R190)</f>
        <v>589556.5</v>
      </c>
      <c r="I190" s="159">
        <f>SUM(Month!S190:U190)</f>
        <v>506156.3333333333</v>
      </c>
      <c r="J190" s="159">
        <f>SUM(Month!V190:X190)</f>
        <v>556479.4999999997</v>
      </c>
      <c r="K190" s="159">
        <f>SUM(Month!Y190:AA190)</f>
        <v>860914.666666666</v>
      </c>
      <c r="L190" s="159">
        <f>SUM(Month!AB190:AD190)</f>
        <v>793039.9999999995</v>
      </c>
      <c r="M190" s="159">
        <f>SUM(Month!AE190:AG190)</f>
        <v>418092.9999999996</v>
      </c>
      <c r="N190" s="159">
        <f>SUM(Month!AH190:AJ190)</f>
        <v>468703.1666666661</v>
      </c>
      <c r="O190" s="194">
        <f>SUM(Month!AK190:AM190)</f>
        <v>736039.666666666</v>
      </c>
      <c r="P190" s="159">
        <f>SUM(Month!AN190:AP190)</f>
        <v>576774.9999999993</v>
      </c>
      <c r="Q190" s="159">
        <f>SUM(Month!AQ190:AS190)</f>
        <v>467339.6904761899</v>
      </c>
      <c r="R190" s="159">
        <f>SUM(Month!AT190:AV190)</f>
        <v>344203.7380952379</v>
      </c>
      <c r="S190" s="159">
        <f>SUM(Month!AW190:AY190)</f>
        <v>773397.5238095232</v>
      </c>
      <c r="T190" s="159">
        <f>SUM(Month!AZ190:BB190)</f>
        <v>973486.5476190466</v>
      </c>
      <c r="U190" s="159">
        <f>SUM(Month!BC190:BE190)</f>
        <v>518321.4285714282</v>
      </c>
      <c r="V190" s="159">
        <f>SUM(Month!BF190:BH190)</f>
        <v>370965.9761904759</v>
      </c>
      <c r="W190" s="159">
        <f>SUM(Month!BI190:BK190)</f>
        <v>726094.928571428</v>
      </c>
    </row>
    <row r="191" spans="1:23" ht="12.75">
      <c r="A191" s="185" t="s">
        <v>125</v>
      </c>
      <c r="B191" s="185" t="s">
        <v>154</v>
      </c>
      <c r="C191" s="222" t="s">
        <v>154</v>
      </c>
      <c r="D191" s="159">
        <f>SUM(Month!D191:F191)</f>
        <v>76</v>
      </c>
      <c r="E191" s="159">
        <f>SUM(Month!G191:I191)</f>
        <v>166</v>
      </c>
      <c r="F191" s="159">
        <f>SUM(Month!J191:L191)</f>
        <v>159.5</v>
      </c>
      <c r="G191" s="159">
        <f>SUM(Month!M191:O191)</f>
        <v>46.5</v>
      </c>
      <c r="H191" s="159">
        <f>SUM(Month!P191:R191)</f>
        <v>53.5</v>
      </c>
      <c r="I191" s="159">
        <f>SUM(Month!S191:U191)</f>
        <v>207</v>
      </c>
      <c r="J191" s="159">
        <f>SUM(Month!V191:X191)</f>
        <v>158.5</v>
      </c>
      <c r="K191" s="159">
        <f>SUM(Month!Y191:AA191)</f>
        <v>68.5</v>
      </c>
      <c r="L191" s="159">
        <f>SUM(Month!AB191:AD191)</f>
        <v>958.5</v>
      </c>
      <c r="M191" s="159">
        <f>SUM(Month!AE191:AG191)</f>
        <v>2113.5</v>
      </c>
      <c r="N191" s="159">
        <f>SUM(Month!AH191:AJ191)</f>
        <v>2268</v>
      </c>
      <c r="O191" s="194">
        <f>SUM(Month!AK191:AM191)</f>
        <v>710</v>
      </c>
      <c r="P191" s="159">
        <f>SUM(Month!AN191:AP191)</f>
        <v>4123.5</v>
      </c>
      <c r="Q191" s="159">
        <f>SUM(Month!AQ191:AS191)</f>
        <v>113616.875</v>
      </c>
      <c r="R191" s="159">
        <f>SUM(Month!AT191:AV191)</f>
        <v>155978.375</v>
      </c>
      <c r="S191" s="159">
        <f>SUM(Month!AW191:AY191)</f>
        <v>53953.47794117647</v>
      </c>
      <c r="T191" s="159">
        <f>SUM(Month!AZ191:BB191)</f>
        <v>117965.12499999997</v>
      </c>
      <c r="U191" s="159">
        <f>SUM(Month!BC191:BE191)</f>
        <v>554571.1848739434</v>
      </c>
      <c r="V191" s="159">
        <f>SUM(Month!BF191:BH191)</f>
        <v>613442.2415965928</v>
      </c>
      <c r="W191" s="159">
        <f>SUM(Month!BI191:BK191)</f>
        <v>205941.4852940852</v>
      </c>
    </row>
    <row r="192" spans="1:23" ht="12.75">
      <c r="A192" s="185" t="s">
        <v>122</v>
      </c>
      <c r="B192" s="185" t="s">
        <v>154</v>
      </c>
      <c r="C192" s="222" t="s">
        <v>154</v>
      </c>
      <c r="D192" s="159">
        <f>SUM(Month!D192:F192)</f>
        <v>14078.5</v>
      </c>
      <c r="E192" s="159">
        <f>SUM(Month!G192:I192)</f>
        <v>20465.5</v>
      </c>
      <c r="F192" s="159">
        <f>SUM(Month!J192:L192)</f>
        <v>24971</v>
      </c>
      <c r="G192" s="159">
        <f>SUM(Month!M192:O192)</f>
        <v>33217.5</v>
      </c>
      <c r="H192" s="159">
        <f>SUM(Month!P192:R192)</f>
        <v>34948.5</v>
      </c>
      <c r="I192" s="159">
        <f>SUM(Month!S192:U192)</f>
        <v>35817</v>
      </c>
      <c r="J192" s="159">
        <f>SUM(Month!V192:X192)</f>
        <v>42868.25</v>
      </c>
      <c r="K192" s="159">
        <f>SUM(Month!Y192:AA192)</f>
        <v>52116</v>
      </c>
      <c r="L192" s="159">
        <f>SUM(Month!AB192:AD192)</f>
        <v>61456.5</v>
      </c>
      <c r="M192" s="159">
        <f>SUM(Month!AE192:AG192)</f>
        <v>74662.49999999988</v>
      </c>
      <c r="N192" s="159">
        <f>SUM(Month!AH192:AJ192)</f>
        <v>79743.08333333244</v>
      </c>
      <c r="O192" s="194">
        <f>SUM(Month!AK192:AM192)</f>
        <v>83753.74999999901</v>
      </c>
      <c r="P192" s="159">
        <f>SUM(Month!AN192:AP192)</f>
        <v>80962.3333333324</v>
      </c>
      <c r="Q192" s="159">
        <f>SUM(Month!AQ192:AS192)</f>
        <v>84292.16666666573</v>
      </c>
      <c r="R192" s="159">
        <f>SUM(Month!AT192:AV192)</f>
        <v>88271.49999999904</v>
      </c>
      <c r="S192" s="159">
        <f>SUM(Month!AW192:AY192)</f>
        <v>93948.08333333228</v>
      </c>
      <c r="T192" s="159">
        <f>SUM(Month!AZ192:BB192)</f>
        <v>95125.08333333247</v>
      </c>
      <c r="U192" s="159">
        <f>SUM(Month!BC192:BE192)</f>
        <v>94583.41666666666</v>
      </c>
      <c r="V192" s="159">
        <f>SUM(Month!BF192:BH192)</f>
        <v>87191.16666666558</v>
      </c>
      <c r="W192" s="159">
        <f>SUM(Month!BI192:BK192)</f>
        <v>81541.24999999825</v>
      </c>
    </row>
    <row r="193" spans="1:23" ht="12.75">
      <c r="A193" s="185" t="s">
        <v>126</v>
      </c>
      <c r="B193" s="185" t="s">
        <v>154</v>
      </c>
      <c r="C193" s="222" t="s">
        <v>154</v>
      </c>
      <c r="D193" s="159">
        <f>SUM(Month!D193:F193)</f>
        <v>569967</v>
      </c>
      <c r="E193" s="159">
        <f>SUM(Month!G193:I193)</f>
        <v>459006</v>
      </c>
      <c r="F193" s="159">
        <f>SUM(Month!J193:L193)</f>
        <v>684799</v>
      </c>
      <c r="G193" s="159">
        <f>SUM(Month!M193:O193)</f>
        <v>718697</v>
      </c>
      <c r="H193" s="159">
        <f>SUM(Month!P193:R193)</f>
        <v>835035</v>
      </c>
      <c r="I193" s="159">
        <f>SUM(Month!S193:U193)</f>
        <v>597228</v>
      </c>
      <c r="J193" s="159">
        <f>SUM(Month!V193:X193)</f>
        <v>791126</v>
      </c>
      <c r="K193" s="159">
        <f>SUM(Month!Y193:AA193)</f>
        <v>870654</v>
      </c>
      <c r="L193" s="159">
        <f>SUM(Month!AB193:AD193)</f>
        <v>705371</v>
      </c>
      <c r="M193" s="159">
        <f>SUM(Month!AE193:AG193)</f>
        <v>542902</v>
      </c>
      <c r="N193" s="159">
        <f>SUM(Month!AH193:AJ193)</f>
        <v>424954</v>
      </c>
      <c r="O193" s="159">
        <f>SUM(Month!AK193:AM193)</f>
        <v>154744</v>
      </c>
      <c r="P193" s="159">
        <f>SUM(Month!AN193:AP193)</f>
        <v>196260</v>
      </c>
      <c r="Q193" s="159">
        <f>SUM(Month!AQ193:AS193)</f>
        <v>101005.83333330866</v>
      </c>
      <c r="R193" s="159">
        <f>SUM(Month!AT193:AV193)</f>
        <v>154797.3214285329</v>
      </c>
      <c r="S193" s="159">
        <f>SUM(Month!AW193:AY193)</f>
        <v>58852.49999999482</v>
      </c>
      <c r="T193" s="159">
        <f>SUM(Month!AZ193:BB193)</f>
        <v>36021.24999999664</v>
      </c>
      <c r="U193" s="159">
        <f>SUM(Month!BC193:BE193)</f>
        <v>536887.2222222185</v>
      </c>
      <c r="V193" s="159">
        <f>SUM(Month!BF193:BH193)</f>
        <v>1048144.4444444417</v>
      </c>
      <c r="W193" s="159">
        <f>SUM(Month!BI193:BK193)</f>
        <v>29116.666666663958</v>
      </c>
    </row>
    <row r="194" spans="1:23" ht="12.75">
      <c r="A194" s="185" t="s">
        <v>148</v>
      </c>
      <c r="B194" s="185" t="s">
        <v>154</v>
      </c>
      <c r="C194" s="222" t="s">
        <v>154</v>
      </c>
      <c r="D194" s="159">
        <f>SUM(Month!D194:F194)</f>
        <v>0</v>
      </c>
      <c r="E194" s="159">
        <f>SUM(Month!G194:I194)</f>
        <v>0</v>
      </c>
      <c r="F194" s="159">
        <f>SUM(Month!J194:L194)</f>
        <v>0</v>
      </c>
      <c r="G194" s="159">
        <f>SUM(Month!M194:O194)</f>
        <v>0</v>
      </c>
      <c r="H194" s="159">
        <f>SUM(Month!P194:R194)</f>
        <v>0</v>
      </c>
      <c r="I194" s="159">
        <f>SUM(Month!S194:U194)</f>
        <v>0</v>
      </c>
      <c r="J194" s="159">
        <f>SUM(Month!V194:X194)</f>
        <v>0</v>
      </c>
      <c r="K194" s="159">
        <f>SUM(Month!Y194:AA194)</f>
        <v>0</v>
      </c>
      <c r="L194" s="159">
        <f>SUM(Month!AB194:AD194)</f>
        <v>0</v>
      </c>
      <c r="M194" s="159">
        <f>SUM(Month!AE194:AG194)</f>
        <v>0</v>
      </c>
      <c r="N194" s="159">
        <f>SUM(Month!AH194:AJ194)</f>
        <v>0</v>
      </c>
      <c r="O194" s="159">
        <f>SUM(Month!AK194:AM194)</f>
        <v>0</v>
      </c>
      <c r="P194" s="159">
        <f>SUM(Month!AN194:AP194)</f>
        <v>0</v>
      </c>
      <c r="Q194" s="159">
        <f>SUM(Month!AQ194:AS194)</f>
        <v>2069368</v>
      </c>
      <c r="R194" s="159">
        <f>SUM(Month!AT194:AV194)</f>
        <v>1454669</v>
      </c>
      <c r="S194" s="159">
        <f>SUM(Month!AW194:AY194)</f>
        <v>1424397</v>
      </c>
      <c r="T194" s="159">
        <f>SUM(Month!AZ194:BB194)</f>
        <v>1462496</v>
      </c>
      <c r="U194" s="159">
        <f>SUM(Month!BC194:BE194)</f>
        <v>1672076</v>
      </c>
      <c r="V194" s="159">
        <f>SUM(Month!BF194:BH194)</f>
        <v>1585665</v>
      </c>
      <c r="W194" s="159">
        <f>SUM(Month!BI194:BK194)</f>
        <v>3085692</v>
      </c>
    </row>
    <row r="195" spans="1:23" ht="12.75">
      <c r="A195" s="185" t="s">
        <v>127</v>
      </c>
      <c r="B195" s="185" t="s">
        <v>154</v>
      </c>
      <c r="C195" s="222" t="s">
        <v>154</v>
      </c>
      <c r="D195" s="159">
        <f>SUM(Month!D195:F195)</f>
        <v>438699.9999997296</v>
      </c>
      <c r="E195" s="159">
        <f>SUM(Month!G195:I195)</f>
        <v>499664.33333301084</v>
      </c>
      <c r="F195" s="159">
        <f>SUM(Month!J195:L195)</f>
        <v>476940.33333304414</v>
      </c>
      <c r="G195" s="159">
        <f>SUM(Month!M195:O195)</f>
        <v>499055.4999996828</v>
      </c>
      <c r="H195" s="159">
        <f>SUM(Month!P195:R195)</f>
        <v>470441.16666636406</v>
      </c>
      <c r="I195" s="159">
        <f>SUM(Month!S195:U195)</f>
        <v>496779.4999996944</v>
      </c>
      <c r="J195" s="159">
        <f>SUM(Month!V195:X195)</f>
        <v>477139.8333330603</v>
      </c>
      <c r="K195" s="159">
        <f>SUM(Month!Y195:AA195)</f>
        <v>481979.1666663615</v>
      </c>
      <c r="L195" s="159">
        <f>SUM(Month!AB195:AD195)</f>
        <v>1066359.66666583</v>
      </c>
      <c r="M195" s="159">
        <f>SUM(Month!AE195:AG195)</f>
        <v>477465.8333330784</v>
      </c>
      <c r="N195" s="159">
        <f>SUM(Month!AH195:AJ195)</f>
        <v>891856.1666660069</v>
      </c>
      <c r="O195" s="159">
        <f>SUM(Month!AK195:AM195)</f>
        <v>1572792.9999986766</v>
      </c>
      <c r="P195" s="159">
        <f>SUM(Month!AN195:AP195)</f>
        <v>1705264.1666651587</v>
      </c>
      <c r="Q195" s="159">
        <f>SUM(Month!AQ195:AS195)</f>
        <v>557387.4999997255</v>
      </c>
      <c r="R195" s="159">
        <f>SUM(Month!AT195:AV195)</f>
        <v>557509.1666664486</v>
      </c>
      <c r="S195" s="159">
        <f>SUM(Month!AW195:AY195)</f>
        <v>589248.4999997364</v>
      </c>
      <c r="T195" s="159">
        <f>SUM(Month!AZ195:BB195)</f>
        <v>611753.499999719</v>
      </c>
      <c r="U195" s="159">
        <f>SUM(Month!BC195:BE195)</f>
        <v>632474.6666663864</v>
      </c>
      <c r="V195" s="159">
        <f>SUM(Month!BF195:BH195)</f>
        <v>592769.3333330646</v>
      </c>
      <c r="W195" s="159">
        <f>SUM(Month!BI195:BK195)</f>
        <v>688905.4999996586</v>
      </c>
    </row>
    <row r="196" spans="1:23" ht="12.75">
      <c r="A196" s="185" t="s">
        <v>56</v>
      </c>
      <c r="B196" s="185" t="s">
        <v>154</v>
      </c>
      <c r="C196" s="222" t="s">
        <v>154</v>
      </c>
      <c r="D196" s="159">
        <f>SUM(Month!D196:F196)</f>
        <v>1241591</v>
      </c>
      <c r="E196" s="159">
        <f>SUM(Month!G196:I196)</f>
        <v>1233472</v>
      </c>
      <c r="F196" s="159">
        <f>SUM(Month!J196:L196)</f>
        <v>1244385</v>
      </c>
      <c r="G196" s="159">
        <f>SUM(Month!M196:O196)</f>
        <v>1266063</v>
      </c>
      <c r="H196" s="159">
        <f>SUM(Month!P196:R196)</f>
        <v>1252458</v>
      </c>
      <c r="I196" s="159">
        <f>SUM(Month!S196:U196)</f>
        <v>1244171</v>
      </c>
      <c r="J196" s="159">
        <f>SUM(Month!V196:X196)</f>
        <v>1247011</v>
      </c>
      <c r="K196" s="159">
        <f>SUM(Month!Y196:AA196)</f>
        <v>1282348</v>
      </c>
      <c r="L196" s="159">
        <f>SUM(Month!AB196:AD196)</f>
        <v>1246431</v>
      </c>
      <c r="M196" s="159">
        <f>SUM(Month!AE196:AG196)</f>
        <v>1228742</v>
      </c>
      <c r="N196" s="159">
        <f>SUM(Month!AH196:AJ196)</f>
        <v>1248776</v>
      </c>
      <c r="O196" s="194">
        <f>SUM(Month!AK196:AM196)</f>
        <v>1251717</v>
      </c>
      <c r="P196" s="159">
        <f>SUM(Month!AN196:AP196)</f>
        <v>1227668</v>
      </c>
      <c r="Q196" s="159">
        <f>SUM(Month!AQ196:AS196)</f>
        <v>1222972</v>
      </c>
      <c r="R196" s="159">
        <f>SUM(Month!AT196:AV196)</f>
        <v>1204833</v>
      </c>
      <c r="S196" s="159">
        <f>SUM(Month!AW196:AY196)</f>
        <v>1237195</v>
      </c>
      <c r="T196" s="159">
        <f>SUM(Month!AZ196:BB196)</f>
        <v>1193968</v>
      </c>
      <c r="U196" s="159">
        <f>SUM(Month!BC196:BE196)</f>
        <v>1189954</v>
      </c>
      <c r="V196" s="159">
        <f>SUM(Month!BF196:BH196)</f>
        <v>1166725</v>
      </c>
      <c r="W196" s="159">
        <f>SUM(Month!BI196:BK196)</f>
        <v>1176553</v>
      </c>
    </row>
    <row r="197" spans="1:23" ht="12.75">
      <c r="A197" s="185" t="s">
        <v>61</v>
      </c>
      <c r="B197" s="185" t="s">
        <v>154</v>
      </c>
      <c r="C197" s="222" t="s">
        <v>154</v>
      </c>
      <c r="D197" s="159">
        <f>SUM(Month!D197:F197)</f>
        <v>148984</v>
      </c>
      <c r="E197" s="159">
        <f>SUM(Month!G197:I197)</f>
        <v>162104</v>
      </c>
      <c r="F197" s="159">
        <f>SUM(Month!J197:L197)</f>
        <v>151879</v>
      </c>
      <c r="G197" s="159">
        <f>SUM(Month!M197:O197)</f>
        <v>149752</v>
      </c>
      <c r="H197" s="159">
        <f>SUM(Month!P197:R197)</f>
        <v>161588</v>
      </c>
      <c r="I197" s="159">
        <f>SUM(Month!S197:U197)</f>
        <v>171257</v>
      </c>
      <c r="J197" s="159">
        <f>SUM(Month!V197:X197)</f>
        <v>163136</v>
      </c>
      <c r="K197" s="159">
        <f>SUM(Month!Y197:AA197)</f>
        <v>169599</v>
      </c>
      <c r="L197" s="159">
        <f>SUM(Month!AB197:AD197)</f>
        <v>167589</v>
      </c>
      <c r="M197" s="159">
        <f>SUM(Month!AE197:AG197)</f>
        <v>163483</v>
      </c>
      <c r="N197" s="159">
        <f>SUM(Month!AH197:AJ197)</f>
        <v>152451</v>
      </c>
      <c r="O197" s="159">
        <f>SUM(Month!AK197:AM197)</f>
        <v>161450</v>
      </c>
      <c r="P197" s="159">
        <f>SUM(Month!AN197:AP197)</f>
        <v>162937</v>
      </c>
      <c r="Q197" s="159">
        <f>SUM(Month!AQ197:AS197)</f>
        <v>185464</v>
      </c>
      <c r="R197" s="159">
        <f>SUM(Month!AT197:AV197)</f>
        <v>167249</v>
      </c>
      <c r="S197" s="159">
        <f>SUM(Month!AW197:AY197)</f>
        <v>178916</v>
      </c>
      <c r="T197" s="159">
        <f>SUM(Month!AZ197:BB197)</f>
        <v>178349</v>
      </c>
      <c r="U197" s="159">
        <f>SUM(Month!BC197:BE197)</f>
        <v>205788</v>
      </c>
      <c r="V197" s="159">
        <f>SUM(Month!BF197:BH197)</f>
        <v>190164</v>
      </c>
      <c r="W197" s="159">
        <f>SUM(Month!BI197:BK197)</f>
        <v>179106</v>
      </c>
    </row>
    <row r="198" spans="1:23" ht="12.75">
      <c r="A198" s="185" t="s">
        <v>128</v>
      </c>
      <c r="B198" s="185" t="s">
        <v>154</v>
      </c>
      <c r="C198" s="222" t="s">
        <v>154</v>
      </c>
      <c r="D198" s="159">
        <f>SUM(Month!D198:F198)</f>
        <v>0</v>
      </c>
      <c r="E198" s="159">
        <f>SUM(Month!G198:I198)</f>
        <v>0</v>
      </c>
      <c r="F198" s="159">
        <f>SUM(Month!J198:L198)</f>
        <v>0</v>
      </c>
      <c r="G198" s="159">
        <f>SUM(Month!M198:O198)</f>
        <v>359.5</v>
      </c>
      <c r="H198" s="159">
        <f>SUM(Month!P198:R198)</f>
        <v>479</v>
      </c>
      <c r="I198" s="159">
        <f>SUM(Month!S198:U198)</f>
        <v>327</v>
      </c>
      <c r="J198" s="159">
        <f>SUM(Month!V198:X198)</f>
        <v>611.5</v>
      </c>
      <c r="K198" s="159">
        <f>SUM(Month!Y198:AA198)</f>
        <v>610</v>
      </c>
      <c r="L198" s="159">
        <f>SUM(Month!AB198:AD198)</f>
        <v>430</v>
      </c>
      <c r="M198" s="159">
        <f>SUM(Month!AE198:AG198)</f>
        <v>286.5</v>
      </c>
      <c r="N198" s="159">
        <f>SUM(Month!AH198:AJ198)</f>
        <v>390</v>
      </c>
      <c r="O198" s="194">
        <f>SUM(Month!AK198:AM198)</f>
        <v>1113.5</v>
      </c>
      <c r="P198" s="159">
        <f>SUM(Month!AN198:AP198)</f>
        <v>1399</v>
      </c>
      <c r="Q198" s="159">
        <f>SUM(Month!AQ198:AS198)</f>
        <v>1142</v>
      </c>
      <c r="R198" s="159">
        <f>SUM(Month!AT198:AV198)</f>
        <v>1712</v>
      </c>
      <c r="S198" s="159">
        <f>SUM(Month!AW198:AY198)</f>
        <v>2847.5</v>
      </c>
      <c r="T198" s="159">
        <f>SUM(Month!AZ198:BB198)</f>
        <v>3977.5</v>
      </c>
      <c r="U198" s="159">
        <f>SUM(Month!BC198:BE198)</f>
        <v>3982.5</v>
      </c>
      <c r="V198" s="159">
        <f>SUM(Month!BF198:BH198)</f>
        <v>5329.5</v>
      </c>
      <c r="W198" s="159">
        <f>SUM(Month!BI198:BK198)</f>
        <v>5602.5</v>
      </c>
    </row>
    <row r="199" spans="1:23" ht="12.75">
      <c r="A199" s="185" t="s">
        <v>129</v>
      </c>
      <c r="B199" s="185" t="s">
        <v>154</v>
      </c>
      <c r="C199" s="222" t="s">
        <v>154</v>
      </c>
      <c r="D199" s="159">
        <f>SUM(Month!D199:F199)</f>
        <v>540</v>
      </c>
      <c r="E199" s="159">
        <f>SUM(Month!G199:I199)</f>
        <v>608</v>
      </c>
      <c r="F199" s="159">
        <f>SUM(Month!J199:L199)</f>
        <v>629.5</v>
      </c>
      <c r="G199" s="159">
        <f>SUM(Month!M199:O199)</f>
        <v>94</v>
      </c>
      <c r="H199" s="159">
        <f>SUM(Month!P199:R199)</f>
        <v>140</v>
      </c>
      <c r="I199" s="159">
        <f>SUM(Month!S199:U199)</f>
        <v>237.5</v>
      </c>
      <c r="J199" s="159">
        <f>SUM(Month!V199:X199)</f>
        <v>112</v>
      </c>
      <c r="K199" s="159">
        <f>SUM(Month!Y199:AA199)</f>
        <v>187.5</v>
      </c>
      <c r="L199" s="159">
        <f>SUM(Month!AB199:AD199)</f>
        <v>773.9</v>
      </c>
      <c r="M199" s="159">
        <f>SUM(Month!AE199:AG199)</f>
        <v>723.6</v>
      </c>
      <c r="N199" s="159">
        <f>SUM(Month!AH199:AJ199)</f>
        <v>1082.1</v>
      </c>
      <c r="O199" s="194">
        <f>SUM(Month!AK199:AM199)</f>
        <v>1052.499999999874</v>
      </c>
      <c r="P199" s="159">
        <f>SUM(Month!AN199:AP199)</f>
        <v>1025</v>
      </c>
      <c r="Q199" s="159">
        <f>SUM(Month!AQ199:AS199)</f>
        <v>888.3</v>
      </c>
      <c r="R199" s="159">
        <f>SUM(Month!AT199:AV199)</f>
        <v>801.399999999999</v>
      </c>
      <c r="S199" s="159">
        <f>SUM(Month!AW199:AY199)</f>
        <v>1155.266666666612</v>
      </c>
      <c r="T199" s="159">
        <f>SUM(Month!AZ199:BB199)</f>
        <v>451.4</v>
      </c>
      <c r="U199" s="159">
        <f>SUM(Month!BC199:BE199)</f>
        <v>194.33333333325</v>
      </c>
      <c r="V199" s="159">
        <f>SUM(Month!BF199:BH199)</f>
        <v>206.333333333237</v>
      </c>
      <c r="W199" s="159">
        <f>SUM(Month!BI199:BK199)</f>
        <v>554.799999999741</v>
      </c>
    </row>
    <row r="200" spans="1:23" ht="12.75">
      <c r="A200" s="226" t="s">
        <v>154</v>
      </c>
      <c r="B200" s="226" t="s">
        <v>154</v>
      </c>
      <c r="C200" s="227" t="s">
        <v>154</v>
      </c>
      <c r="D200" s="38"/>
      <c r="E200" s="38"/>
      <c r="F200" s="38"/>
      <c r="G200" s="38"/>
      <c r="H200" s="38"/>
      <c r="I200" s="38"/>
      <c r="J200" s="38"/>
      <c r="K200" s="38"/>
      <c r="L200" s="38"/>
      <c r="M200" s="38"/>
      <c r="N200" s="38"/>
      <c r="O200" s="131"/>
      <c r="P200" s="38"/>
      <c r="R200" s="9"/>
      <c r="S200" s="9"/>
      <c r="T200" s="9"/>
      <c r="U200" s="9"/>
      <c r="V200" s="9"/>
      <c r="W200" s="9"/>
    </row>
    <row r="201" spans="1:23" ht="13.5" thickBot="1">
      <c r="A201" s="228" t="s">
        <v>0</v>
      </c>
      <c r="B201" s="229" t="s">
        <v>154</v>
      </c>
      <c r="C201" s="230" t="s">
        <v>154</v>
      </c>
      <c r="D201" s="123">
        <f aca="true" t="shared" si="3" ref="D201:T201">SUM(D188:D200)</f>
        <v>5184900.9999993015</v>
      </c>
      <c r="E201" s="123">
        <f t="shared" si="3"/>
        <v>4303440.249999389</v>
      </c>
      <c r="F201" s="123">
        <f t="shared" si="3"/>
        <v>5726852.833332601</v>
      </c>
      <c r="G201" s="123">
        <f t="shared" si="3"/>
        <v>6615082.583332489</v>
      </c>
      <c r="H201" s="123">
        <f t="shared" si="3"/>
        <v>6636898.2499992065</v>
      </c>
      <c r="I201" s="123">
        <f t="shared" si="3"/>
        <v>6529190.833332542</v>
      </c>
      <c r="J201" s="123">
        <f t="shared" si="3"/>
        <v>6163931.4999993015</v>
      </c>
      <c r="K201" s="123">
        <f t="shared" si="3"/>
        <v>9588741.08333233</v>
      </c>
      <c r="L201" s="123">
        <f t="shared" si="3"/>
        <v>8971588.983332044</v>
      </c>
      <c r="M201" s="123">
        <f t="shared" si="3"/>
        <v>6648449.433332642</v>
      </c>
      <c r="N201" s="123">
        <f t="shared" si="3"/>
        <v>7590884.933332247</v>
      </c>
      <c r="O201" s="123">
        <f t="shared" si="3"/>
        <v>10195508.499998074</v>
      </c>
      <c r="P201" s="123">
        <f t="shared" si="3"/>
        <v>10646218.416664608</v>
      </c>
      <c r="Q201" s="123">
        <f t="shared" si="3"/>
        <v>11083996.726586543</v>
      </c>
      <c r="R201" s="123">
        <f t="shared" si="3"/>
        <v>8661762.19563434</v>
      </c>
      <c r="S201" s="123">
        <f t="shared" si="3"/>
        <v>14543080.601749742</v>
      </c>
      <c r="T201" s="123">
        <f t="shared" si="3"/>
        <v>15352694.26706248</v>
      </c>
      <c r="U201" s="123">
        <f>SUM(U188:U200)</f>
        <v>10250496.280111462</v>
      </c>
      <c r="V201" s="123">
        <f>SUM(V188:V200)</f>
        <v>10542383.27334202</v>
      </c>
      <c r="W201" s="123">
        <f>SUM(W188:W200)</f>
        <v>16423631.797197834</v>
      </c>
    </row>
    <row r="202" spans="1:3" ht="13.5" thickTop="1">
      <c r="A202" s="185">
        <f>IF('Main Table'!B202:B204&lt;&gt;"",'Main Table'!B202:B204,"")</f>
      </c>
      <c r="B202" s="185">
        <f>IF('Main Table'!C202:C204&lt;&gt;"",'Main Table'!C202:C204,"")</f>
      </c>
      <c r="C202" s="222">
        <f>IF('Main Table'!D202:D204&lt;&gt;"",'Main Table'!D202:D204,"")</f>
      </c>
    </row>
    <row r="203" spans="1:23" ht="12.75">
      <c r="A203" s="185"/>
      <c r="B203" s="245" t="s">
        <v>151</v>
      </c>
      <c r="C203" s="222"/>
      <c r="D203" s="243">
        <f aca="true" t="shared" si="4" ref="D203:W203">D183-D85</f>
        <v>0</v>
      </c>
      <c r="E203" s="243">
        <f t="shared" si="4"/>
        <v>0</v>
      </c>
      <c r="F203" s="243">
        <f t="shared" si="4"/>
        <v>0</v>
      </c>
      <c r="G203" s="243">
        <f t="shared" si="4"/>
        <v>0</v>
      </c>
      <c r="H203" s="243">
        <f t="shared" si="4"/>
        <v>0</v>
      </c>
      <c r="I203" s="243">
        <f t="shared" si="4"/>
        <v>0</v>
      </c>
      <c r="J203" s="243">
        <f t="shared" si="4"/>
        <v>0</v>
      </c>
      <c r="K203" s="243">
        <f t="shared" si="4"/>
        <v>0</v>
      </c>
      <c r="L203" s="243">
        <f t="shared" si="4"/>
        <v>0</v>
      </c>
      <c r="M203" s="243">
        <f t="shared" si="4"/>
        <v>0</v>
      </c>
      <c r="N203" s="243">
        <f t="shared" si="4"/>
        <v>0</v>
      </c>
      <c r="O203" s="243">
        <f t="shared" si="4"/>
        <v>0</v>
      </c>
      <c r="P203" s="243">
        <f t="shared" si="4"/>
        <v>0</v>
      </c>
      <c r="Q203" s="243">
        <f t="shared" si="4"/>
        <v>0</v>
      </c>
      <c r="R203" s="243">
        <f t="shared" si="4"/>
        <v>0</v>
      </c>
      <c r="S203" s="243">
        <f t="shared" si="4"/>
        <v>0</v>
      </c>
      <c r="T203" s="243">
        <f t="shared" si="4"/>
        <v>0</v>
      </c>
      <c r="U203" s="243">
        <f t="shared" si="4"/>
        <v>0</v>
      </c>
      <c r="V203" s="243">
        <f t="shared" si="4"/>
        <v>0</v>
      </c>
      <c r="W203" s="243">
        <f t="shared" si="4"/>
        <v>0</v>
      </c>
    </row>
    <row r="204" spans="1:23" ht="12.75">
      <c r="A204" s="6"/>
      <c r="B204" s="245" t="s">
        <v>152</v>
      </c>
      <c r="C204" s="217"/>
      <c r="D204" s="243">
        <f aca="true" t="shared" si="5" ref="D204:W204">D201-D166</f>
        <v>0</v>
      </c>
      <c r="E204" s="243">
        <f t="shared" si="5"/>
        <v>0</v>
      </c>
      <c r="F204" s="243">
        <f t="shared" si="5"/>
        <v>0</v>
      </c>
      <c r="G204" s="243">
        <f t="shared" si="5"/>
        <v>0</v>
      </c>
      <c r="H204" s="243">
        <f t="shared" si="5"/>
        <v>0</v>
      </c>
      <c r="I204" s="243">
        <f t="shared" si="5"/>
        <v>0</v>
      </c>
      <c r="J204" s="243">
        <f t="shared" si="5"/>
        <v>0</v>
      </c>
      <c r="K204" s="243">
        <f t="shared" si="5"/>
        <v>0</v>
      </c>
      <c r="L204" s="243">
        <f t="shared" si="5"/>
        <v>0</v>
      </c>
      <c r="M204" s="243">
        <f t="shared" si="5"/>
        <v>0</v>
      </c>
      <c r="N204" s="243">
        <f t="shared" si="5"/>
        <v>0</v>
      </c>
      <c r="O204" s="243">
        <f t="shared" si="5"/>
        <v>0</v>
      </c>
      <c r="P204" s="243">
        <f t="shared" si="5"/>
        <v>0</v>
      </c>
      <c r="Q204" s="243">
        <f t="shared" si="5"/>
        <v>0</v>
      </c>
      <c r="R204" s="243">
        <f t="shared" si="5"/>
        <v>0</v>
      </c>
      <c r="S204" s="243">
        <f t="shared" si="5"/>
        <v>0</v>
      </c>
      <c r="T204" s="243">
        <f t="shared" si="5"/>
        <v>0</v>
      </c>
      <c r="U204" s="243">
        <f t="shared" si="5"/>
        <v>0</v>
      </c>
      <c r="V204" s="243">
        <f t="shared" si="5"/>
        <v>0</v>
      </c>
      <c r="W204" s="243">
        <f t="shared" si="5"/>
        <v>0</v>
      </c>
    </row>
    <row r="205" spans="1:3" ht="12.75">
      <c r="A205" s="6"/>
      <c r="B205" s="67"/>
      <c r="C205" s="217"/>
    </row>
    <row r="206" spans="1:14" ht="12.75">
      <c r="A206" s="36" t="s">
        <v>106</v>
      </c>
      <c r="B206" s="106"/>
      <c r="C206" s="167"/>
      <c r="D206" s="109"/>
      <c r="E206" s="101"/>
      <c r="F206" s="101"/>
      <c r="G206" s="101"/>
      <c r="H206" s="101"/>
      <c r="I206" s="101"/>
      <c r="J206" s="101"/>
      <c r="K206" s="101"/>
      <c r="L206" s="101"/>
      <c r="M206" s="101"/>
      <c r="N206" s="101"/>
    </row>
    <row r="207" spans="1:4" ht="12.75">
      <c r="A207" s="69" t="s">
        <v>81</v>
      </c>
      <c r="B207"/>
      <c r="C207" s="167"/>
      <c r="D207" s="109"/>
    </row>
    <row r="208" spans="1:4" ht="12.75">
      <c r="A208" s="69"/>
      <c r="B208"/>
      <c r="C208" s="167"/>
      <c r="D208" s="109"/>
    </row>
    <row r="209" spans="1:4" ht="12.75">
      <c r="A209" s="13" t="s">
        <v>103</v>
      </c>
      <c r="B209"/>
      <c r="C209" s="167"/>
      <c r="D209" s="109"/>
    </row>
    <row r="210" spans="1:4" ht="12.75">
      <c r="A210" s="13" t="s">
        <v>89</v>
      </c>
      <c r="B210" s="74"/>
      <c r="C210" s="167"/>
      <c r="D210" s="109"/>
    </row>
    <row r="211" spans="1:4" ht="12.75">
      <c r="A211" s="13" t="s">
        <v>105</v>
      </c>
      <c r="B211" s="106"/>
      <c r="C211" s="167"/>
      <c r="D211" s="109"/>
    </row>
    <row r="212" spans="1:4" ht="12.75">
      <c r="A212" s="112"/>
      <c r="B212" s="106"/>
      <c r="C212" s="167"/>
      <c r="D212" s="109"/>
    </row>
    <row r="213" spans="1:4" ht="12.75">
      <c r="A213" s="112"/>
      <c r="B213" s="106"/>
      <c r="C213" s="167"/>
      <c r="D213" s="109"/>
    </row>
    <row r="214" spans="1:4" ht="12.75">
      <c r="A214" s="112"/>
      <c r="B214" s="106"/>
      <c r="C214" s="167"/>
      <c r="D214" s="109"/>
    </row>
    <row r="215" spans="1:4" ht="12.75">
      <c r="A215" s="112"/>
      <c r="B215" s="106"/>
      <c r="C215" s="167"/>
      <c r="D215" s="109"/>
    </row>
    <row r="216" spans="1:4" ht="12.75">
      <c r="A216" s="112"/>
      <c r="B216" s="106"/>
      <c r="C216" s="167"/>
      <c r="D216" s="109"/>
    </row>
    <row r="217" spans="1:4" ht="12.75">
      <c r="A217" s="112"/>
      <c r="B217" s="106"/>
      <c r="C217" s="167"/>
      <c r="D217" s="109"/>
    </row>
    <row r="218" spans="1:4" ht="12.75">
      <c r="A218" s="112"/>
      <c r="B218" s="106"/>
      <c r="C218" s="167"/>
      <c r="D218" s="109"/>
    </row>
    <row r="219" spans="1:4" ht="12.75">
      <c r="A219" s="112"/>
      <c r="B219" s="106"/>
      <c r="C219" s="167"/>
      <c r="D219" s="109"/>
    </row>
    <row r="220" spans="1:4" ht="12.75">
      <c r="A220" s="112"/>
      <c r="B220" s="106"/>
      <c r="C220" s="167"/>
      <c r="D220" s="109"/>
    </row>
    <row r="221" spans="1:4" ht="12.75">
      <c r="A221" s="112"/>
      <c r="B221" s="106"/>
      <c r="C221" s="167"/>
      <c r="D221" s="109"/>
    </row>
    <row r="222" spans="1:4" ht="12.75">
      <c r="A222" s="112"/>
      <c r="B222" s="106"/>
      <c r="C222" s="167"/>
      <c r="D222" s="109"/>
    </row>
    <row r="223" spans="1:4" ht="12.75">
      <c r="A223" s="112"/>
      <c r="B223" s="106"/>
      <c r="C223" s="167"/>
      <c r="D223" s="109"/>
    </row>
    <row r="224" spans="1:4" ht="12.75">
      <c r="A224" s="111"/>
      <c r="B224" s="106"/>
      <c r="C224" s="167"/>
      <c r="D224" s="109"/>
    </row>
    <row r="225" spans="1:4" ht="12.75">
      <c r="A225" s="111"/>
      <c r="B225" s="106"/>
      <c r="C225" s="167"/>
      <c r="D225" s="109"/>
    </row>
    <row r="226" spans="1:4" ht="12.75">
      <c r="A226" s="111"/>
      <c r="B226"/>
      <c r="C226" s="167"/>
      <c r="D226" s="109"/>
    </row>
    <row r="227" spans="1:4" ht="12.75">
      <c r="A227" s="111"/>
      <c r="B227"/>
      <c r="C227" s="167"/>
      <c r="D227" s="109"/>
    </row>
    <row r="228" spans="1:4" ht="12.75">
      <c r="A228" s="111"/>
      <c r="B228"/>
      <c r="C228" s="167"/>
      <c r="D228" s="109"/>
    </row>
    <row r="229" spans="1:4" ht="12.75">
      <c r="A229" s="111"/>
      <c r="B229" s="106"/>
      <c r="C229" s="167"/>
      <c r="D229" s="109"/>
    </row>
    <row r="230" spans="1:4" ht="12.75">
      <c r="A230" s="112"/>
      <c r="B230" s="106"/>
      <c r="C230" s="167"/>
      <c r="D230" s="109"/>
    </row>
    <row r="231" spans="1:4" ht="12.75">
      <c r="A231" s="112"/>
      <c r="B231" s="106"/>
      <c r="C231" s="167"/>
      <c r="D231" s="109"/>
    </row>
    <row r="232" spans="1:4" ht="12.75">
      <c r="A232" s="110"/>
      <c r="B232" s="106"/>
      <c r="C232" s="167"/>
      <c r="D232" s="109"/>
    </row>
    <row r="233" spans="1:4" ht="12.75">
      <c r="A233" s="110"/>
      <c r="B233" s="106"/>
      <c r="C233" s="167"/>
      <c r="D233" s="109"/>
    </row>
    <row r="234" spans="1:4" ht="12.75">
      <c r="A234" s="111"/>
      <c r="B234" s="106"/>
      <c r="C234" s="167"/>
      <c r="D234" s="109"/>
    </row>
    <row r="235" spans="1:4" ht="12.75">
      <c r="A235" s="111"/>
      <c r="B235" s="106"/>
      <c r="C235" s="167"/>
      <c r="D235" s="109"/>
    </row>
    <row r="236" spans="1:4" ht="12.75">
      <c r="A236" s="118"/>
      <c r="B236"/>
      <c r="C236" s="167"/>
      <c r="D236" s="109"/>
    </row>
    <row r="237" spans="1:4" ht="12.75">
      <c r="A237" s="118"/>
      <c r="B237"/>
      <c r="C237" s="167"/>
      <c r="D237" s="109"/>
    </row>
  </sheetData>
  <sheetProtection/>
  <hyperlinks>
    <hyperlink ref="A207"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ignoredErrors>
    <ignoredError sqref="D84:S87 D88:R88 D165:S165 D187:S187 D168:S169 C1:C7 C202:C65536 D8:L8 D9:V83 M8:V8 W8:W84" formulaRange="1"/>
  </ignoredErrors>
</worksheet>
</file>

<file path=xl/worksheets/sheet7.xml><?xml version="1.0" encoding="utf-8"?>
<worksheet xmlns="http://schemas.openxmlformats.org/spreadsheetml/2006/main" xmlns:r="http://schemas.openxmlformats.org/officeDocument/2006/relationships">
  <sheetPr codeName="Sheet1"/>
  <dimension ref="A1:BN225"/>
  <sheetViews>
    <sheetView zoomScale="70" zoomScaleNormal="70" zoomScalePageLayoutView="0" workbookViewId="0" topLeftCell="A1">
      <pane xSplit="3" ySplit="6" topLeftCell="AV7" activePane="bottomRight" state="frozen"/>
      <selection pane="topLeft" activeCell="A1" sqref="A1"/>
      <selection pane="topRight" activeCell="D1" sqref="D1"/>
      <selection pane="bottomLeft" activeCell="A7" sqref="A7"/>
      <selection pane="bottomRight" activeCell="B46" sqref="B46"/>
    </sheetView>
  </sheetViews>
  <sheetFormatPr defaultColWidth="9.140625" defaultRowHeight="12.75"/>
  <cols>
    <col min="1" max="1" width="28.140625" style="5" customWidth="1"/>
    <col min="2" max="2" width="33.7109375" style="5" customWidth="1"/>
    <col min="3" max="3" width="10.00390625" style="5" customWidth="1"/>
    <col min="4" max="30" width="11.7109375" style="5" customWidth="1"/>
    <col min="31" max="64" width="11.8515625" style="5" customWidth="1"/>
    <col min="65" max="65" width="11.28125" style="5" customWidth="1"/>
    <col min="66" max="66" width="11.00390625" style="5" customWidth="1"/>
    <col min="67" max="16384" width="9.140625" style="5" customWidth="1"/>
  </cols>
  <sheetData>
    <row r="1" spans="1:18" ht="24.75" customHeight="1">
      <c r="A1" s="2" t="s">
        <v>39</v>
      </c>
      <c r="C1" s="2"/>
      <c r="D1" s="2"/>
      <c r="E1" s="2"/>
      <c r="F1" s="2"/>
      <c r="G1" s="2"/>
      <c r="H1" s="2"/>
      <c r="I1" s="135"/>
      <c r="J1" s="135"/>
      <c r="K1" s="135"/>
      <c r="L1" s="135"/>
      <c r="M1" s="135"/>
      <c r="N1" s="135"/>
      <c r="O1" s="135"/>
      <c r="P1" s="135"/>
      <c r="Q1" s="135"/>
      <c r="R1" s="135"/>
    </row>
    <row r="2" spans="1:25" ht="18.75">
      <c r="A2" s="3" t="s">
        <v>86</v>
      </c>
      <c r="C2" s="3"/>
      <c r="D2" s="3"/>
      <c r="E2" s="3"/>
      <c r="F2" s="3"/>
      <c r="G2" s="3"/>
      <c r="H2" s="3"/>
      <c r="I2" s="130"/>
      <c r="J2" s="130"/>
      <c r="K2" s="130"/>
      <c r="L2" s="130"/>
      <c r="M2" s="130"/>
      <c r="N2" s="130"/>
      <c r="O2" s="130"/>
      <c r="P2" s="130"/>
      <c r="Q2" s="130"/>
      <c r="R2" s="130"/>
      <c r="S2" s="49"/>
      <c r="T2" s="49"/>
      <c r="U2" s="49"/>
      <c r="V2" s="49"/>
      <c r="W2" s="49"/>
      <c r="X2" s="49"/>
      <c r="Y2" s="49"/>
    </row>
    <row r="4" ht="13.5" thickBot="1"/>
    <row r="5" spans="1:64" ht="13.5" thickTop="1">
      <c r="A5" s="20"/>
      <c r="B5" s="20"/>
      <c r="C5" s="66" t="s">
        <v>54</v>
      </c>
      <c r="D5" s="21">
        <v>2010</v>
      </c>
      <c r="E5" s="21">
        <v>2010</v>
      </c>
      <c r="F5" s="21">
        <v>2010</v>
      </c>
      <c r="G5" s="21">
        <v>2010</v>
      </c>
      <c r="H5" s="21">
        <v>2010</v>
      </c>
      <c r="I5" s="21">
        <v>2010</v>
      </c>
      <c r="J5" s="21">
        <v>2010</v>
      </c>
      <c r="K5" s="21">
        <v>2010</v>
      </c>
      <c r="L5" s="21">
        <v>2010</v>
      </c>
      <c r="M5" s="21">
        <v>2010</v>
      </c>
      <c r="N5" s="21">
        <v>2010</v>
      </c>
      <c r="O5" s="21">
        <v>2010</v>
      </c>
      <c r="P5" s="21">
        <v>2011</v>
      </c>
      <c r="Q5" s="21">
        <v>2011</v>
      </c>
      <c r="R5" s="21">
        <v>2011</v>
      </c>
      <c r="S5" s="21">
        <v>2011</v>
      </c>
      <c r="T5" s="21">
        <v>2011</v>
      </c>
      <c r="U5" s="21">
        <v>2011</v>
      </c>
      <c r="V5" s="21">
        <v>2011</v>
      </c>
      <c r="W5" s="21">
        <v>2011</v>
      </c>
      <c r="X5" s="21">
        <v>2011</v>
      </c>
      <c r="Y5" s="21">
        <v>2011</v>
      </c>
      <c r="Z5" s="21">
        <v>2011</v>
      </c>
      <c r="AA5" s="21">
        <v>2011</v>
      </c>
      <c r="AB5" s="21">
        <v>2012</v>
      </c>
      <c r="AC5" s="21">
        <v>2012</v>
      </c>
      <c r="AD5" s="21">
        <v>2012</v>
      </c>
      <c r="AE5" s="21">
        <v>2012</v>
      </c>
      <c r="AF5" s="21">
        <v>2012</v>
      </c>
      <c r="AG5" s="21">
        <v>2012</v>
      </c>
      <c r="AH5" s="21">
        <v>2012</v>
      </c>
      <c r="AI5" s="21">
        <v>2012</v>
      </c>
      <c r="AJ5" s="21">
        <v>2012</v>
      </c>
      <c r="AK5" s="21">
        <v>2012</v>
      </c>
      <c r="AL5" s="21">
        <v>2012</v>
      </c>
      <c r="AM5" s="21">
        <v>2012</v>
      </c>
      <c r="AN5" s="21">
        <v>2013</v>
      </c>
      <c r="AO5" s="21">
        <v>2013</v>
      </c>
      <c r="AP5" s="21">
        <v>2013</v>
      </c>
      <c r="AQ5" s="21">
        <v>2013</v>
      </c>
      <c r="AR5" s="21">
        <v>2013</v>
      </c>
      <c r="AS5" s="21">
        <v>2013</v>
      </c>
      <c r="AT5" s="21">
        <v>2013</v>
      </c>
      <c r="AU5" s="21">
        <v>2013</v>
      </c>
      <c r="AV5" s="21">
        <v>2013</v>
      </c>
      <c r="AW5" s="21">
        <v>2013</v>
      </c>
      <c r="AX5" s="21">
        <v>2013</v>
      </c>
      <c r="AY5" s="21">
        <v>2013</v>
      </c>
      <c r="AZ5" s="21">
        <v>2014</v>
      </c>
      <c r="BA5" s="21">
        <v>2014</v>
      </c>
      <c r="BB5" s="21">
        <v>2014</v>
      </c>
      <c r="BC5" s="21">
        <v>2014</v>
      </c>
      <c r="BD5" s="21">
        <v>2014</v>
      </c>
      <c r="BE5" s="21">
        <v>2014</v>
      </c>
      <c r="BF5" s="21">
        <v>2014</v>
      </c>
      <c r="BG5" s="21">
        <v>2014</v>
      </c>
      <c r="BH5" s="21">
        <v>2014</v>
      </c>
      <c r="BI5" s="21">
        <v>2014</v>
      </c>
      <c r="BJ5" s="21">
        <v>2014</v>
      </c>
      <c r="BK5" s="21">
        <v>2014</v>
      </c>
      <c r="BL5" s="248"/>
    </row>
    <row r="6" spans="1:64" ht="12.75" customHeight="1" thickBot="1">
      <c r="A6" s="70" t="s">
        <v>77</v>
      </c>
      <c r="B6" s="70" t="s">
        <v>78</v>
      </c>
      <c r="C6" s="22" t="s">
        <v>64</v>
      </c>
      <c r="D6" s="7" t="s">
        <v>53</v>
      </c>
      <c r="E6" s="7" t="s">
        <v>79</v>
      </c>
      <c r="F6" s="7" t="s">
        <v>80</v>
      </c>
      <c r="G6" s="7" t="s">
        <v>44</v>
      </c>
      <c r="H6" s="7" t="s">
        <v>45</v>
      </c>
      <c r="I6" s="7" t="s">
        <v>46</v>
      </c>
      <c r="J6" s="7" t="s">
        <v>47</v>
      </c>
      <c r="K6" s="7" t="s">
        <v>48</v>
      </c>
      <c r="L6" s="7" t="s">
        <v>49</v>
      </c>
      <c r="M6" s="7" t="s">
        <v>50</v>
      </c>
      <c r="N6" s="7" t="s">
        <v>51</v>
      </c>
      <c r="O6" s="7" t="s">
        <v>52</v>
      </c>
      <c r="P6" s="7" t="s">
        <v>53</v>
      </c>
      <c r="Q6" s="7" t="s">
        <v>79</v>
      </c>
      <c r="R6" s="7" t="s">
        <v>80</v>
      </c>
      <c r="S6" s="7" t="s">
        <v>44</v>
      </c>
      <c r="T6" s="7" t="s">
        <v>45</v>
      </c>
      <c r="U6" s="7" t="s">
        <v>46</v>
      </c>
      <c r="V6" s="7" t="s">
        <v>47</v>
      </c>
      <c r="W6" s="7" t="s">
        <v>48</v>
      </c>
      <c r="X6" s="7" t="s">
        <v>49</v>
      </c>
      <c r="Y6" s="7" t="s">
        <v>50</v>
      </c>
      <c r="Z6" s="7" t="s">
        <v>51</v>
      </c>
      <c r="AA6" s="7" t="s">
        <v>52</v>
      </c>
      <c r="AB6" s="7" t="s">
        <v>53</v>
      </c>
      <c r="AC6" s="7" t="s">
        <v>79</v>
      </c>
      <c r="AD6" s="7" t="s">
        <v>80</v>
      </c>
      <c r="AE6" s="7" t="s">
        <v>44</v>
      </c>
      <c r="AF6" s="7" t="s">
        <v>45</v>
      </c>
      <c r="AG6" s="7" t="s">
        <v>46</v>
      </c>
      <c r="AH6" s="7" t="s">
        <v>47</v>
      </c>
      <c r="AI6" s="7" t="s">
        <v>48</v>
      </c>
      <c r="AJ6" s="7" t="s">
        <v>49</v>
      </c>
      <c r="AK6" s="7" t="s">
        <v>50</v>
      </c>
      <c r="AL6" s="7" t="s">
        <v>51</v>
      </c>
      <c r="AM6" s="7" t="s">
        <v>52</v>
      </c>
      <c r="AN6" s="7" t="s">
        <v>53</v>
      </c>
      <c r="AO6" s="7" t="s">
        <v>79</v>
      </c>
      <c r="AP6" s="7" t="s">
        <v>80</v>
      </c>
      <c r="AQ6" s="7" t="s">
        <v>44</v>
      </c>
      <c r="AR6" s="7" t="s">
        <v>45</v>
      </c>
      <c r="AS6" s="7" t="s">
        <v>46</v>
      </c>
      <c r="AT6" s="7" t="s">
        <v>47</v>
      </c>
      <c r="AU6" s="7" t="s">
        <v>48</v>
      </c>
      <c r="AV6" s="7" t="s">
        <v>49</v>
      </c>
      <c r="AW6" s="7" t="s">
        <v>50</v>
      </c>
      <c r="AX6" s="7" t="s">
        <v>51</v>
      </c>
      <c r="AY6" s="7" t="s">
        <v>52</v>
      </c>
      <c r="AZ6" s="7" t="s">
        <v>53</v>
      </c>
      <c r="BA6" s="7" t="s">
        <v>79</v>
      </c>
      <c r="BB6" s="7" t="s">
        <v>80</v>
      </c>
      <c r="BC6" s="7" t="s">
        <v>44</v>
      </c>
      <c r="BD6" s="7" t="s">
        <v>45</v>
      </c>
      <c r="BE6" s="7" t="s">
        <v>46</v>
      </c>
      <c r="BF6" s="7" t="s">
        <v>47</v>
      </c>
      <c r="BG6" s="7" t="s">
        <v>48</v>
      </c>
      <c r="BH6" s="7" t="s">
        <v>49</v>
      </c>
      <c r="BI6" s="7" t="s">
        <v>50</v>
      </c>
      <c r="BJ6" s="7" t="s">
        <v>51</v>
      </c>
      <c r="BK6" s="7" t="s">
        <v>155</v>
      </c>
      <c r="BL6" s="37"/>
    </row>
    <row r="7" spans="1:63" ht="12.75">
      <c r="A7" s="43" t="s">
        <v>41</v>
      </c>
      <c r="B7" s="43"/>
      <c r="G7" s="100"/>
      <c r="H7" s="100"/>
      <c r="I7" s="100"/>
      <c r="J7" s="100"/>
      <c r="K7" s="100"/>
      <c r="L7" s="100"/>
      <c r="M7" s="100"/>
      <c r="N7" s="100"/>
      <c r="O7" s="100"/>
      <c r="P7" s="100"/>
      <c r="Q7" s="100"/>
      <c r="R7" s="100"/>
      <c r="S7" s="100"/>
      <c r="T7" s="100"/>
      <c r="U7" s="100"/>
      <c r="V7" s="100"/>
      <c r="W7" s="104"/>
      <c r="X7" s="104"/>
      <c r="Y7" s="104"/>
      <c r="Z7" s="104"/>
      <c r="AA7" s="100"/>
      <c r="AB7" s="105"/>
      <c r="AC7" s="105"/>
      <c r="AD7" s="105"/>
      <c r="BI7" s="198"/>
      <c r="BJ7" s="122"/>
      <c r="BK7" s="122" t="s">
        <v>54</v>
      </c>
    </row>
    <row r="8" spans="1:63" ht="12.75">
      <c r="A8" s="185" t="s">
        <v>57</v>
      </c>
      <c r="B8" s="185" t="s">
        <v>66</v>
      </c>
      <c r="C8" s="167">
        <v>1</v>
      </c>
      <c r="D8" s="148">
        <v>5111</v>
      </c>
      <c r="E8" s="148">
        <v>4641</v>
      </c>
      <c r="F8" s="148">
        <v>6098</v>
      </c>
      <c r="G8" s="147">
        <v>5760</v>
      </c>
      <c r="H8" s="147">
        <v>2826</v>
      </c>
      <c r="I8" s="147">
        <v>1694</v>
      </c>
      <c r="J8" s="147">
        <v>5385</v>
      </c>
      <c r="K8" s="147">
        <v>5130</v>
      </c>
      <c r="L8" s="147">
        <v>5642</v>
      </c>
      <c r="M8" s="147">
        <v>6508</v>
      </c>
      <c r="N8" s="147">
        <v>7255</v>
      </c>
      <c r="O8" s="147">
        <v>4423</v>
      </c>
      <c r="P8" s="147">
        <v>7088</v>
      </c>
      <c r="Q8" s="147">
        <v>7918</v>
      </c>
      <c r="R8" s="147">
        <v>6955</v>
      </c>
      <c r="S8" s="147">
        <v>5266</v>
      </c>
      <c r="T8" s="147">
        <v>4729</v>
      </c>
      <c r="U8" s="147">
        <v>5190</v>
      </c>
      <c r="V8" s="147">
        <v>4151</v>
      </c>
      <c r="W8" s="147">
        <v>5166</v>
      </c>
      <c r="X8" s="147">
        <v>7283</v>
      </c>
      <c r="Y8" s="147">
        <v>7868</v>
      </c>
      <c r="Z8" s="147">
        <v>6867</v>
      </c>
      <c r="AA8" s="147">
        <v>7649</v>
      </c>
      <c r="AB8" s="147">
        <v>7584</v>
      </c>
      <c r="AC8" s="147">
        <v>6737</v>
      </c>
      <c r="AD8" s="147">
        <v>6012</v>
      </c>
      <c r="AE8" s="5">
        <v>4227</v>
      </c>
      <c r="AF8" s="5">
        <v>3992</v>
      </c>
      <c r="AG8" s="5">
        <v>4377</v>
      </c>
      <c r="AH8" s="5">
        <v>5861</v>
      </c>
      <c r="AI8" s="5">
        <v>5748</v>
      </c>
      <c r="AJ8" s="5">
        <v>6619</v>
      </c>
      <c r="AK8" s="5">
        <v>6857</v>
      </c>
      <c r="AL8" s="5">
        <v>7231</v>
      </c>
      <c r="AM8" s="5">
        <v>7932</v>
      </c>
      <c r="AN8" s="5">
        <v>7666</v>
      </c>
      <c r="AO8" s="5">
        <v>6907</v>
      </c>
      <c r="AP8" s="5">
        <v>3913</v>
      </c>
      <c r="AQ8" s="5">
        <v>5207</v>
      </c>
      <c r="AR8" s="5">
        <v>6414</v>
      </c>
      <c r="AS8" s="5">
        <v>3260</v>
      </c>
      <c r="AT8" s="5">
        <v>2690</v>
      </c>
      <c r="AU8" s="5">
        <v>4379</v>
      </c>
      <c r="AV8" s="5">
        <v>5040</v>
      </c>
      <c r="AW8" s="5">
        <v>6403</v>
      </c>
      <c r="AX8" s="5">
        <v>6945</v>
      </c>
      <c r="AY8" s="5">
        <v>7461</v>
      </c>
      <c r="AZ8" s="5">
        <v>8886</v>
      </c>
      <c r="BA8" s="5">
        <v>7876</v>
      </c>
      <c r="BB8" s="5">
        <v>7933</v>
      </c>
      <c r="BC8" s="61">
        <v>5886</v>
      </c>
      <c r="BD8" s="61">
        <v>5242</v>
      </c>
      <c r="BE8" s="61">
        <v>3444</v>
      </c>
      <c r="BF8" s="61">
        <v>2914</v>
      </c>
      <c r="BG8" s="61">
        <v>5293</v>
      </c>
      <c r="BH8" s="61">
        <v>2919</v>
      </c>
      <c r="BI8" s="61">
        <v>5742</v>
      </c>
      <c r="BJ8" s="61">
        <v>6854</v>
      </c>
      <c r="BK8" s="61">
        <v>6977</v>
      </c>
    </row>
    <row r="9" spans="1:63" ht="12.75">
      <c r="A9" s="185" t="s">
        <v>154</v>
      </c>
      <c r="B9" s="110" t="s">
        <v>154</v>
      </c>
      <c r="C9" s="167">
        <v>2</v>
      </c>
      <c r="D9" s="148">
        <v>39</v>
      </c>
      <c r="E9" s="148">
        <v>31</v>
      </c>
      <c r="F9" s="148">
        <v>27</v>
      </c>
      <c r="G9" s="147"/>
      <c r="H9" s="147"/>
      <c r="I9" s="147"/>
      <c r="J9" s="147"/>
      <c r="K9" s="147"/>
      <c r="L9" s="147"/>
      <c r="M9" s="147"/>
      <c r="N9" s="147"/>
      <c r="O9" s="147"/>
      <c r="P9" s="147"/>
      <c r="Q9" s="147"/>
      <c r="R9" s="147"/>
      <c r="S9" s="147"/>
      <c r="T9" s="147"/>
      <c r="U9" s="147"/>
      <c r="V9" s="147"/>
      <c r="W9" s="147"/>
      <c r="X9" s="147"/>
      <c r="Y9" s="147"/>
      <c r="Z9" s="147"/>
      <c r="AA9" s="147"/>
      <c r="AB9" s="147"/>
      <c r="AC9" s="147"/>
      <c r="AD9" s="147"/>
      <c r="BC9" s="61"/>
      <c r="BD9" s="61"/>
      <c r="BE9" s="61"/>
      <c r="BF9" s="61"/>
      <c r="BG9" s="61"/>
      <c r="BH9" s="61"/>
      <c r="BI9" s="61"/>
      <c r="BJ9" s="61"/>
      <c r="BK9" s="61"/>
    </row>
    <row r="10" spans="1:63" ht="12.75">
      <c r="A10" s="185" t="s">
        <v>154</v>
      </c>
      <c r="B10" s="110" t="s">
        <v>154</v>
      </c>
      <c r="C10" s="167">
        <v>3.000000000003</v>
      </c>
      <c r="D10" s="148"/>
      <c r="E10" s="148"/>
      <c r="F10" s="148"/>
      <c r="G10" s="147"/>
      <c r="H10" s="147"/>
      <c r="I10" s="147"/>
      <c r="J10" s="147"/>
      <c r="K10" s="147"/>
      <c r="L10" s="147"/>
      <c r="M10" s="147"/>
      <c r="N10" s="147"/>
      <c r="O10" s="147"/>
      <c r="P10" s="147"/>
      <c r="Q10" s="147"/>
      <c r="R10" s="147"/>
      <c r="S10" s="147"/>
      <c r="T10" s="147"/>
      <c r="U10" s="147">
        <v>82</v>
      </c>
      <c r="V10" s="147">
        <v>321</v>
      </c>
      <c r="W10" s="147">
        <v>293</v>
      </c>
      <c r="X10" s="147">
        <v>364</v>
      </c>
      <c r="Y10" s="147">
        <v>382</v>
      </c>
      <c r="Z10" s="147">
        <v>389</v>
      </c>
      <c r="AA10" s="147">
        <v>419</v>
      </c>
      <c r="AB10" s="147">
        <v>423</v>
      </c>
      <c r="AC10" s="147">
        <v>372</v>
      </c>
      <c r="AD10" s="147">
        <v>364</v>
      </c>
      <c r="AE10" s="5">
        <v>370</v>
      </c>
      <c r="AF10" s="5">
        <v>306</v>
      </c>
      <c r="AG10" s="5">
        <v>379</v>
      </c>
      <c r="AH10" s="5">
        <v>502</v>
      </c>
      <c r="AI10" s="5">
        <v>345</v>
      </c>
      <c r="AJ10" s="5">
        <v>460</v>
      </c>
      <c r="AK10" s="5">
        <v>524</v>
      </c>
      <c r="AL10" s="5">
        <v>543</v>
      </c>
      <c r="AM10" s="5">
        <v>593</v>
      </c>
      <c r="AN10" s="5">
        <v>644</v>
      </c>
      <c r="AO10" s="5">
        <v>578</v>
      </c>
      <c r="AP10" s="5">
        <v>583</v>
      </c>
      <c r="AQ10" s="5">
        <v>666</v>
      </c>
      <c r="AR10" s="5">
        <v>539</v>
      </c>
      <c r="AS10" s="5">
        <v>193</v>
      </c>
      <c r="AT10" s="5">
        <v>118</v>
      </c>
      <c r="AU10" s="5">
        <v>184</v>
      </c>
      <c r="AV10" s="5">
        <v>209</v>
      </c>
      <c r="AW10" s="5">
        <v>407</v>
      </c>
      <c r="AX10" s="5">
        <v>617</v>
      </c>
      <c r="AY10" s="5">
        <v>640</v>
      </c>
      <c r="AZ10" s="5">
        <v>712</v>
      </c>
      <c r="BA10" s="5">
        <v>669</v>
      </c>
      <c r="BB10" s="5">
        <v>673</v>
      </c>
      <c r="BC10" s="61">
        <v>408</v>
      </c>
      <c r="BD10" s="61">
        <v>390</v>
      </c>
      <c r="BE10" s="61">
        <v>300</v>
      </c>
      <c r="BF10" s="61">
        <v>111</v>
      </c>
      <c r="BG10" s="61">
        <v>548</v>
      </c>
      <c r="BH10" s="61">
        <v>43</v>
      </c>
      <c r="BI10" s="61">
        <v>327</v>
      </c>
      <c r="BJ10" s="61">
        <v>328</v>
      </c>
      <c r="BK10" s="61">
        <v>435</v>
      </c>
    </row>
    <row r="11" spans="1:63" ht="12.75">
      <c r="A11" s="185" t="s">
        <v>112</v>
      </c>
      <c r="B11" s="168" t="s">
        <v>66</v>
      </c>
      <c r="C11" s="167">
        <v>1</v>
      </c>
      <c r="D11" s="148">
        <v>143541</v>
      </c>
      <c r="E11" s="148">
        <v>104605</v>
      </c>
      <c r="F11" s="148">
        <v>135041</v>
      </c>
      <c r="G11" s="113">
        <v>157985</v>
      </c>
      <c r="H11" s="113">
        <v>90610</v>
      </c>
      <c r="I11" s="113">
        <v>57638</v>
      </c>
      <c r="J11" s="113">
        <v>115539</v>
      </c>
      <c r="K11" s="113">
        <v>119590</v>
      </c>
      <c r="L11" s="113">
        <v>155697</v>
      </c>
      <c r="M11" s="113">
        <v>202891</v>
      </c>
      <c r="N11" s="113">
        <v>221805</v>
      </c>
      <c r="O11" s="113">
        <v>100024</v>
      </c>
      <c r="P11" s="113">
        <v>176676</v>
      </c>
      <c r="Q11" s="113">
        <v>226705</v>
      </c>
      <c r="R11" s="113">
        <v>164167</v>
      </c>
      <c r="S11" s="147">
        <v>170824</v>
      </c>
      <c r="T11" s="113">
        <v>162030</v>
      </c>
      <c r="U11" s="147">
        <v>158049</v>
      </c>
      <c r="V11" s="147">
        <v>136438</v>
      </c>
      <c r="W11" s="147">
        <v>168373</v>
      </c>
      <c r="X11" s="147">
        <v>234710</v>
      </c>
      <c r="Y11" s="147">
        <v>280610</v>
      </c>
      <c r="Z11" s="147">
        <v>235989</v>
      </c>
      <c r="AA11" s="147">
        <v>321374</v>
      </c>
      <c r="AB11" s="147">
        <v>318116</v>
      </c>
      <c r="AC11" s="147">
        <v>242228</v>
      </c>
      <c r="AD11" s="147">
        <v>211844</v>
      </c>
      <c r="AE11" s="5">
        <v>144319</v>
      </c>
      <c r="AF11" s="5">
        <v>138846</v>
      </c>
      <c r="AG11" s="5">
        <v>121898</v>
      </c>
      <c r="AH11" s="5">
        <v>141343</v>
      </c>
      <c r="AI11" s="5">
        <v>123276</v>
      </c>
      <c r="AJ11" s="5">
        <v>169865</v>
      </c>
      <c r="AK11" s="5">
        <v>193067</v>
      </c>
      <c r="AL11" s="5">
        <v>231572</v>
      </c>
      <c r="AM11" s="5">
        <v>236403</v>
      </c>
      <c r="AN11" s="5">
        <v>228569</v>
      </c>
      <c r="AO11" s="5">
        <v>191906</v>
      </c>
      <c r="AP11" s="5">
        <v>103436</v>
      </c>
      <c r="AQ11" s="5">
        <v>137654</v>
      </c>
      <c r="AR11" s="5">
        <v>177583</v>
      </c>
      <c r="AS11" s="5">
        <v>93499</v>
      </c>
      <c r="AT11" s="5">
        <v>84541</v>
      </c>
      <c r="AU11" s="5">
        <v>104551</v>
      </c>
      <c r="AV11" s="5">
        <v>130709</v>
      </c>
      <c r="AW11" s="5">
        <v>184962</v>
      </c>
      <c r="AX11" s="5">
        <v>230844</v>
      </c>
      <c r="AY11" s="5">
        <v>268250</v>
      </c>
      <c r="AZ11" s="5">
        <v>310352</v>
      </c>
      <c r="BA11" s="5">
        <v>281213</v>
      </c>
      <c r="BB11" s="5">
        <v>282810</v>
      </c>
      <c r="BC11" s="61">
        <v>211375</v>
      </c>
      <c r="BD11" s="61">
        <v>152570</v>
      </c>
      <c r="BE11" s="61">
        <v>107041</v>
      </c>
      <c r="BF11" s="61">
        <v>74086</v>
      </c>
      <c r="BG11" s="61">
        <v>155928</v>
      </c>
      <c r="BH11" s="61">
        <v>104451</v>
      </c>
      <c r="BI11" s="61">
        <v>182267</v>
      </c>
      <c r="BJ11" s="61">
        <v>242669</v>
      </c>
      <c r="BK11" s="61">
        <v>257962</v>
      </c>
    </row>
    <row r="12" spans="1:63" ht="12.75">
      <c r="A12" s="185" t="s">
        <v>154</v>
      </c>
      <c r="B12" s="74" t="s">
        <v>154</v>
      </c>
      <c r="C12" s="167">
        <v>3.000000000003</v>
      </c>
      <c r="D12" s="148"/>
      <c r="E12" s="148"/>
      <c r="F12" s="148"/>
      <c r="G12" s="147"/>
      <c r="H12" s="147"/>
      <c r="I12" s="147"/>
      <c r="J12" s="147"/>
      <c r="K12" s="147"/>
      <c r="L12" s="147"/>
      <c r="M12" s="147"/>
      <c r="N12" s="147"/>
      <c r="O12" s="147"/>
      <c r="P12" s="147"/>
      <c r="Q12" s="147"/>
      <c r="R12" s="147"/>
      <c r="S12" s="147"/>
      <c r="T12" s="147"/>
      <c r="U12" s="147"/>
      <c r="V12" s="147"/>
      <c r="W12" s="147"/>
      <c r="X12" s="147"/>
      <c r="Y12" s="147">
        <v>77</v>
      </c>
      <c r="Z12" s="147">
        <v>121</v>
      </c>
      <c r="AA12" s="147">
        <v>108</v>
      </c>
      <c r="AB12" s="147">
        <v>106</v>
      </c>
      <c r="AC12" s="147">
        <v>93</v>
      </c>
      <c r="AD12" s="147">
        <v>22</v>
      </c>
      <c r="AE12" s="5">
        <v>3</v>
      </c>
      <c r="AF12" s="5">
        <v>30</v>
      </c>
      <c r="AG12" s="5">
        <v>100</v>
      </c>
      <c r="AH12" s="5">
        <v>74</v>
      </c>
      <c r="AI12" s="5">
        <v>80</v>
      </c>
      <c r="AJ12" s="5">
        <v>44</v>
      </c>
      <c r="AK12" s="5">
        <v>71</v>
      </c>
      <c r="AL12" s="5">
        <v>60</v>
      </c>
      <c r="AM12" s="5">
        <v>116</v>
      </c>
      <c r="AN12" s="5">
        <v>124</v>
      </c>
      <c r="AO12" s="5">
        <v>102</v>
      </c>
      <c r="AP12" s="5">
        <v>108</v>
      </c>
      <c r="AQ12" s="5">
        <v>115</v>
      </c>
      <c r="AR12" s="5">
        <v>54</v>
      </c>
      <c r="AS12" s="5">
        <v>21</v>
      </c>
      <c r="AT12" s="5">
        <v>1</v>
      </c>
      <c r="AW12" s="5">
        <v>81</v>
      </c>
      <c r="AX12" s="5">
        <v>107</v>
      </c>
      <c r="AY12" s="5">
        <v>124</v>
      </c>
      <c r="AZ12" s="5">
        <v>270</v>
      </c>
      <c r="BA12" s="5">
        <v>245</v>
      </c>
      <c r="BB12" s="5">
        <v>195</v>
      </c>
      <c r="BC12" s="61">
        <v>113</v>
      </c>
      <c r="BD12" s="61">
        <v>88</v>
      </c>
      <c r="BE12" s="61">
        <v>21</v>
      </c>
      <c r="BF12" s="61"/>
      <c r="BG12" s="61">
        <v>71</v>
      </c>
      <c r="BH12" s="61">
        <v>2</v>
      </c>
      <c r="BI12" s="61">
        <v>177</v>
      </c>
      <c r="BJ12" s="61">
        <v>249</v>
      </c>
      <c r="BK12" s="61">
        <v>216</v>
      </c>
    </row>
    <row r="13" spans="1:63" ht="12.75">
      <c r="A13" s="185" t="s">
        <v>154</v>
      </c>
      <c r="B13" s="74" t="s">
        <v>154</v>
      </c>
      <c r="C13" s="167">
        <v>0.70000000000021</v>
      </c>
      <c r="D13" s="148"/>
      <c r="E13" s="148"/>
      <c r="F13" s="148"/>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Q13" s="5">
        <v>3</v>
      </c>
      <c r="AR13" s="5">
        <v>5</v>
      </c>
      <c r="AS13" s="5">
        <v>1</v>
      </c>
      <c r="AT13" s="5">
        <v>9</v>
      </c>
      <c r="AU13" s="5">
        <v>6</v>
      </c>
      <c r="AV13" s="5">
        <v>5</v>
      </c>
      <c r="AW13" s="5">
        <v>8</v>
      </c>
      <c r="AX13" s="5">
        <v>8</v>
      </c>
      <c r="AY13" s="5">
        <v>7</v>
      </c>
      <c r="AZ13" s="5">
        <v>16</v>
      </c>
      <c r="BA13" s="5">
        <v>8</v>
      </c>
      <c r="BB13" s="5">
        <v>1</v>
      </c>
      <c r="BC13" s="61">
        <v>2</v>
      </c>
      <c r="BD13" s="61">
        <v>9</v>
      </c>
      <c r="BE13" s="61">
        <v>4</v>
      </c>
      <c r="BF13" s="61">
        <v>11</v>
      </c>
      <c r="BG13" s="61">
        <v>2</v>
      </c>
      <c r="BH13" s="61">
        <v>13</v>
      </c>
      <c r="BI13" s="61">
        <v>3</v>
      </c>
      <c r="BJ13" s="61">
        <v>10</v>
      </c>
      <c r="BK13" s="61">
        <v>9</v>
      </c>
    </row>
    <row r="14" spans="1:63" ht="12.75">
      <c r="A14" s="166" t="s">
        <v>111</v>
      </c>
      <c r="B14" s="168" t="s">
        <v>66</v>
      </c>
      <c r="C14" s="167">
        <v>1</v>
      </c>
      <c r="D14" s="148"/>
      <c r="E14" s="148"/>
      <c r="F14" s="148"/>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I14" s="5">
        <v>3306</v>
      </c>
      <c r="AJ14" s="5">
        <v>12140</v>
      </c>
      <c r="AK14" s="5">
        <v>16357</v>
      </c>
      <c r="AL14" s="5">
        <v>20233</v>
      </c>
      <c r="AM14" s="5">
        <v>15701</v>
      </c>
      <c r="AN14" s="5">
        <v>15779</v>
      </c>
      <c r="AO14" s="5">
        <v>11017</v>
      </c>
      <c r="AP14" s="5">
        <v>6807</v>
      </c>
      <c r="AQ14" s="5">
        <v>16801</v>
      </c>
      <c r="AR14" s="5">
        <v>26190</v>
      </c>
      <c r="AS14" s="5">
        <v>143</v>
      </c>
      <c r="AT14" s="5">
        <v>2179</v>
      </c>
      <c r="AU14" s="5">
        <v>2614</v>
      </c>
      <c r="AV14" s="5">
        <v>7278</v>
      </c>
      <c r="AW14" s="5">
        <v>15199</v>
      </c>
      <c r="AX14" s="5">
        <v>21958</v>
      </c>
      <c r="AY14" s="5">
        <v>30639</v>
      </c>
      <c r="AZ14" s="5">
        <v>23378</v>
      </c>
      <c r="BA14" s="5">
        <v>13761</v>
      </c>
      <c r="BB14" s="5">
        <v>36265</v>
      </c>
      <c r="BC14" s="61">
        <v>22675</v>
      </c>
      <c r="BD14" s="61">
        <v>6436</v>
      </c>
      <c r="BE14" s="61">
        <v>3148</v>
      </c>
      <c r="BF14" s="61">
        <v>2581</v>
      </c>
      <c r="BG14" s="61">
        <v>17615</v>
      </c>
      <c r="BH14" s="61">
        <v>4856</v>
      </c>
      <c r="BI14" s="61">
        <v>22929</v>
      </c>
      <c r="BJ14" s="61"/>
      <c r="BK14" s="61"/>
    </row>
    <row r="15" spans="1:63" ht="12.75">
      <c r="A15" s="185" t="s">
        <v>113</v>
      </c>
      <c r="B15" s="168" t="s">
        <v>66</v>
      </c>
      <c r="C15" s="167">
        <v>1</v>
      </c>
      <c r="D15" s="148"/>
      <c r="E15" s="148"/>
      <c r="F15" s="148"/>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BC15" s="61"/>
      <c r="BD15" s="61"/>
      <c r="BE15" s="61"/>
      <c r="BF15" s="61"/>
      <c r="BG15" s="61"/>
      <c r="BH15" s="61"/>
      <c r="BI15" s="61"/>
      <c r="BJ15" s="61"/>
      <c r="BK15" s="61"/>
    </row>
    <row r="16" spans="1:63" ht="12.75">
      <c r="A16" s="185" t="s">
        <v>154</v>
      </c>
      <c r="B16" s="110" t="s">
        <v>154</v>
      </c>
      <c r="C16" s="167">
        <v>2</v>
      </c>
      <c r="D16" s="148">
        <v>398</v>
      </c>
      <c r="E16" s="148">
        <v>423</v>
      </c>
      <c r="F16" s="148">
        <v>495</v>
      </c>
      <c r="G16" s="113">
        <v>34</v>
      </c>
      <c r="H16" s="113">
        <v>20</v>
      </c>
      <c r="I16" s="113">
        <v>15</v>
      </c>
      <c r="J16" s="113">
        <v>19</v>
      </c>
      <c r="K16" s="113">
        <v>13</v>
      </c>
      <c r="L16" s="113">
        <v>32</v>
      </c>
      <c r="M16" s="113">
        <v>23</v>
      </c>
      <c r="N16" s="113">
        <v>35</v>
      </c>
      <c r="O16" s="113">
        <v>28</v>
      </c>
      <c r="P16" s="113">
        <v>33</v>
      </c>
      <c r="Q16" s="113">
        <v>29</v>
      </c>
      <c r="R16" s="113">
        <v>33</v>
      </c>
      <c r="S16" s="113">
        <v>26</v>
      </c>
      <c r="T16" s="113">
        <v>27</v>
      </c>
      <c r="U16" s="147">
        <v>29</v>
      </c>
      <c r="V16" s="147">
        <v>21</v>
      </c>
      <c r="W16" s="147">
        <v>17</v>
      </c>
      <c r="X16" s="147">
        <v>27</v>
      </c>
      <c r="Y16" s="147">
        <v>33</v>
      </c>
      <c r="Z16" s="147">
        <v>39</v>
      </c>
      <c r="AA16" s="147">
        <v>46</v>
      </c>
      <c r="AB16" s="147">
        <v>46</v>
      </c>
      <c r="AC16" s="147">
        <v>39</v>
      </c>
      <c r="AD16" s="147">
        <v>33</v>
      </c>
      <c r="AE16" s="5">
        <v>26</v>
      </c>
      <c r="AF16" s="5">
        <v>20</v>
      </c>
      <c r="AG16" s="5">
        <v>30</v>
      </c>
      <c r="AH16" s="5">
        <v>30</v>
      </c>
      <c r="AI16" s="5">
        <v>30</v>
      </c>
      <c r="AJ16" s="5">
        <v>27</v>
      </c>
      <c r="AK16" s="5">
        <v>31</v>
      </c>
      <c r="AL16" s="5">
        <v>30</v>
      </c>
      <c r="AM16" s="5">
        <v>41</v>
      </c>
      <c r="AN16" s="5">
        <v>46</v>
      </c>
      <c r="AO16" s="5">
        <v>38</v>
      </c>
      <c r="AP16" s="5">
        <v>40</v>
      </c>
      <c r="AQ16" s="5">
        <v>34</v>
      </c>
      <c r="AR16" s="5">
        <v>32</v>
      </c>
      <c r="AS16" s="5">
        <v>27</v>
      </c>
      <c r="AT16" s="5">
        <v>18</v>
      </c>
      <c r="AU16" s="5">
        <v>14</v>
      </c>
      <c r="AV16" s="5">
        <v>15</v>
      </c>
      <c r="AW16" s="5">
        <v>28</v>
      </c>
      <c r="AX16" s="5">
        <v>32</v>
      </c>
      <c r="AY16" s="5">
        <v>30</v>
      </c>
      <c r="AZ16" s="5">
        <v>34</v>
      </c>
      <c r="BA16" s="5">
        <v>36</v>
      </c>
      <c r="BB16" s="5">
        <v>41</v>
      </c>
      <c r="BC16" s="61">
        <v>32</v>
      </c>
      <c r="BD16" s="61">
        <v>31</v>
      </c>
      <c r="BE16" s="61">
        <v>23</v>
      </c>
      <c r="BF16" s="61">
        <v>16</v>
      </c>
      <c r="BG16" s="61">
        <v>25</v>
      </c>
      <c r="BH16" s="61">
        <v>14</v>
      </c>
      <c r="BI16" s="61">
        <v>22</v>
      </c>
      <c r="BJ16" s="61">
        <v>36</v>
      </c>
      <c r="BK16" s="61">
        <v>41</v>
      </c>
    </row>
    <row r="17" spans="1:63" ht="12.75">
      <c r="A17" s="185"/>
      <c r="B17" s="110"/>
      <c r="C17" s="167">
        <v>3</v>
      </c>
      <c r="D17" s="148"/>
      <c r="E17" s="148"/>
      <c r="F17" s="148"/>
      <c r="G17" s="113"/>
      <c r="H17" s="113"/>
      <c r="I17" s="113"/>
      <c r="J17" s="113"/>
      <c r="K17" s="113"/>
      <c r="L17" s="113"/>
      <c r="M17" s="113"/>
      <c r="N17" s="113"/>
      <c r="O17" s="113"/>
      <c r="P17" s="113"/>
      <c r="Q17" s="113"/>
      <c r="R17" s="113"/>
      <c r="S17" s="113"/>
      <c r="T17" s="113"/>
      <c r="U17" s="147"/>
      <c r="V17" s="147"/>
      <c r="W17" s="147"/>
      <c r="X17" s="147"/>
      <c r="Y17" s="147"/>
      <c r="Z17" s="147"/>
      <c r="AA17" s="147"/>
      <c r="AB17" s="147"/>
      <c r="AC17" s="147"/>
      <c r="AD17" s="147"/>
      <c r="BC17" s="61"/>
      <c r="BD17" s="61"/>
      <c r="BE17" s="61"/>
      <c r="BF17" s="61"/>
      <c r="BG17" s="61"/>
      <c r="BH17" s="61"/>
      <c r="BI17" s="61">
        <v>7</v>
      </c>
      <c r="BJ17" s="61">
        <v>44</v>
      </c>
      <c r="BK17" s="61">
        <v>59</v>
      </c>
    </row>
    <row r="18" spans="1:63" ht="12.75">
      <c r="A18" s="185" t="s">
        <v>154</v>
      </c>
      <c r="B18" s="110" t="s">
        <v>154</v>
      </c>
      <c r="C18" s="167">
        <v>4</v>
      </c>
      <c r="D18" s="148"/>
      <c r="E18" s="148"/>
      <c r="F18" s="148"/>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BC18" s="61"/>
      <c r="BD18" s="61"/>
      <c r="BE18" s="61"/>
      <c r="BF18" s="61"/>
      <c r="BG18" s="61"/>
      <c r="BH18" s="61"/>
      <c r="BI18" s="61"/>
      <c r="BJ18" s="61"/>
      <c r="BK18" s="61"/>
    </row>
    <row r="19" spans="1:63" ht="12.75">
      <c r="A19" s="185" t="s">
        <v>58</v>
      </c>
      <c r="B19" s="166" t="s">
        <v>66</v>
      </c>
      <c r="C19" s="167">
        <v>1</v>
      </c>
      <c r="D19" s="148">
        <v>78987</v>
      </c>
      <c r="E19" s="148">
        <v>55742</v>
      </c>
      <c r="F19" s="148">
        <v>74441</v>
      </c>
      <c r="G19" s="147">
        <v>49877</v>
      </c>
      <c r="H19" s="147">
        <v>44993</v>
      </c>
      <c r="I19" s="147">
        <v>33824</v>
      </c>
      <c r="J19" s="147">
        <v>58165</v>
      </c>
      <c r="K19" s="147">
        <v>71274</v>
      </c>
      <c r="L19" s="147">
        <v>72040</v>
      </c>
      <c r="M19" s="147">
        <v>89994</v>
      </c>
      <c r="N19" s="147">
        <v>88301</v>
      </c>
      <c r="O19" s="147">
        <v>64132</v>
      </c>
      <c r="P19" s="147">
        <v>84312</v>
      </c>
      <c r="Q19" s="147">
        <v>84469</v>
      </c>
      <c r="R19" s="147">
        <v>47790</v>
      </c>
      <c r="S19" s="147">
        <v>59097</v>
      </c>
      <c r="T19" s="147">
        <v>99244</v>
      </c>
      <c r="U19" s="147">
        <v>62503</v>
      </c>
      <c r="V19" s="147">
        <v>49303</v>
      </c>
      <c r="W19" s="147">
        <v>53969</v>
      </c>
      <c r="X19" s="147">
        <v>74218</v>
      </c>
      <c r="Y19" s="147">
        <v>101512</v>
      </c>
      <c r="Z19" s="147">
        <v>88077</v>
      </c>
      <c r="AA19" s="147">
        <v>136936</v>
      </c>
      <c r="AB19" s="147">
        <v>104732</v>
      </c>
      <c r="AC19" s="147">
        <v>79313</v>
      </c>
      <c r="AD19" s="147">
        <v>50295</v>
      </c>
      <c r="AE19" s="5">
        <v>74639</v>
      </c>
      <c r="AF19" s="5">
        <v>61825</v>
      </c>
      <c r="AG19" s="5">
        <v>81572</v>
      </c>
      <c r="AH19" s="5">
        <v>54271</v>
      </c>
      <c r="AI19" s="5">
        <v>56284</v>
      </c>
      <c r="AJ19" s="5">
        <v>83106</v>
      </c>
      <c r="AK19" s="5">
        <v>76558</v>
      </c>
      <c r="AL19" s="5">
        <v>84633</v>
      </c>
      <c r="AM19" s="5">
        <v>110561</v>
      </c>
      <c r="AN19" s="5">
        <v>92134</v>
      </c>
      <c r="AO19" s="5">
        <v>75825</v>
      </c>
      <c r="AP19" s="5">
        <v>83713</v>
      </c>
      <c r="AQ19" s="5">
        <v>82306</v>
      </c>
      <c r="AR19" s="5">
        <v>83262</v>
      </c>
      <c r="AS19" s="5">
        <v>62386</v>
      </c>
      <c r="AT19" s="5">
        <v>33676</v>
      </c>
      <c r="AU19" s="5">
        <v>56875</v>
      </c>
      <c r="AV19" s="5">
        <v>66424</v>
      </c>
      <c r="AW19" s="5">
        <v>111109</v>
      </c>
      <c r="AX19" s="5">
        <v>86368</v>
      </c>
      <c r="AY19" s="5">
        <v>111954</v>
      </c>
      <c r="AZ19" s="5">
        <v>112289</v>
      </c>
      <c r="BA19" s="5">
        <v>120208</v>
      </c>
      <c r="BB19" s="5">
        <v>80828</v>
      </c>
      <c r="BC19" s="61">
        <v>58017</v>
      </c>
      <c r="BD19" s="61">
        <v>57594</v>
      </c>
      <c r="BE19" s="61">
        <v>30192</v>
      </c>
      <c r="BF19" s="61">
        <v>45010</v>
      </c>
      <c r="BG19" s="61">
        <v>83057</v>
      </c>
      <c r="BH19" s="61">
        <v>27453</v>
      </c>
      <c r="BI19" s="61">
        <v>94374</v>
      </c>
      <c r="BJ19" s="61">
        <v>73825</v>
      </c>
      <c r="BK19" s="61">
        <v>120345</v>
      </c>
    </row>
    <row r="20" spans="1:63" ht="12.75">
      <c r="A20" s="185" t="s">
        <v>154</v>
      </c>
      <c r="B20" s="74" t="s">
        <v>154</v>
      </c>
      <c r="C20" s="167">
        <v>1.5000000000015</v>
      </c>
      <c r="D20" s="148">
        <v>222253</v>
      </c>
      <c r="E20" s="148">
        <v>181902</v>
      </c>
      <c r="F20" s="148">
        <v>237590</v>
      </c>
      <c r="G20" s="147">
        <v>164296</v>
      </c>
      <c r="H20" s="147">
        <v>150094</v>
      </c>
      <c r="I20" s="147">
        <v>119180</v>
      </c>
      <c r="J20" s="147">
        <v>196972</v>
      </c>
      <c r="K20" s="147">
        <v>228639</v>
      </c>
      <c r="L20" s="147">
        <v>239507</v>
      </c>
      <c r="M20" s="147">
        <v>301933</v>
      </c>
      <c r="N20" s="113">
        <v>288426</v>
      </c>
      <c r="O20" s="113">
        <v>199918</v>
      </c>
      <c r="P20" s="113">
        <v>271323</v>
      </c>
      <c r="Q20" s="113">
        <v>290141</v>
      </c>
      <c r="R20" s="113">
        <v>174915</v>
      </c>
      <c r="S20" s="113">
        <v>210150</v>
      </c>
      <c r="T20" s="113">
        <v>325425</v>
      </c>
      <c r="U20" s="147">
        <v>192018</v>
      </c>
      <c r="V20" s="147">
        <v>164444</v>
      </c>
      <c r="W20" s="147">
        <v>176090</v>
      </c>
      <c r="X20" s="147">
        <v>296694</v>
      </c>
      <c r="Y20" s="147">
        <v>329229</v>
      </c>
      <c r="Z20" s="147">
        <v>284761</v>
      </c>
      <c r="AA20" s="147">
        <v>434228</v>
      </c>
      <c r="AB20" s="147">
        <v>293107</v>
      </c>
      <c r="AC20" s="147">
        <v>219904</v>
      </c>
      <c r="AD20" s="147">
        <v>167474</v>
      </c>
      <c r="AE20" s="5">
        <v>223195</v>
      </c>
      <c r="AF20" s="5">
        <v>196731</v>
      </c>
      <c r="AG20" s="5">
        <v>234614</v>
      </c>
      <c r="AH20" s="5">
        <v>164182</v>
      </c>
      <c r="AI20" s="5">
        <v>191377</v>
      </c>
      <c r="AJ20" s="5">
        <v>281096</v>
      </c>
      <c r="AK20" s="5">
        <v>246474</v>
      </c>
      <c r="AL20" s="5">
        <v>289732</v>
      </c>
      <c r="AM20" s="5">
        <v>366892</v>
      </c>
      <c r="AN20" s="5">
        <v>294914</v>
      </c>
      <c r="AO20" s="5">
        <v>242762</v>
      </c>
      <c r="AP20" s="5">
        <v>285045</v>
      </c>
      <c r="AQ20" s="5">
        <v>264455</v>
      </c>
      <c r="AR20" s="5">
        <v>228980</v>
      </c>
      <c r="AS20" s="5">
        <v>197010</v>
      </c>
      <c r="AT20" s="5">
        <v>104779</v>
      </c>
      <c r="AU20" s="5">
        <v>171201</v>
      </c>
      <c r="AV20" s="5">
        <v>206501</v>
      </c>
      <c r="AW20" s="5">
        <v>358761</v>
      </c>
      <c r="AX20" s="5">
        <v>261647</v>
      </c>
      <c r="AY20" s="5">
        <v>394197</v>
      </c>
      <c r="AZ20" s="5">
        <v>379630</v>
      </c>
      <c r="BA20" s="5">
        <v>414507</v>
      </c>
      <c r="BB20" s="5">
        <v>270301</v>
      </c>
      <c r="BC20" s="61">
        <v>174067</v>
      </c>
      <c r="BD20" s="61">
        <v>170127</v>
      </c>
      <c r="BE20" s="61">
        <v>75170</v>
      </c>
      <c r="BF20" s="61">
        <v>122928</v>
      </c>
      <c r="BG20" s="61">
        <v>267464</v>
      </c>
      <c r="BH20" s="61">
        <v>75685</v>
      </c>
      <c r="BI20" s="61">
        <v>331297</v>
      </c>
      <c r="BJ20" s="61">
        <v>226147</v>
      </c>
      <c r="BK20" s="61">
        <v>373309</v>
      </c>
    </row>
    <row r="21" spans="1:63" ht="12.75">
      <c r="A21" s="185" t="s">
        <v>154</v>
      </c>
      <c r="B21" s="74" t="s">
        <v>154</v>
      </c>
      <c r="C21" s="167">
        <v>2</v>
      </c>
      <c r="D21" s="148"/>
      <c r="E21" s="148"/>
      <c r="F21" s="148"/>
      <c r="G21" s="113">
        <v>9057</v>
      </c>
      <c r="H21" s="113">
        <v>25318</v>
      </c>
      <c r="I21" s="113">
        <v>19092</v>
      </c>
      <c r="J21" s="113">
        <v>59900</v>
      </c>
      <c r="K21" s="113">
        <v>138876</v>
      </c>
      <c r="L21" s="113">
        <v>157859</v>
      </c>
      <c r="M21" s="113">
        <v>251275</v>
      </c>
      <c r="N21" s="113">
        <v>226220</v>
      </c>
      <c r="O21" s="113">
        <v>177923</v>
      </c>
      <c r="P21" s="113">
        <v>229282</v>
      </c>
      <c r="Q21" s="113">
        <v>163598</v>
      </c>
      <c r="R21" s="113">
        <v>152831</v>
      </c>
      <c r="S21" s="113">
        <v>190893</v>
      </c>
      <c r="T21" s="113">
        <v>324835</v>
      </c>
      <c r="U21" s="147">
        <v>241755</v>
      </c>
      <c r="V21" s="147">
        <v>188665</v>
      </c>
      <c r="W21" s="147">
        <v>221553</v>
      </c>
      <c r="X21" s="147">
        <v>357874</v>
      </c>
      <c r="Y21" s="147">
        <v>446039</v>
      </c>
      <c r="Z21" s="147">
        <v>514830</v>
      </c>
      <c r="AA21" s="147">
        <v>701660</v>
      </c>
      <c r="AB21" s="147">
        <v>580376</v>
      </c>
      <c r="AC21" s="147">
        <v>565776</v>
      </c>
      <c r="AD21" s="147">
        <v>398109</v>
      </c>
      <c r="AE21" s="5">
        <v>570810</v>
      </c>
      <c r="AF21" s="5">
        <v>590615</v>
      </c>
      <c r="AG21" s="5">
        <v>701818</v>
      </c>
      <c r="AH21" s="5">
        <v>516487</v>
      </c>
      <c r="AI21" s="5">
        <v>633916</v>
      </c>
      <c r="AJ21" s="5">
        <v>988918</v>
      </c>
      <c r="AK21" s="5">
        <v>966939</v>
      </c>
      <c r="AL21" s="5">
        <v>1177530</v>
      </c>
      <c r="AM21" s="5">
        <v>1567750</v>
      </c>
      <c r="AN21" s="5">
        <v>1343406</v>
      </c>
      <c r="AO21" s="5">
        <v>1292407</v>
      </c>
      <c r="AP21" s="5">
        <v>1386867</v>
      </c>
      <c r="AQ21" s="5">
        <v>1409378</v>
      </c>
      <c r="AR21" s="5">
        <v>1277959</v>
      </c>
      <c r="AS21" s="5">
        <v>1165119</v>
      </c>
      <c r="AT21" s="5">
        <v>714736</v>
      </c>
      <c r="AU21" s="5">
        <v>935984</v>
      </c>
      <c r="AV21" s="5">
        <v>1316476</v>
      </c>
      <c r="AW21" s="5">
        <v>2206787</v>
      </c>
      <c r="AX21" s="5">
        <v>1679695</v>
      </c>
      <c r="AY21" s="5">
        <v>2321872</v>
      </c>
      <c r="AZ21" s="5">
        <v>2470988</v>
      </c>
      <c r="BA21" s="5">
        <v>2476415</v>
      </c>
      <c r="BB21" s="5">
        <v>1701180</v>
      </c>
      <c r="BC21" s="61">
        <v>1278774</v>
      </c>
      <c r="BD21" s="61">
        <v>1245680</v>
      </c>
      <c r="BE21" s="61">
        <v>707536</v>
      </c>
      <c r="BF21" s="61">
        <v>1045772</v>
      </c>
      <c r="BG21" s="61">
        <v>1746898</v>
      </c>
      <c r="BH21" s="61">
        <v>693188</v>
      </c>
      <c r="BI21" s="61">
        <v>2494898</v>
      </c>
      <c r="BJ21" s="61">
        <v>2023789</v>
      </c>
      <c r="BK21" s="61">
        <v>3036014</v>
      </c>
    </row>
    <row r="22" spans="1:63" ht="12.75">
      <c r="A22" s="185" t="s">
        <v>59</v>
      </c>
      <c r="B22" s="168" t="s">
        <v>66</v>
      </c>
      <c r="C22" s="167">
        <v>1</v>
      </c>
      <c r="D22" s="148">
        <v>674835</v>
      </c>
      <c r="E22" s="148">
        <v>370883</v>
      </c>
      <c r="F22" s="148">
        <v>688441</v>
      </c>
      <c r="G22" s="113">
        <v>501175</v>
      </c>
      <c r="H22" s="113">
        <v>338294</v>
      </c>
      <c r="I22" s="113">
        <v>327349</v>
      </c>
      <c r="J22" s="113">
        <v>698512</v>
      </c>
      <c r="K22" s="113">
        <v>477330</v>
      </c>
      <c r="L22" s="113">
        <v>736739</v>
      </c>
      <c r="M22" s="113">
        <v>913472</v>
      </c>
      <c r="N22" s="113">
        <v>860077</v>
      </c>
      <c r="O22" s="113">
        <v>533940</v>
      </c>
      <c r="P22" s="113">
        <v>796388</v>
      </c>
      <c r="Q22" s="113">
        <v>898597</v>
      </c>
      <c r="R22" s="113">
        <v>616261</v>
      </c>
      <c r="S22" s="113">
        <v>718391</v>
      </c>
      <c r="T22" s="113">
        <v>1186822</v>
      </c>
      <c r="U22" s="147">
        <v>486350</v>
      </c>
      <c r="V22" s="147">
        <v>367860</v>
      </c>
      <c r="W22" s="147">
        <v>505453</v>
      </c>
      <c r="X22" s="147">
        <v>1024660</v>
      </c>
      <c r="Y22" s="147">
        <v>1261976</v>
      </c>
      <c r="Z22" s="147">
        <v>1208492</v>
      </c>
      <c r="AA22" s="147">
        <v>1541081</v>
      </c>
      <c r="AB22" s="147">
        <v>1386827</v>
      </c>
      <c r="AC22" s="147">
        <v>1166931</v>
      </c>
      <c r="AD22" s="147">
        <v>913455</v>
      </c>
      <c r="AE22" s="5">
        <v>784766</v>
      </c>
      <c r="AF22" s="5">
        <v>658119</v>
      </c>
      <c r="AG22" s="5">
        <v>709678</v>
      </c>
      <c r="AH22" s="5">
        <v>583028</v>
      </c>
      <c r="AI22" s="5">
        <v>711923</v>
      </c>
      <c r="AJ22" s="5">
        <v>1335908</v>
      </c>
      <c r="AK22" s="5">
        <v>767805</v>
      </c>
      <c r="AL22" s="5">
        <v>1215788</v>
      </c>
      <c r="AM22" s="5">
        <v>1514977</v>
      </c>
      <c r="AN22" s="5">
        <v>1461746</v>
      </c>
      <c r="AO22" s="5">
        <v>1054055</v>
      </c>
      <c r="AP22" s="5">
        <v>1356565</v>
      </c>
      <c r="AQ22" s="5">
        <v>1479246</v>
      </c>
      <c r="AR22" s="5">
        <v>1385556</v>
      </c>
      <c r="AS22" s="5">
        <v>794804</v>
      </c>
      <c r="AT22" s="5">
        <v>587684</v>
      </c>
      <c r="AU22" s="5">
        <v>883646</v>
      </c>
      <c r="AV22" s="5">
        <v>1087138</v>
      </c>
      <c r="AW22" s="5">
        <v>1765209</v>
      </c>
      <c r="AX22" s="5">
        <v>1585227</v>
      </c>
      <c r="AY22" s="5">
        <v>2603191</v>
      </c>
      <c r="AZ22" s="5">
        <v>1991468</v>
      </c>
      <c r="BA22" s="5">
        <v>2311259</v>
      </c>
      <c r="BB22" s="5">
        <v>1846083</v>
      </c>
      <c r="BC22" s="61">
        <v>1271671</v>
      </c>
      <c r="BD22" s="61">
        <v>908014</v>
      </c>
      <c r="BE22" s="61">
        <v>476029</v>
      </c>
      <c r="BF22" s="61">
        <v>710701</v>
      </c>
      <c r="BG22" s="61">
        <v>1227743</v>
      </c>
      <c r="BH22" s="61">
        <v>525610</v>
      </c>
      <c r="BI22" s="61">
        <v>1752676</v>
      </c>
      <c r="BJ22" s="61">
        <v>1218532</v>
      </c>
      <c r="BK22" s="61">
        <v>2118303</v>
      </c>
    </row>
    <row r="23" spans="1:63" ht="12.75">
      <c r="A23" s="185" t="s">
        <v>154</v>
      </c>
      <c r="B23" s="110" t="s">
        <v>154</v>
      </c>
      <c r="C23" s="167">
        <v>4</v>
      </c>
      <c r="D23" s="148"/>
      <c r="E23" s="148"/>
      <c r="F23" s="148"/>
      <c r="G23" s="113">
        <v>77</v>
      </c>
      <c r="H23" s="113">
        <v>241</v>
      </c>
      <c r="I23" s="113">
        <v>127</v>
      </c>
      <c r="J23" s="113">
        <v>323</v>
      </c>
      <c r="K23" s="113">
        <v>381</v>
      </c>
      <c r="L23" s="113">
        <v>420</v>
      </c>
      <c r="M23" s="113">
        <v>505</v>
      </c>
      <c r="N23" s="113">
        <v>461</v>
      </c>
      <c r="O23" s="113">
        <v>507</v>
      </c>
      <c r="P23" s="113">
        <v>776</v>
      </c>
      <c r="Q23" s="113">
        <v>962</v>
      </c>
      <c r="R23" s="113">
        <v>675</v>
      </c>
      <c r="S23" s="113">
        <v>763</v>
      </c>
      <c r="T23" s="113">
        <v>1726</v>
      </c>
      <c r="U23" s="147">
        <v>695</v>
      </c>
      <c r="V23" s="147">
        <v>955</v>
      </c>
      <c r="W23" s="147">
        <v>882</v>
      </c>
      <c r="X23" s="147">
        <v>1996</v>
      </c>
      <c r="Y23" s="147">
        <v>2209</v>
      </c>
      <c r="Z23" s="147">
        <v>2781</v>
      </c>
      <c r="AA23" s="147">
        <v>3445</v>
      </c>
      <c r="AB23" s="147">
        <v>2952</v>
      </c>
      <c r="AC23" s="147">
        <v>2412</v>
      </c>
      <c r="AD23" s="147">
        <v>1977</v>
      </c>
      <c r="AE23" s="5">
        <v>2050</v>
      </c>
      <c r="AF23" s="5">
        <v>1610</v>
      </c>
      <c r="AG23" s="5">
        <v>1910</v>
      </c>
      <c r="AH23" s="5">
        <v>1667</v>
      </c>
      <c r="AI23" s="5">
        <v>2605</v>
      </c>
      <c r="AJ23" s="5">
        <v>3891</v>
      </c>
      <c r="AK23" s="5">
        <v>2319</v>
      </c>
      <c r="AL23" s="5">
        <v>4905</v>
      </c>
      <c r="AM23" s="5">
        <v>7311</v>
      </c>
      <c r="AN23" s="5">
        <v>8410</v>
      </c>
      <c r="AO23" s="5">
        <v>6251</v>
      </c>
      <c r="AP23" s="5">
        <v>9104</v>
      </c>
      <c r="AQ23" s="5">
        <v>10044</v>
      </c>
      <c r="AR23" s="5">
        <v>9612</v>
      </c>
      <c r="AS23" s="5">
        <v>4577</v>
      </c>
      <c r="AT23" s="5">
        <v>2834</v>
      </c>
      <c r="AU23" s="5">
        <v>6010</v>
      </c>
      <c r="AV23" s="5">
        <v>7891</v>
      </c>
      <c r="AW23" s="5">
        <v>11195</v>
      </c>
      <c r="AX23" s="5">
        <v>9884</v>
      </c>
      <c r="AY23" s="5">
        <v>23844</v>
      </c>
      <c r="AZ23" s="5">
        <v>17409</v>
      </c>
      <c r="BA23" s="5">
        <v>22271</v>
      </c>
      <c r="BB23" s="5">
        <v>18263</v>
      </c>
      <c r="BC23" s="61">
        <v>12926</v>
      </c>
      <c r="BD23" s="61">
        <v>9819</v>
      </c>
      <c r="BE23" s="61">
        <v>6339</v>
      </c>
      <c r="BF23" s="61">
        <v>7870</v>
      </c>
      <c r="BG23" s="61">
        <v>15428</v>
      </c>
      <c r="BH23" s="61">
        <v>4831</v>
      </c>
      <c r="BI23" s="61">
        <v>25393</v>
      </c>
      <c r="BJ23" s="61">
        <v>16051</v>
      </c>
      <c r="BK23" s="61">
        <v>28216</v>
      </c>
    </row>
    <row r="24" spans="1:63" ht="12.75">
      <c r="A24" s="185" t="s">
        <v>154</v>
      </c>
      <c r="B24" s="110" t="s">
        <v>154</v>
      </c>
      <c r="C24" s="167">
        <v>0.9000000000000901</v>
      </c>
      <c r="D24" s="148"/>
      <c r="E24" s="148"/>
      <c r="F24" s="148"/>
      <c r="G24" s="113"/>
      <c r="H24" s="113"/>
      <c r="I24" s="113"/>
      <c r="J24" s="113"/>
      <c r="K24" s="113"/>
      <c r="L24" s="113"/>
      <c r="M24" s="113"/>
      <c r="N24" s="113"/>
      <c r="O24" s="113"/>
      <c r="P24" s="113"/>
      <c r="Q24" s="113"/>
      <c r="R24" s="113"/>
      <c r="S24" s="113"/>
      <c r="T24" s="113"/>
      <c r="U24" s="147"/>
      <c r="V24" s="147"/>
      <c r="W24" s="147"/>
      <c r="X24" s="147"/>
      <c r="Y24" s="147"/>
      <c r="Z24" s="147"/>
      <c r="AA24" s="147"/>
      <c r="AB24" s="147"/>
      <c r="AC24" s="147"/>
      <c r="AD24" s="147"/>
      <c r="AS24" s="5">
        <v>337</v>
      </c>
      <c r="AT24" s="5">
        <v>332</v>
      </c>
      <c r="AU24" s="5">
        <v>621</v>
      </c>
      <c r="AV24" s="5">
        <v>5216</v>
      </c>
      <c r="AW24" s="5">
        <v>15759</v>
      </c>
      <c r="AX24" s="5">
        <v>15289</v>
      </c>
      <c r="AY24" s="5">
        <v>35819</v>
      </c>
      <c r="AZ24" s="5">
        <v>33384</v>
      </c>
      <c r="BA24" s="5">
        <v>52461</v>
      </c>
      <c r="BB24" s="5">
        <v>65857</v>
      </c>
      <c r="BC24" s="61">
        <v>51361</v>
      </c>
      <c r="BD24" s="61">
        <v>43770</v>
      </c>
      <c r="BE24" s="61">
        <v>28437</v>
      </c>
      <c r="BF24" s="61">
        <v>49338</v>
      </c>
      <c r="BG24" s="61">
        <v>89126</v>
      </c>
      <c r="BH24" s="61">
        <v>42902</v>
      </c>
      <c r="BI24" s="61">
        <v>134838</v>
      </c>
      <c r="BJ24" s="61">
        <v>98598</v>
      </c>
      <c r="BK24" s="61">
        <v>172632</v>
      </c>
    </row>
    <row r="25" spans="1:63" ht="12.75">
      <c r="A25" s="185" t="s">
        <v>117</v>
      </c>
      <c r="B25" s="168" t="s">
        <v>66</v>
      </c>
      <c r="C25" s="167">
        <v>1</v>
      </c>
      <c r="D25" s="148"/>
      <c r="E25" s="148"/>
      <c r="F25" s="148"/>
      <c r="G25" s="113"/>
      <c r="H25" s="113"/>
      <c r="I25" s="113"/>
      <c r="J25" s="113"/>
      <c r="K25" s="113"/>
      <c r="L25" s="113"/>
      <c r="M25" s="113"/>
      <c r="N25" s="113"/>
      <c r="O25" s="113"/>
      <c r="P25" s="113"/>
      <c r="Q25" s="113"/>
      <c r="R25" s="113"/>
      <c r="S25" s="113"/>
      <c r="T25" s="113"/>
      <c r="U25" s="147"/>
      <c r="V25" s="147"/>
      <c r="W25" s="147"/>
      <c r="X25" s="147"/>
      <c r="Y25" s="147"/>
      <c r="Z25" s="147"/>
      <c r="AA25" s="147"/>
      <c r="AB25" s="147"/>
      <c r="AC25" s="147"/>
      <c r="AD25" s="147"/>
      <c r="BC25" s="61"/>
      <c r="BD25" s="61"/>
      <c r="BE25" s="61"/>
      <c r="BF25" s="61"/>
      <c r="BG25" s="61"/>
      <c r="BH25" s="61"/>
      <c r="BI25" s="61"/>
      <c r="BJ25" s="61"/>
      <c r="BK25" s="61"/>
    </row>
    <row r="26" spans="1:63" ht="12.75">
      <c r="A26" s="185" t="s">
        <v>154</v>
      </c>
      <c r="B26" s="110" t="s">
        <v>154</v>
      </c>
      <c r="C26" s="167">
        <v>2</v>
      </c>
      <c r="D26" s="148">
        <v>40</v>
      </c>
      <c r="E26" s="148">
        <v>32</v>
      </c>
      <c r="F26" s="148">
        <v>52</v>
      </c>
      <c r="G26" s="147">
        <v>3</v>
      </c>
      <c r="H26" s="147">
        <v>2</v>
      </c>
      <c r="I26" s="147">
        <v>2</v>
      </c>
      <c r="J26" s="147">
        <v>3</v>
      </c>
      <c r="K26" s="147">
        <v>2</v>
      </c>
      <c r="L26" s="147">
        <v>3</v>
      </c>
      <c r="M26" s="147">
        <v>3</v>
      </c>
      <c r="N26" s="147">
        <v>3</v>
      </c>
      <c r="O26" s="147">
        <v>2</v>
      </c>
      <c r="P26" s="147">
        <v>3</v>
      </c>
      <c r="Q26" s="147">
        <v>2</v>
      </c>
      <c r="R26" s="147">
        <v>2</v>
      </c>
      <c r="S26" s="147">
        <v>3</v>
      </c>
      <c r="T26" s="147">
        <v>3</v>
      </c>
      <c r="U26" s="147">
        <v>2</v>
      </c>
      <c r="V26" s="147">
        <v>2</v>
      </c>
      <c r="W26" s="147">
        <v>1</v>
      </c>
      <c r="X26" s="147">
        <v>3</v>
      </c>
      <c r="Y26" s="147">
        <v>3</v>
      </c>
      <c r="Z26" s="147">
        <v>4</v>
      </c>
      <c r="AA26" s="147">
        <v>3</v>
      </c>
      <c r="AB26" s="147">
        <v>3</v>
      </c>
      <c r="AC26" s="147">
        <v>2</v>
      </c>
      <c r="AD26" s="147">
        <v>3</v>
      </c>
      <c r="AE26" s="5">
        <v>3</v>
      </c>
      <c r="AF26" s="5">
        <v>3</v>
      </c>
      <c r="AG26" s="5">
        <v>3</v>
      </c>
      <c r="AH26" s="5">
        <v>2</v>
      </c>
      <c r="AI26" s="5">
        <v>2</v>
      </c>
      <c r="AJ26" s="5">
        <v>3</v>
      </c>
      <c r="AK26" s="5">
        <v>3</v>
      </c>
      <c r="AL26" s="5">
        <v>3</v>
      </c>
      <c r="AM26" s="5">
        <v>3</v>
      </c>
      <c r="AN26" s="5">
        <v>3</v>
      </c>
      <c r="AO26" s="5">
        <v>3</v>
      </c>
      <c r="AP26" s="5">
        <v>3</v>
      </c>
      <c r="AQ26" s="5">
        <v>3</v>
      </c>
      <c r="AS26" s="5">
        <v>3</v>
      </c>
      <c r="AT26" s="5">
        <v>3</v>
      </c>
      <c r="AU26" s="5">
        <v>3</v>
      </c>
      <c r="AV26" s="5">
        <v>3</v>
      </c>
      <c r="AW26" s="5">
        <v>3</v>
      </c>
      <c r="AX26" s="5">
        <v>2</v>
      </c>
      <c r="AY26" s="5">
        <v>3</v>
      </c>
      <c r="AZ26" s="5">
        <v>4</v>
      </c>
      <c r="BA26" s="5">
        <v>4</v>
      </c>
      <c r="BB26" s="5">
        <v>3</v>
      </c>
      <c r="BC26" s="61">
        <v>3</v>
      </c>
      <c r="BD26" s="61">
        <v>3</v>
      </c>
      <c r="BE26" s="61">
        <v>3</v>
      </c>
      <c r="BF26" s="61">
        <v>2</v>
      </c>
      <c r="BG26" s="61">
        <v>2</v>
      </c>
      <c r="BH26" s="61">
        <v>3</v>
      </c>
      <c r="BI26" s="61">
        <v>4</v>
      </c>
      <c r="BJ26" s="61">
        <v>3</v>
      </c>
      <c r="BK26" s="61"/>
    </row>
    <row r="27" spans="1:63" ht="12.75">
      <c r="A27" s="185" t="s">
        <v>154</v>
      </c>
      <c r="B27" s="110" t="s">
        <v>154</v>
      </c>
      <c r="C27" s="167">
        <v>4</v>
      </c>
      <c r="D27" s="148"/>
      <c r="E27" s="148"/>
      <c r="F27" s="148"/>
      <c r="G27" s="113"/>
      <c r="H27" s="113"/>
      <c r="I27" s="113"/>
      <c r="J27" s="113"/>
      <c r="K27" s="113"/>
      <c r="L27" s="113"/>
      <c r="M27" s="113"/>
      <c r="N27" s="113"/>
      <c r="O27" s="113"/>
      <c r="P27" s="147"/>
      <c r="Q27" s="147"/>
      <c r="R27" s="147"/>
      <c r="S27" s="113"/>
      <c r="T27" s="113"/>
      <c r="U27" s="147"/>
      <c r="V27" s="147"/>
      <c r="W27" s="147"/>
      <c r="X27" s="147"/>
      <c r="Y27" s="147"/>
      <c r="Z27" s="147"/>
      <c r="AA27" s="147"/>
      <c r="AB27" s="147"/>
      <c r="AC27" s="147"/>
      <c r="AD27" s="147"/>
      <c r="BC27" s="61"/>
      <c r="BD27" s="61">
        <v>2</v>
      </c>
      <c r="BE27" s="61">
        <v>7</v>
      </c>
      <c r="BF27" s="61">
        <v>6</v>
      </c>
      <c r="BG27" s="61">
        <v>12</v>
      </c>
      <c r="BH27" s="61">
        <v>5</v>
      </c>
      <c r="BI27" s="61">
        <v>15</v>
      </c>
      <c r="BJ27" s="61">
        <v>12</v>
      </c>
      <c r="BK27" s="61">
        <v>17</v>
      </c>
    </row>
    <row r="28" spans="1:63" ht="12.75">
      <c r="A28" s="185" t="s">
        <v>60</v>
      </c>
      <c r="B28" s="168" t="s">
        <v>66</v>
      </c>
      <c r="C28" s="167">
        <v>1</v>
      </c>
      <c r="D28" s="148">
        <v>1</v>
      </c>
      <c r="E28" s="148">
        <v>7</v>
      </c>
      <c r="F28" s="148">
        <v>16</v>
      </c>
      <c r="G28" s="147">
        <v>23</v>
      </c>
      <c r="H28" s="147">
        <v>23</v>
      </c>
      <c r="I28" s="147">
        <v>30</v>
      </c>
      <c r="J28" s="147">
        <v>25</v>
      </c>
      <c r="K28" s="147">
        <v>17</v>
      </c>
      <c r="L28" s="147">
        <v>22</v>
      </c>
      <c r="M28" s="147">
        <v>11</v>
      </c>
      <c r="N28" s="147">
        <v>7</v>
      </c>
      <c r="O28" s="147">
        <v>1</v>
      </c>
      <c r="P28" s="147">
        <v>2</v>
      </c>
      <c r="Q28" s="147">
        <v>5</v>
      </c>
      <c r="R28" s="147">
        <v>12</v>
      </c>
      <c r="S28" s="147">
        <v>16</v>
      </c>
      <c r="T28" s="113">
        <v>23</v>
      </c>
      <c r="U28" s="147">
        <v>33</v>
      </c>
      <c r="V28" s="147">
        <v>19</v>
      </c>
      <c r="W28" s="147">
        <v>20</v>
      </c>
      <c r="X28" s="147">
        <v>15</v>
      </c>
      <c r="Y28" s="147">
        <v>11</v>
      </c>
      <c r="Z28" s="147">
        <v>5</v>
      </c>
      <c r="AA28" s="147">
        <v>2</v>
      </c>
      <c r="AB28" s="147">
        <v>4</v>
      </c>
      <c r="AC28" s="147">
        <v>6</v>
      </c>
      <c r="AD28" s="147">
        <v>13</v>
      </c>
      <c r="AE28" s="5">
        <v>16</v>
      </c>
      <c r="AF28" s="5">
        <v>16</v>
      </c>
      <c r="AG28" s="5">
        <v>15</v>
      </c>
      <c r="AH28" s="5">
        <v>12</v>
      </c>
      <c r="AI28" s="5">
        <v>9</v>
      </c>
      <c r="AJ28" s="5">
        <v>12</v>
      </c>
      <c r="AK28" s="5">
        <v>6</v>
      </c>
      <c r="AL28" s="5">
        <v>4</v>
      </c>
      <c r="AM28" s="5">
        <v>2</v>
      </c>
      <c r="AN28" s="5">
        <v>4</v>
      </c>
      <c r="AO28" s="5">
        <v>5</v>
      </c>
      <c r="AP28" s="5">
        <v>7</v>
      </c>
      <c r="AQ28" s="5">
        <v>14</v>
      </c>
      <c r="AR28" s="5">
        <v>12</v>
      </c>
      <c r="AS28" s="5">
        <v>13</v>
      </c>
      <c r="AT28" s="5">
        <v>18</v>
      </c>
      <c r="AU28" s="5">
        <v>14</v>
      </c>
      <c r="AV28" s="5">
        <v>6</v>
      </c>
      <c r="AW28" s="5">
        <v>3</v>
      </c>
      <c r="AX28" s="5">
        <v>1</v>
      </c>
      <c r="AY28" s="5">
        <v>1</v>
      </c>
      <c r="AZ28" s="5">
        <v>1</v>
      </c>
      <c r="BA28" s="5">
        <v>3</v>
      </c>
      <c r="BB28" s="5">
        <v>6</v>
      </c>
      <c r="BC28" s="61">
        <v>8</v>
      </c>
      <c r="BD28" s="61">
        <v>14</v>
      </c>
      <c r="BE28" s="61">
        <v>9</v>
      </c>
      <c r="BF28" s="61">
        <v>11</v>
      </c>
      <c r="BG28" s="61">
        <v>8</v>
      </c>
      <c r="BH28" s="61">
        <v>6</v>
      </c>
      <c r="BI28" s="61">
        <v>6</v>
      </c>
      <c r="BJ28" s="61">
        <v>4</v>
      </c>
      <c r="BK28" s="61">
        <v>3</v>
      </c>
    </row>
    <row r="29" spans="1:63" ht="12.75">
      <c r="A29" s="185" t="s">
        <v>154</v>
      </c>
      <c r="B29" s="74" t="s">
        <v>154</v>
      </c>
      <c r="C29" s="167">
        <v>2</v>
      </c>
      <c r="D29" s="148">
        <v>8</v>
      </c>
      <c r="E29" s="148">
        <v>15</v>
      </c>
      <c r="F29" s="148">
        <v>53</v>
      </c>
      <c r="G29" s="113">
        <v>62</v>
      </c>
      <c r="H29" s="113">
        <v>50</v>
      </c>
      <c r="I29" s="113">
        <v>68</v>
      </c>
      <c r="J29" s="113">
        <v>86</v>
      </c>
      <c r="K29" s="113">
        <v>56</v>
      </c>
      <c r="L29" s="113">
        <v>49</v>
      </c>
      <c r="M29" s="113">
        <v>31</v>
      </c>
      <c r="N29" s="113">
        <v>17</v>
      </c>
      <c r="O29" s="113">
        <v>7</v>
      </c>
      <c r="P29" s="113">
        <v>11</v>
      </c>
      <c r="Q29" s="113">
        <v>17</v>
      </c>
      <c r="R29" s="113">
        <v>41</v>
      </c>
      <c r="S29" s="113">
        <v>75</v>
      </c>
      <c r="T29" s="113">
        <v>83</v>
      </c>
      <c r="U29" s="147">
        <v>112</v>
      </c>
      <c r="V29" s="147">
        <v>90</v>
      </c>
      <c r="W29" s="147">
        <v>64</v>
      </c>
      <c r="X29" s="147">
        <v>55</v>
      </c>
      <c r="Y29" s="147">
        <v>32</v>
      </c>
      <c r="Z29" s="147">
        <v>13</v>
      </c>
      <c r="AA29" s="147">
        <v>56</v>
      </c>
      <c r="AB29" s="147">
        <v>272</v>
      </c>
      <c r="AC29" s="147">
        <v>490</v>
      </c>
      <c r="AD29" s="147">
        <v>1109</v>
      </c>
      <c r="AE29" s="5">
        <v>1095</v>
      </c>
      <c r="AF29" s="5">
        <v>1503</v>
      </c>
      <c r="AG29" s="5">
        <v>1535</v>
      </c>
      <c r="AH29" s="5">
        <v>1490</v>
      </c>
      <c r="AI29" s="5">
        <v>1596</v>
      </c>
      <c r="AJ29" s="5">
        <v>1384</v>
      </c>
      <c r="AK29" s="5">
        <v>769</v>
      </c>
      <c r="AL29" s="5">
        <v>453</v>
      </c>
      <c r="AM29" s="5">
        <v>174</v>
      </c>
      <c r="AN29" s="5">
        <v>313</v>
      </c>
      <c r="AO29" s="5">
        <v>977</v>
      </c>
      <c r="AP29" s="5">
        <v>6925</v>
      </c>
      <c r="AQ29" s="5">
        <v>41072</v>
      </c>
      <c r="AR29" s="5">
        <v>76377</v>
      </c>
      <c r="AS29" s="5">
        <v>91322</v>
      </c>
      <c r="AT29" s="5">
        <v>110414</v>
      </c>
      <c r="AU29" s="5">
        <v>92121</v>
      </c>
      <c r="AV29" s="5">
        <v>62556</v>
      </c>
      <c r="AW29" s="5">
        <v>42633</v>
      </c>
      <c r="AX29" s="5">
        <v>27018</v>
      </c>
      <c r="AY29" s="5">
        <v>15703</v>
      </c>
      <c r="AZ29" s="5">
        <v>19611</v>
      </c>
      <c r="BA29" s="5">
        <v>39864</v>
      </c>
      <c r="BB29" s="5">
        <v>74677</v>
      </c>
      <c r="BC29" s="61">
        <v>81919</v>
      </c>
      <c r="BD29" s="61">
        <v>97750</v>
      </c>
      <c r="BE29" s="61">
        <v>108492</v>
      </c>
      <c r="BF29" s="61">
        <v>111137</v>
      </c>
      <c r="BG29" s="61">
        <v>92184</v>
      </c>
      <c r="BH29" s="61">
        <v>74116</v>
      </c>
      <c r="BI29" s="61">
        <v>43857</v>
      </c>
      <c r="BJ29" s="61">
        <v>24041</v>
      </c>
      <c r="BK29" s="61">
        <v>18053</v>
      </c>
    </row>
    <row r="30" spans="1:63" ht="12.75">
      <c r="A30" s="185" t="s">
        <v>154</v>
      </c>
      <c r="B30" s="74" t="s">
        <v>154</v>
      </c>
      <c r="C30" s="167">
        <v>1.6</v>
      </c>
      <c r="D30" s="148"/>
      <c r="E30" s="148"/>
      <c r="F30" s="148"/>
      <c r="G30" s="147"/>
      <c r="H30" s="147"/>
      <c r="I30" s="147"/>
      <c r="J30" s="147"/>
      <c r="K30" s="147"/>
      <c r="L30" s="147"/>
      <c r="M30" s="113"/>
      <c r="N30" s="113"/>
      <c r="O30" s="113"/>
      <c r="P30" s="113"/>
      <c r="Q30" s="113"/>
      <c r="R30" s="113"/>
      <c r="S30" s="147"/>
      <c r="T30" s="147"/>
      <c r="U30" s="147"/>
      <c r="V30" s="147"/>
      <c r="W30" s="147"/>
      <c r="X30" s="147"/>
      <c r="Y30" s="147"/>
      <c r="Z30" s="147"/>
      <c r="AA30" s="147"/>
      <c r="AB30" s="147"/>
      <c r="AC30" s="147"/>
      <c r="AD30" s="147"/>
      <c r="AQ30" s="5">
        <v>579</v>
      </c>
      <c r="AR30" s="5">
        <v>5664</v>
      </c>
      <c r="AS30" s="5">
        <v>8424</v>
      </c>
      <c r="AT30" s="5">
        <v>12510</v>
      </c>
      <c r="AU30" s="5">
        <v>14065</v>
      </c>
      <c r="AV30" s="5">
        <v>10800</v>
      </c>
      <c r="AW30" s="5">
        <v>8002</v>
      </c>
      <c r="AX30" s="5">
        <v>5711</v>
      </c>
      <c r="AY30" s="5">
        <v>4302</v>
      </c>
      <c r="AZ30" s="5">
        <v>6471</v>
      </c>
      <c r="BA30" s="5">
        <v>18774</v>
      </c>
      <c r="BB30" s="5">
        <v>56108</v>
      </c>
      <c r="BC30" s="61">
        <v>161118</v>
      </c>
      <c r="BD30" s="61">
        <v>222179</v>
      </c>
      <c r="BE30" s="61">
        <v>263733</v>
      </c>
      <c r="BF30" s="61">
        <v>275691</v>
      </c>
      <c r="BG30" s="61">
        <v>232099</v>
      </c>
      <c r="BH30" s="61">
        <v>178294</v>
      </c>
      <c r="BI30" s="61">
        <v>110451</v>
      </c>
      <c r="BJ30" s="61">
        <v>54554</v>
      </c>
      <c r="BK30" s="61">
        <v>43819</v>
      </c>
    </row>
    <row r="31" spans="1:63" ht="12.75">
      <c r="A31" s="185" t="s">
        <v>154</v>
      </c>
      <c r="B31" s="74" t="s">
        <v>154</v>
      </c>
      <c r="C31" s="167">
        <v>1.7000000000018698</v>
      </c>
      <c r="D31" s="148"/>
      <c r="E31" s="148"/>
      <c r="F31" s="148"/>
      <c r="G31" s="147"/>
      <c r="H31" s="147"/>
      <c r="I31" s="147"/>
      <c r="J31" s="147"/>
      <c r="K31" s="147"/>
      <c r="L31" s="147"/>
      <c r="M31" s="113"/>
      <c r="N31" s="113"/>
      <c r="O31" s="113"/>
      <c r="P31" s="113"/>
      <c r="Q31" s="113"/>
      <c r="R31" s="113"/>
      <c r="S31" s="147"/>
      <c r="T31" s="147"/>
      <c r="U31" s="147"/>
      <c r="V31" s="147"/>
      <c r="W31" s="147"/>
      <c r="X31" s="147"/>
      <c r="Y31" s="147"/>
      <c r="Z31" s="147"/>
      <c r="AA31" s="147"/>
      <c r="AB31" s="147"/>
      <c r="AC31" s="147"/>
      <c r="AD31" s="147"/>
      <c r="AW31" s="5">
        <v>1</v>
      </c>
      <c r="AX31" s="5">
        <v>2</v>
      </c>
      <c r="AY31" s="5">
        <v>1</v>
      </c>
      <c r="AZ31" s="5">
        <v>1</v>
      </c>
      <c r="BA31" s="5">
        <v>3</v>
      </c>
      <c r="BB31" s="5">
        <v>30</v>
      </c>
      <c r="BC31" s="61">
        <v>183</v>
      </c>
      <c r="BD31" s="61">
        <v>215</v>
      </c>
      <c r="BE31" s="61">
        <v>276</v>
      </c>
      <c r="BF31" s="61">
        <v>266</v>
      </c>
      <c r="BG31" s="61">
        <v>9</v>
      </c>
      <c r="BH31" s="61">
        <v>158</v>
      </c>
      <c r="BI31" s="61">
        <v>109</v>
      </c>
      <c r="BJ31" s="61">
        <v>40</v>
      </c>
      <c r="BK31" s="61">
        <v>52</v>
      </c>
    </row>
    <row r="32" spans="1:63" ht="12.75">
      <c r="A32" s="185" t="s">
        <v>154</v>
      </c>
      <c r="B32" s="74" t="s">
        <v>154</v>
      </c>
      <c r="C32" s="167">
        <v>1.4000000000014001</v>
      </c>
      <c r="D32" s="148"/>
      <c r="E32" s="148"/>
      <c r="F32" s="148"/>
      <c r="G32" s="147"/>
      <c r="H32" s="147"/>
      <c r="I32" s="147"/>
      <c r="J32" s="147"/>
      <c r="K32" s="147"/>
      <c r="L32" s="147"/>
      <c r="M32" s="113"/>
      <c r="N32" s="113"/>
      <c r="O32" s="113"/>
      <c r="P32" s="113"/>
      <c r="Q32" s="113"/>
      <c r="R32" s="113"/>
      <c r="S32" s="147"/>
      <c r="T32" s="147"/>
      <c r="U32" s="147"/>
      <c r="V32" s="147"/>
      <c r="W32" s="147"/>
      <c r="X32" s="147"/>
      <c r="Y32" s="147"/>
      <c r="Z32" s="147"/>
      <c r="AA32" s="147"/>
      <c r="AB32" s="147"/>
      <c r="AC32" s="147"/>
      <c r="AD32" s="147"/>
      <c r="BC32" s="61">
        <v>212</v>
      </c>
      <c r="BD32" s="61">
        <v>1778</v>
      </c>
      <c r="BE32" s="61">
        <v>5879</v>
      </c>
      <c r="BF32" s="61">
        <v>15285</v>
      </c>
      <c r="BG32" s="61">
        <v>24290</v>
      </c>
      <c r="BH32" s="61">
        <v>24243</v>
      </c>
      <c r="BI32" s="61">
        <v>19981</v>
      </c>
      <c r="BJ32" s="61">
        <v>13802</v>
      </c>
      <c r="BK32" s="61">
        <v>11437</v>
      </c>
    </row>
    <row r="33" spans="1:63" ht="12.75">
      <c r="A33" s="185" t="s">
        <v>116</v>
      </c>
      <c r="B33" s="172" t="s">
        <v>66</v>
      </c>
      <c r="C33" s="167">
        <v>1</v>
      </c>
      <c r="D33" s="148"/>
      <c r="E33" s="148"/>
      <c r="F33" s="148"/>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BC33" s="61"/>
      <c r="BD33" s="61"/>
      <c r="BE33" s="61"/>
      <c r="BF33" s="61"/>
      <c r="BG33" s="61"/>
      <c r="BH33" s="61"/>
      <c r="BI33" s="61"/>
      <c r="BJ33" s="61"/>
      <c r="BK33" s="61"/>
    </row>
    <row r="34" spans="1:63" ht="12.75">
      <c r="A34" s="185" t="s">
        <v>154</v>
      </c>
      <c r="B34" s="175" t="s">
        <v>154</v>
      </c>
      <c r="C34" s="167">
        <v>2</v>
      </c>
      <c r="D34" s="148">
        <v>3</v>
      </c>
      <c r="E34" s="148">
        <v>7</v>
      </c>
      <c r="F34" s="148">
        <v>18</v>
      </c>
      <c r="G34" s="113"/>
      <c r="H34" s="113"/>
      <c r="I34" s="113"/>
      <c r="J34" s="113"/>
      <c r="K34" s="113"/>
      <c r="L34" s="113"/>
      <c r="M34" s="113"/>
      <c r="N34" s="113"/>
      <c r="O34" s="113"/>
      <c r="P34" s="113"/>
      <c r="Q34" s="113"/>
      <c r="R34" s="113"/>
      <c r="S34" s="113"/>
      <c r="T34" s="113"/>
      <c r="U34" s="147"/>
      <c r="V34" s="147"/>
      <c r="W34" s="147"/>
      <c r="X34" s="147"/>
      <c r="Y34" s="147"/>
      <c r="Z34" s="147"/>
      <c r="AA34" s="147"/>
      <c r="AB34" s="147"/>
      <c r="AC34" s="147"/>
      <c r="AD34" s="147"/>
      <c r="BC34" s="61"/>
      <c r="BD34" s="61"/>
      <c r="BE34" s="61"/>
      <c r="BF34" s="61"/>
      <c r="BG34" s="61"/>
      <c r="BH34" s="61"/>
      <c r="BI34" s="61"/>
      <c r="BJ34" s="61"/>
      <c r="BK34" s="61"/>
    </row>
    <row r="35" spans="1:63" ht="12.75">
      <c r="A35" s="185" t="s">
        <v>154</v>
      </c>
      <c r="B35" s="175" t="s">
        <v>154</v>
      </c>
      <c r="C35" s="167">
        <v>4</v>
      </c>
      <c r="D35" s="148"/>
      <c r="E35" s="148"/>
      <c r="F35" s="148"/>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Q35" s="5">
        <v>7</v>
      </c>
      <c r="AR35" s="5">
        <v>24</v>
      </c>
      <c r="AS35" s="5">
        <v>71</v>
      </c>
      <c r="AT35" s="5">
        <v>63</v>
      </c>
      <c r="AU35" s="5">
        <v>54</v>
      </c>
      <c r="AV35" s="5">
        <v>25</v>
      </c>
      <c r="AW35" s="5">
        <v>20</v>
      </c>
      <c r="AX35" s="5">
        <v>13</v>
      </c>
      <c r="AY35" s="5">
        <v>6</v>
      </c>
      <c r="AZ35" s="5">
        <v>7</v>
      </c>
      <c r="BA35" s="5">
        <v>18</v>
      </c>
      <c r="BB35" s="5">
        <v>29</v>
      </c>
      <c r="BC35" s="61">
        <v>46</v>
      </c>
      <c r="BD35" s="61">
        <v>46</v>
      </c>
      <c r="BE35" s="61">
        <v>103</v>
      </c>
      <c r="BF35" s="61">
        <v>86</v>
      </c>
      <c r="BG35" s="61">
        <v>83</v>
      </c>
      <c r="BH35" s="61">
        <v>60</v>
      </c>
      <c r="BI35" s="61">
        <v>41</v>
      </c>
      <c r="BJ35" s="61">
        <v>23</v>
      </c>
      <c r="BK35" s="61">
        <v>15</v>
      </c>
    </row>
    <row r="36" spans="1:63" ht="12.75">
      <c r="A36" s="185" t="s">
        <v>67</v>
      </c>
      <c r="B36" s="251" t="s">
        <v>115</v>
      </c>
      <c r="C36" s="167">
        <v>2</v>
      </c>
      <c r="D36" s="148">
        <v>8669</v>
      </c>
      <c r="E36" s="148">
        <v>8123</v>
      </c>
      <c r="F36" s="148">
        <v>11365</v>
      </c>
      <c r="G36" s="147">
        <v>12673</v>
      </c>
      <c r="H36" s="147">
        <v>13876</v>
      </c>
      <c r="I36" s="147">
        <v>14382</v>
      </c>
      <c r="J36" s="147">
        <v>15163</v>
      </c>
      <c r="K36" s="147">
        <v>17258</v>
      </c>
      <c r="L36" s="147">
        <v>17521</v>
      </c>
      <c r="M36" s="147">
        <v>19608</v>
      </c>
      <c r="N36" s="147">
        <v>23546</v>
      </c>
      <c r="O36" s="147">
        <v>23281</v>
      </c>
      <c r="P36" s="147">
        <v>23302</v>
      </c>
      <c r="Q36" s="147">
        <v>22421</v>
      </c>
      <c r="R36" s="147">
        <v>24174</v>
      </c>
      <c r="S36" s="147">
        <v>23482</v>
      </c>
      <c r="T36" s="147">
        <v>23823</v>
      </c>
      <c r="U36" s="147">
        <v>24329</v>
      </c>
      <c r="V36" s="147">
        <v>25671</v>
      </c>
      <c r="W36" s="147">
        <v>29479</v>
      </c>
      <c r="X36" s="147">
        <v>30238</v>
      </c>
      <c r="Y36" s="147">
        <v>34326</v>
      </c>
      <c r="Z36" s="147">
        <v>33988</v>
      </c>
      <c r="AA36" s="147">
        <v>35111</v>
      </c>
      <c r="AB36" s="147">
        <v>37235</v>
      </c>
      <c r="AC36" s="147">
        <v>38622</v>
      </c>
      <c r="AD36" s="147">
        <v>45646</v>
      </c>
      <c r="AE36" s="5">
        <v>45526</v>
      </c>
      <c r="AF36" s="5">
        <v>50025</v>
      </c>
      <c r="AG36" s="5">
        <v>50855</v>
      </c>
      <c r="AH36" s="5">
        <v>50798</v>
      </c>
      <c r="AI36" s="5">
        <v>51792</v>
      </c>
      <c r="AJ36" s="5">
        <v>50572</v>
      </c>
      <c r="AK36" s="5">
        <v>53752</v>
      </c>
      <c r="AL36" s="5">
        <v>55460</v>
      </c>
      <c r="AM36" s="5">
        <v>51542</v>
      </c>
      <c r="AN36" s="5">
        <v>52713</v>
      </c>
      <c r="AO36" s="5">
        <v>48426</v>
      </c>
      <c r="AP36" s="5">
        <v>53039</v>
      </c>
      <c r="AQ36" s="5">
        <v>49907</v>
      </c>
      <c r="AR36" s="5">
        <v>55216</v>
      </c>
      <c r="AS36" s="5">
        <v>53968</v>
      </c>
      <c r="AT36" s="5">
        <v>52801</v>
      </c>
      <c r="AU36" s="5">
        <v>56854</v>
      </c>
      <c r="AV36" s="5">
        <v>53670</v>
      </c>
      <c r="AW36" s="5">
        <v>58331</v>
      </c>
      <c r="AX36" s="5">
        <v>56214</v>
      </c>
      <c r="AY36" s="5">
        <v>57322</v>
      </c>
      <c r="AZ36" s="5">
        <v>58749</v>
      </c>
      <c r="BA36" s="5">
        <v>51744</v>
      </c>
      <c r="BB36" s="5">
        <v>62485</v>
      </c>
      <c r="BC36" s="61">
        <v>52693</v>
      </c>
      <c r="BD36" s="61">
        <v>62080</v>
      </c>
      <c r="BE36" s="61">
        <v>57509</v>
      </c>
      <c r="BF36" s="61">
        <v>49787</v>
      </c>
      <c r="BG36" s="61">
        <v>52264</v>
      </c>
      <c r="BH36" s="61">
        <v>50585</v>
      </c>
      <c r="BI36" s="61">
        <v>49934</v>
      </c>
      <c r="BJ36" s="61">
        <v>46112</v>
      </c>
      <c r="BK36" s="61">
        <v>44914</v>
      </c>
    </row>
    <row r="37" spans="1:63" ht="12.75">
      <c r="A37" s="185" t="s">
        <v>154</v>
      </c>
      <c r="B37" s="252" t="s">
        <v>154</v>
      </c>
      <c r="C37" s="167">
        <v>3.000000000003</v>
      </c>
      <c r="D37" s="148"/>
      <c r="E37" s="148"/>
      <c r="F37" s="148"/>
      <c r="G37" s="113"/>
      <c r="H37" s="113"/>
      <c r="I37" s="113"/>
      <c r="J37" s="113"/>
      <c r="K37" s="113"/>
      <c r="L37" s="113"/>
      <c r="M37" s="113"/>
      <c r="N37" s="113"/>
      <c r="O37" s="113"/>
      <c r="P37" s="113"/>
      <c r="Q37" s="113"/>
      <c r="R37" s="113"/>
      <c r="S37" s="113"/>
      <c r="T37" s="113"/>
      <c r="U37" s="147"/>
      <c r="V37" s="147"/>
      <c r="W37" s="147"/>
      <c r="X37" s="147"/>
      <c r="Y37" s="147"/>
      <c r="Z37" s="147"/>
      <c r="AA37" s="147"/>
      <c r="AB37" s="147"/>
      <c r="AC37" s="147"/>
      <c r="AD37" s="147"/>
      <c r="AF37" s="5">
        <v>100</v>
      </c>
      <c r="AG37" s="5">
        <v>257</v>
      </c>
      <c r="AH37" s="5">
        <v>818</v>
      </c>
      <c r="AI37" s="5">
        <v>989</v>
      </c>
      <c r="AJ37" s="5">
        <v>849</v>
      </c>
      <c r="AK37" s="5">
        <v>822</v>
      </c>
      <c r="AL37" s="5">
        <v>1054</v>
      </c>
      <c r="AM37" s="5">
        <v>1073</v>
      </c>
      <c r="AN37" s="5">
        <v>893</v>
      </c>
      <c r="AO37" s="5">
        <v>932</v>
      </c>
      <c r="AP37" s="5">
        <v>993</v>
      </c>
      <c r="AQ37" s="5">
        <v>658</v>
      </c>
      <c r="AR37" s="5">
        <v>1138</v>
      </c>
      <c r="AS37" s="5">
        <v>1044</v>
      </c>
      <c r="AT37" s="5">
        <v>748</v>
      </c>
      <c r="AU37" s="5">
        <v>1022</v>
      </c>
      <c r="AV37" s="5">
        <v>1089</v>
      </c>
      <c r="AW37" s="5">
        <v>1140</v>
      </c>
      <c r="AX37" s="5">
        <v>1049</v>
      </c>
      <c r="AY37" s="5">
        <v>974</v>
      </c>
      <c r="AZ37" s="5">
        <v>1026</v>
      </c>
      <c r="BA37" s="5">
        <v>851</v>
      </c>
      <c r="BB37" s="5">
        <v>740</v>
      </c>
      <c r="BC37" s="61"/>
      <c r="BD37" s="61"/>
      <c r="BE37" s="61">
        <v>32</v>
      </c>
      <c r="BF37" s="61">
        <v>843</v>
      </c>
      <c r="BG37" s="61">
        <v>1521</v>
      </c>
      <c r="BH37" s="61">
        <v>887</v>
      </c>
      <c r="BI37" s="61">
        <v>1501</v>
      </c>
      <c r="BJ37" s="61">
        <v>2211</v>
      </c>
      <c r="BK37" s="61">
        <v>1505</v>
      </c>
    </row>
    <row r="38" spans="1:63" ht="12.75">
      <c r="A38" s="185" t="s">
        <v>154</v>
      </c>
      <c r="B38" s="252" t="s">
        <v>154</v>
      </c>
      <c r="C38" s="167">
        <v>4</v>
      </c>
      <c r="D38" s="155"/>
      <c r="E38" s="155"/>
      <c r="F38" s="155"/>
      <c r="G38" s="156"/>
      <c r="H38" s="156"/>
      <c r="I38" s="156"/>
      <c r="J38" s="156"/>
      <c r="K38" s="156"/>
      <c r="L38" s="156"/>
      <c r="M38" s="156"/>
      <c r="N38" s="156"/>
      <c r="O38" s="156"/>
      <c r="P38" s="156"/>
      <c r="Q38" s="156"/>
      <c r="R38" s="156"/>
      <c r="S38" s="156"/>
      <c r="T38" s="156"/>
      <c r="U38" s="147"/>
      <c r="V38" s="147">
        <v>25</v>
      </c>
      <c r="W38" s="147">
        <v>234</v>
      </c>
      <c r="X38" s="147">
        <v>438</v>
      </c>
      <c r="Y38" s="147">
        <v>578</v>
      </c>
      <c r="Z38" s="147">
        <v>611</v>
      </c>
      <c r="AA38" s="147">
        <v>425</v>
      </c>
      <c r="AB38" s="147">
        <v>650</v>
      </c>
      <c r="AC38" s="147">
        <v>983</v>
      </c>
      <c r="AD38" s="147">
        <v>1187</v>
      </c>
      <c r="AE38" s="5">
        <v>1211</v>
      </c>
      <c r="AF38" s="5">
        <v>2057</v>
      </c>
      <c r="AG38" s="5">
        <v>2079</v>
      </c>
      <c r="AH38" s="5">
        <v>2819</v>
      </c>
      <c r="AI38" s="5">
        <v>3124</v>
      </c>
      <c r="AJ38" s="5">
        <v>3125</v>
      </c>
      <c r="AK38" s="5">
        <v>2909</v>
      </c>
      <c r="AL38" s="5">
        <v>2856</v>
      </c>
      <c r="AM38" s="5">
        <v>3797</v>
      </c>
      <c r="AN38" s="5">
        <v>3700</v>
      </c>
      <c r="AO38" s="5">
        <v>3523</v>
      </c>
      <c r="AP38" s="5">
        <v>4511</v>
      </c>
      <c r="AQ38" s="5">
        <v>4544</v>
      </c>
      <c r="AR38" s="5">
        <v>5383</v>
      </c>
      <c r="AS38" s="5">
        <v>5273</v>
      </c>
      <c r="AT38" s="5">
        <v>6571</v>
      </c>
      <c r="AU38" s="5">
        <v>8280</v>
      </c>
      <c r="AV38" s="5">
        <v>7772</v>
      </c>
      <c r="AW38" s="5">
        <v>9167</v>
      </c>
      <c r="AX38" s="5">
        <v>9049</v>
      </c>
      <c r="AY38" s="5">
        <v>9625</v>
      </c>
      <c r="AZ38" s="5">
        <v>10355</v>
      </c>
      <c r="BA38" s="5">
        <v>9558</v>
      </c>
      <c r="BB38" s="5">
        <v>11142</v>
      </c>
      <c r="BC38" s="61">
        <v>10708</v>
      </c>
      <c r="BD38" s="61">
        <v>11498</v>
      </c>
      <c r="BE38" s="61">
        <v>11449</v>
      </c>
      <c r="BF38" s="61">
        <v>12848</v>
      </c>
      <c r="BG38" s="61">
        <v>13406</v>
      </c>
      <c r="BH38" s="61">
        <v>12767</v>
      </c>
      <c r="BI38" s="61">
        <v>12880</v>
      </c>
      <c r="BJ38" s="61">
        <v>12712</v>
      </c>
      <c r="BK38" s="61">
        <v>11430</v>
      </c>
    </row>
    <row r="39" spans="1:63" ht="12.75">
      <c r="A39" s="185" t="s">
        <v>154</v>
      </c>
      <c r="B39" s="251" t="s">
        <v>68</v>
      </c>
      <c r="C39" s="167">
        <v>2</v>
      </c>
      <c r="D39" s="155"/>
      <c r="E39" s="155"/>
      <c r="F39" s="155"/>
      <c r="G39" s="147"/>
      <c r="H39" s="147"/>
      <c r="I39" s="147"/>
      <c r="J39" s="147"/>
      <c r="K39" s="147"/>
      <c r="L39" s="147"/>
      <c r="M39" s="147"/>
      <c r="N39" s="147">
        <v>21</v>
      </c>
      <c r="O39" s="147"/>
      <c r="P39" s="147">
        <v>44</v>
      </c>
      <c r="Q39" s="147">
        <v>46</v>
      </c>
      <c r="R39" s="147">
        <v>16</v>
      </c>
      <c r="S39" s="147">
        <v>259</v>
      </c>
      <c r="T39" s="147">
        <v>230</v>
      </c>
      <c r="U39" s="147">
        <v>165</v>
      </c>
      <c r="V39" s="147">
        <v>555</v>
      </c>
      <c r="W39" s="147">
        <v>224</v>
      </c>
      <c r="X39" s="147">
        <v>444</v>
      </c>
      <c r="Y39" s="147">
        <v>306</v>
      </c>
      <c r="Z39" s="147">
        <v>422</v>
      </c>
      <c r="AA39" s="147">
        <v>428</v>
      </c>
      <c r="AB39" s="147"/>
      <c r="AC39" s="147"/>
      <c r="AD39" s="147"/>
      <c r="AJ39" s="5">
        <v>100</v>
      </c>
      <c r="AK39" s="5">
        <v>111</v>
      </c>
      <c r="AL39" s="5">
        <v>669</v>
      </c>
      <c r="AM39" s="5">
        <v>1207</v>
      </c>
      <c r="AN39" s="5">
        <v>912</v>
      </c>
      <c r="AO39" s="5">
        <v>1122</v>
      </c>
      <c r="AP39" s="5">
        <v>430</v>
      </c>
      <c r="AQ39" s="5">
        <v>286</v>
      </c>
      <c r="AR39" s="5">
        <v>690</v>
      </c>
      <c r="AS39" s="5">
        <v>1308</v>
      </c>
      <c r="AT39" s="5">
        <v>745</v>
      </c>
      <c r="AU39" s="5">
        <v>1789</v>
      </c>
      <c r="AV39" s="5">
        <v>890</v>
      </c>
      <c r="AW39" s="5">
        <v>1846</v>
      </c>
      <c r="AX39" s="5">
        <v>2032</v>
      </c>
      <c r="AY39" s="5">
        <v>1817</v>
      </c>
      <c r="AZ39" s="5">
        <v>1648</v>
      </c>
      <c r="BA39" s="5">
        <v>2734</v>
      </c>
      <c r="BC39" s="61">
        <v>2488</v>
      </c>
      <c r="BD39" s="61">
        <v>1616</v>
      </c>
      <c r="BE39" s="61">
        <v>3269</v>
      </c>
      <c r="BF39" s="61">
        <v>4051</v>
      </c>
      <c r="BG39" s="61">
        <v>3310</v>
      </c>
      <c r="BH39" s="61">
        <v>2531</v>
      </c>
      <c r="BI39" s="61">
        <v>3903</v>
      </c>
      <c r="BJ39" s="61">
        <v>86</v>
      </c>
      <c r="BK39" s="61">
        <v>457</v>
      </c>
    </row>
    <row r="40" spans="1:63" ht="12.75">
      <c r="A40" s="185" t="s">
        <v>154</v>
      </c>
      <c r="B40" s="251" t="s">
        <v>69</v>
      </c>
      <c r="C40" s="167">
        <v>0.5</v>
      </c>
      <c r="D40" s="155">
        <v>114017</v>
      </c>
      <c r="E40" s="155">
        <v>85056</v>
      </c>
      <c r="F40" s="155">
        <v>81822</v>
      </c>
      <c r="G40" s="156">
        <v>77276</v>
      </c>
      <c r="H40" s="156">
        <v>66046</v>
      </c>
      <c r="I40" s="156">
        <v>81786</v>
      </c>
      <c r="J40" s="156">
        <v>94541</v>
      </c>
      <c r="K40" s="156">
        <v>114248</v>
      </c>
      <c r="L40" s="156">
        <v>127851</v>
      </c>
      <c r="M40" s="156">
        <v>118877</v>
      </c>
      <c r="N40" s="156">
        <v>131663</v>
      </c>
      <c r="O40" s="156">
        <v>105757</v>
      </c>
      <c r="P40" s="156">
        <v>181333</v>
      </c>
      <c r="Q40" s="156">
        <v>119414</v>
      </c>
      <c r="R40" s="156">
        <v>114593</v>
      </c>
      <c r="S40" s="156">
        <v>103975</v>
      </c>
      <c r="T40" s="156">
        <v>83318</v>
      </c>
      <c r="U40" s="147">
        <v>105051</v>
      </c>
      <c r="V40" s="147">
        <v>125067</v>
      </c>
      <c r="W40" s="147">
        <v>140883</v>
      </c>
      <c r="X40" s="147">
        <v>122038</v>
      </c>
      <c r="Y40" s="147">
        <v>155458</v>
      </c>
      <c r="Z40" s="147">
        <v>161480</v>
      </c>
      <c r="AA40" s="147">
        <v>114181</v>
      </c>
      <c r="AB40" s="147">
        <v>125698</v>
      </c>
      <c r="AC40" s="147">
        <v>105323</v>
      </c>
      <c r="AD40" s="147">
        <v>109568</v>
      </c>
      <c r="AE40" s="5">
        <v>78158</v>
      </c>
      <c r="AF40" s="5">
        <v>94469</v>
      </c>
      <c r="AG40" s="5">
        <v>85605</v>
      </c>
      <c r="AH40" s="5">
        <v>90319</v>
      </c>
      <c r="AI40" s="5">
        <v>65877</v>
      </c>
      <c r="AJ40" s="5">
        <v>46281</v>
      </c>
      <c r="AK40" s="5">
        <v>35255</v>
      </c>
      <c r="AL40" s="5">
        <v>21162</v>
      </c>
      <c r="AM40" s="5">
        <v>16927</v>
      </c>
      <c r="AN40" s="5">
        <v>22781</v>
      </c>
      <c r="AO40" s="5">
        <v>41360</v>
      </c>
      <c r="AP40" s="5">
        <v>29818</v>
      </c>
      <c r="BC40" s="61"/>
      <c r="BD40" s="61"/>
      <c r="BE40" s="61"/>
      <c r="BF40" s="61"/>
      <c r="BG40" s="61"/>
      <c r="BH40" s="61"/>
      <c r="BI40" s="61"/>
      <c r="BJ40" s="61"/>
      <c r="BK40" s="61"/>
    </row>
    <row r="41" spans="1:63" ht="12.75">
      <c r="A41" s="185" t="s">
        <v>154</v>
      </c>
      <c r="B41" s="251" t="s">
        <v>70</v>
      </c>
      <c r="C41" s="167">
        <v>1</v>
      </c>
      <c r="D41" s="155">
        <v>2811</v>
      </c>
      <c r="E41" s="155">
        <v>2907</v>
      </c>
      <c r="F41" s="155">
        <v>2459</v>
      </c>
      <c r="G41" s="147">
        <v>2553</v>
      </c>
      <c r="H41" s="147">
        <v>2732</v>
      </c>
      <c r="I41" s="147">
        <v>3505</v>
      </c>
      <c r="J41" s="147">
        <v>5002</v>
      </c>
      <c r="K41" s="147">
        <v>3651</v>
      </c>
      <c r="L41" s="147">
        <v>2866</v>
      </c>
      <c r="M41" s="147">
        <v>2383</v>
      </c>
      <c r="N41" s="147">
        <v>2048</v>
      </c>
      <c r="O41" s="147">
        <v>1672</v>
      </c>
      <c r="P41" s="147">
        <v>1271</v>
      </c>
      <c r="Q41" s="147">
        <v>966</v>
      </c>
      <c r="R41" s="147">
        <v>2118</v>
      </c>
      <c r="S41" s="147">
        <v>2482</v>
      </c>
      <c r="T41" s="147">
        <v>3178</v>
      </c>
      <c r="U41" s="147">
        <v>6880</v>
      </c>
      <c r="V41" s="147">
        <v>8844</v>
      </c>
      <c r="W41" s="147">
        <v>1972</v>
      </c>
      <c r="X41" s="147">
        <v>4334</v>
      </c>
      <c r="Y41" s="147">
        <v>2185</v>
      </c>
      <c r="Z41" s="147">
        <v>1776</v>
      </c>
      <c r="AA41" s="147">
        <v>4455</v>
      </c>
      <c r="AB41" s="147">
        <v>7982</v>
      </c>
      <c r="AC41" s="147">
        <v>7004</v>
      </c>
      <c r="AD41" s="147">
        <v>9207</v>
      </c>
      <c r="AE41" s="5">
        <v>8226</v>
      </c>
      <c r="AF41" s="5">
        <v>7848</v>
      </c>
      <c r="AG41" s="5">
        <v>10364</v>
      </c>
      <c r="AH41" s="5">
        <v>11065</v>
      </c>
      <c r="AI41" s="5">
        <v>5637</v>
      </c>
      <c r="AJ41" s="5">
        <v>3298</v>
      </c>
      <c r="AK41" s="5">
        <v>4143</v>
      </c>
      <c r="AL41" s="5">
        <v>2540</v>
      </c>
      <c r="AM41" s="5">
        <v>1373</v>
      </c>
      <c r="AN41" s="5">
        <v>1623</v>
      </c>
      <c r="AO41" s="5">
        <v>872</v>
      </c>
      <c r="AP41" s="5">
        <v>5847</v>
      </c>
      <c r="BC41" s="61"/>
      <c r="BD41" s="61"/>
      <c r="BE41" s="61"/>
      <c r="BF41" s="61"/>
      <c r="BG41" s="61"/>
      <c r="BH41" s="61"/>
      <c r="BI41" s="61"/>
      <c r="BJ41" s="61"/>
      <c r="BK41" s="61"/>
    </row>
    <row r="42" spans="1:63" ht="12.75">
      <c r="A42" s="185" t="s">
        <v>154</v>
      </c>
      <c r="B42" s="251" t="s">
        <v>65</v>
      </c>
      <c r="C42" s="167">
        <v>1</v>
      </c>
      <c r="D42" s="155">
        <v>12844</v>
      </c>
      <c r="E42" s="155">
        <v>12686</v>
      </c>
      <c r="F42" s="155">
        <v>13860</v>
      </c>
      <c r="G42" s="156">
        <v>12108</v>
      </c>
      <c r="H42" s="156">
        <v>6299</v>
      </c>
      <c r="I42" s="156">
        <v>11498</v>
      </c>
      <c r="J42" s="156">
        <v>11004</v>
      </c>
      <c r="K42" s="156">
        <v>8621</v>
      </c>
      <c r="L42" s="156">
        <v>10805</v>
      </c>
      <c r="M42" s="156">
        <v>11950</v>
      </c>
      <c r="N42" s="156">
        <v>11689</v>
      </c>
      <c r="O42" s="156">
        <v>10956</v>
      </c>
      <c r="P42" s="156">
        <v>10897</v>
      </c>
      <c r="Q42" s="156">
        <v>9717</v>
      </c>
      <c r="R42" s="156">
        <v>9507</v>
      </c>
      <c r="S42" s="156">
        <v>9172</v>
      </c>
      <c r="T42" s="156">
        <v>10431</v>
      </c>
      <c r="U42" s="147">
        <v>9861</v>
      </c>
      <c r="V42" s="147">
        <v>6050</v>
      </c>
      <c r="W42" s="147">
        <v>10468</v>
      </c>
      <c r="X42" s="147">
        <v>10185</v>
      </c>
      <c r="Y42" s="147">
        <v>10451</v>
      </c>
      <c r="Z42" s="147">
        <v>9971</v>
      </c>
      <c r="AA42" s="147">
        <v>10614</v>
      </c>
      <c r="AB42" s="147">
        <v>9781</v>
      </c>
      <c r="AC42" s="147">
        <v>10003</v>
      </c>
      <c r="AD42" s="147">
        <v>10130</v>
      </c>
      <c r="AE42" s="5">
        <v>10225</v>
      </c>
      <c r="AF42" s="5">
        <v>53</v>
      </c>
      <c r="AG42" s="5">
        <v>2268</v>
      </c>
      <c r="AH42" s="5">
        <v>2975</v>
      </c>
      <c r="AI42" s="5">
        <v>7721</v>
      </c>
      <c r="AJ42" s="5">
        <v>9435</v>
      </c>
      <c r="AK42" s="5">
        <v>10473</v>
      </c>
      <c r="AL42" s="5">
        <v>10528</v>
      </c>
      <c r="AM42" s="5">
        <v>10758</v>
      </c>
      <c r="AN42" s="5">
        <v>10099</v>
      </c>
      <c r="AO42" s="5">
        <v>8717</v>
      </c>
      <c r="AP42" s="5">
        <v>10806</v>
      </c>
      <c r="AQ42" s="5">
        <v>9540</v>
      </c>
      <c r="AR42" s="5">
        <v>8700</v>
      </c>
      <c r="AS42" s="5">
        <v>10192</v>
      </c>
      <c r="AT42" s="5">
        <v>9479</v>
      </c>
      <c r="AU42" s="5">
        <v>8555</v>
      </c>
      <c r="AV42" s="5">
        <v>10377</v>
      </c>
      <c r="AW42" s="5">
        <v>10399</v>
      </c>
      <c r="AX42" s="5">
        <v>10524</v>
      </c>
      <c r="AY42" s="5">
        <v>10872</v>
      </c>
      <c r="AZ42" s="5">
        <v>10566</v>
      </c>
      <c r="BA42" s="5">
        <v>9793</v>
      </c>
      <c r="BB42" s="5">
        <v>10809</v>
      </c>
      <c r="BC42" s="61">
        <v>9870</v>
      </c>
      <c r="BD42" s="61">
        <v>10515</v>
      </c>
      <c r="BE42" s="61">
        <v>9592</v>
      </c>
      <c r="BF42" s="61">
        <v>4003</v>
      </c>
      <c r="BG42" s="61">
        <v>6863</v>
      </c>
      <c r="BH42" s="61">
        <v>9320</v>
      </c>
      <c r="BI42" s="61">
        <v>10169</v>
      </c>
      <c r="BJ42" s="61">
        <v>10113</v>
      </c>
      <c r="BK42" s="61">
        <v>9390</v>
      </c>
    </row>
    <row r="43" spans="1:63" ht="12.75">
      <c r="A43" s="185" t="s">
        <v>154</v>
      </c>
      <c r="B43" s="252" t="s">
        <v>154</v>
      </c>
      <c r="C43" s="167">
        <v>1.5000000000015</v>
      </c>
      <c r="D43" s="155">
        <v>130807</v>
      </c>
      <c r="E43" s="155">
        <v>115963</v>
      </c>
      <c r="F43" s="155">
        <v>158806</v>
      </c>
      <c r="G43" s="156">
        <v>168711</v>
      </c>
      <c r="H43" s="156">
        <v>159793</v>
      </c>
      <c r="I43" s="156">
        <v>155329</v>
      </c>
      <c r="J43" s="156">
        <v>151518</v>
      </c>
      <c r="K43" s="156">
        <v>169601</v>
      </c>
      <c r="L43" s="156">
        <v>112740</v>
      </c>
      <c r="M43" s="156">
        <v>167354</v>
      </c>
      <c r="N43" s="156">
        <v>149312</v>
      </c>
      <c r="O43" s="156">
        <v>159143</v>
      </c>
      <c r="P43" s="156">
        <v>181485</v>
      </c>
      <c r="Q43" s="156">
        <v>130083</v>
      </c>
      <c r="R43" s="156">
        <v>142384</v>
      </c>
      <c r="S43" s="156">
        <v>184442</v>
      </c>
      <c r="T43" s="156">
        <v>145315</v>
      </c>
      <c r="U43" s="147">
        <v>128736</v>
      </c>
      <c r="V43" s="147">
        <v>129905</v>
      </c>
      <c r="W43" s="147">
        <v>139499</v>
      </c>
      <c r="X43" s="147">
        <v>140185</v>
      </c>
      <c r="Y43" s="147">
        <v>130684</v>
      </c>
      <c r="Z43" s="147">
        <v>129527</v>
      </c>
      <c r="AA43" s="147">
        <v>197608</v>
      </c>
      <c r="AB43" s="147">
        <v>616830</v>
      </c>
      <c r="AC43" s="147">
        <v>483521</v>
      </c>
      <c r="AD43" s="147">
        <v>154796</v>
      </c>
      <c r="AE43" s="5">
        <v>134976</v>
      </c>
      <c r="AF43" s="5">
        <v>135682</v>
      </c>
      <c r="AG43" s="5">
        <v>111706</v>
      </c>
      <c r="AH43" s="5">
        <v>230337</v>
      </c>
      <c r="AI43" s="5">
        <v>273324</v>
      </c>
      <c r="AJ43" s="5">
        <v>485956</v>
      </c>
      <c r="AK43" s="5">
        <v>575358</v>
      </c>
      <c r="AL43" s="5">
        <v>708308</v>
      </c>
      <c r="AM43" s="5">
        <v>701413</v>
      </c>
      <c r="AN43" s="5">
        <v>786042</v>
      </c>
      <c r="AO43" s="5">
        <v>612851</v>
      </c>
      <c r="AP43" s="5">
        <v>863072</v>
      </c>
      <c r="AQ43" s="5">
        <v>123429</v>
      </c>
      <c r="AR43" s="5">
        <v>145687</v>
      </c>
      <c r="AS43" s="5">
        <v>135798</v>
      </c>
      <c r="AT43" s="5">
        <v>107509</v>
      </c>
      <c r="AU43" s="5">
        <v>106335</v>
      </c>
      <c r="AV43" s="5">
        <v>107336</v>
      </c>
      <c r="AW43" s="5">
        <v>134761</v>
      </c>
      <c r="AX43" s="5">
        <v>124467</v>
      </c>
      <c r="AY43" s="5">
        <v>129877</v>
      </c>
      <c r="AZ43" s="5">
        <v>140034</v>
      </c>
      <c r="BA43" s="5">
        <v>137504</v>
      </c>
      <c r="BB43" s="5">
        <v>138275</v>
      </c>
      <c r="BC43" s="61">
        <v>146054</v>
      </c>
      <c r="BD43" s="61">
        <v>125228</v>
      </c>
      <c r="BE43" s="61">
        <v>142992</v>
      </c>
      <c r="BF43" s="61">
        <v>128127</v>
      </c>
      <c r="BG43" s="61">
        <v>146785</v>
      </c>
      <c r="BH43" s="61">
        <v>121325</v>
      </c>
      <c r="BI43" s="61">
        <v>168471</v>
      </c>
      <c r="BJ43" s="61">
        <v>163516</v>
      </c>
      <c r="BK43" s="61">
        <v>174432</v>
      </c>
    </row>
    <row r="44" spans="1:63" ht="12.75">
      <c r="A44" s="185" t="s">
        <v>154</v>
      </c>
      <c r="B44" s="251" t="s">
        <v>71</v>
      </c>
      <c r="C44" s="167">
        <v>2</v>
      </c>
      <c r="D44" s="155">
        <v>85801</v>
      </c>
      <c r="E44" s="155">
        <v>88268</v>
      </c>
      <c r="F44" s="155">
        <v>78768</v>
      </c>
      <c r="G44" s="157">
        <v>83551</v>
      </c>
      <c r="H44" s="157">
        <v>82570</v>
      </c>
      <c r="I44" s="157">
        <v>83102</v>
      </c>
      <c r="J44" s="157">
        <v>100870</v>
      </c>
      <c r="K44" s="157">
        <v>105842</v>
      </c>
      <c r="L44" s="157">
        <v>92548</v>
      </c>
      <c r="M44" s="157">
        <v>97433</v>
      </c>
      <c r="N44" s="157">
        <v>99371</v>
      </c>
      <c r="O44" s="157">
        <v>97071</v>
      </c>
      <c r="P44" s="157">
        <v>91799</v>
      </c>
      <c r="Q44" s="157">
        <v>93126</v>
      </c>
      <c r="R44" s="157">
        <v>90428</v>
      </c>
      <c r="S44" s="157">
        <v>67720</v>
      </c>
      <c r="T44" s="157">
        <v>127112</v>
      </c>
      <c r="U44" s="147">
        <v>120167</v>
      </c>
      <c r="V44" s="147">
        <v>128526</v>
      </c>
      <c r="W44" s="147">
        <v>115006</v>
      </c>
      <c r="X44" s="147">
        <v>94866</v>
      </c>
      <c r="Y44" s="147">
        <v>106827</v>
      </c>
      <c r="Z44" s="147">
        <v>79881</v>
      </c>
      <c r="AA44" s="147">
        <v>95896</v>
      </c>
      <c r="AB44" s="147">
        <v>135717</v>
      </c>
      <c r="AC44" s="147">
        <v>118118</v>
      </c>
      <c r="AD44" s="147">
        <v>137440</v>
      </c>
      <c r="AE44" s="5">
        <v>110655</v>
      </c>
      <c r="AF44" s="5">
        <v>138894</v>
      </c>
      <c r="AG44" s="5">
        <v>156659</v>
      </c>
      <c r="AH44" s="5">
        <v>147446</v>
      </c>
      <c r="AI44" s="5">
        <v>124331</v>
      </c>
      <c r="AJ44" s="5">
        <v>138128</v>
      </c>
      <c r="AK44" s="5">
        <v>145659</v>
      </c>
      <c r="AL44" s="5">
        <v>143473</v>
      </c>
      <c r="AM44" s="5">
        <v>142844</v>
      </c>
      <c r="AN44" s="5">
        <v>126725</v>
      </c>
      <c r="AO44" s="5">
        <v>110442</v>
      </c>
      <c r="AP44" s="5">
        <v>96772</v>
      </c>
      <c r="AQ44" s="5">
        <v>81953</v>
      </c>
      <c r="AR44" s="5">
        <v>210006</v>
      </c>
      <c r="AS44" s="5">
        <v>200391</v>
      </c>
      <c r="AT44" s="5">
        <v>196748</v>
      </c>
      <c r="AU44" s="5">
        <v>199835</v>
      </c>
      <c r="AV44" s="5">
        <v>210783</v>
      </c>
      <c r="AW44" s="5">
        <v>220038</v>
      </c>
      <c r="AX44" s="5">
        <v>174297</v>
      </c>
      <c r="AY44" s="5">
        <v>181347</v>
      </c>
      <c r="AZ44" s="5">
        <v>215516</v>
      </c>
      <c r="BA44" s="5">
        <v>188810</v>
      </c>
      <c r="BB44" s="5">
        <v>182904</v>
      </c>
      <c r="BC44" s="61">
        <v>207533</v>
      </c>
      <c r="BD44" s="61">
        <v>215522</v>
      </c>
      <c r="BE44" s="61">
        <v>214853</v>
      </c>
      <c r="BF44" s="61">
        <v>200291</v>
      </c>
      <c r="BG44" s="61">
        <v>217307</v>
      </c>
      <c r="BH44" s="61">
        <v>184668</v>
      </c>
      <c r="BI44" s="61">
        <v>208711</v>
      </c>
      <c r="BJ44" s="61">
        <v>207558</v>
      </c>
      <c r="BK44" s="61">
        <v>212434</v>
      </c>
    </row>
    <row r="45" spans="1:63" ht="12.75">
      <c r="A45" s="185" t="s">
        <v>154</v>
      </c>
      <c r="B45" s="251" t="s">
        <v>72</v>
      </c>
      <c r="C45" s="167">
        <v>1</v>
      </c>
      <c r="D45" s="155"/>
      <c r="E45" s="155"/>
      <c r="F45" s="155"/>
      <c r="G45" s="157"/>
      <c r="H45" s="157"/>
      <c r="I45" s="157"/>
      <c r="J45" s="157"/>
      <c r="K45" s="157"/>
      <c r="L45" s="157"/>
      <c r="M45" s="157"/>
      <c r="N45" s="157"/>
      <c r="O45" s="157"/>
      <c r="P45" s="157"/>
      <c r="Q45" s="157"/>
      <c r="R45" s="157"/>
      <c r="S45" s="157"/>
      <c r="T45" s="157"/>
      <c r="U45" s="147"/>
      <c r="V45" s="147"/>
      <c r="W45" s="147"/>
      <c r="X45" s="147"/>
      <c r="Y45" s="147"/>
      <c r="Z45" s="147">
        <v>249</v>
      </c>
      <c r="AA45" s="147"/>
      <c r="AB45" s="147"/>
      <c r="AC45" s="147"/>
      <c r="AD45" s="147"/>
      <c r="BC45" s="61"/>
      <c r="BD45" s="61"/>
      <c r="BE45" s="61"/>
      <c r="BF45" s="61"/>
      <c r="BG45" s="61"/>
      <c r="BH45" s="61"/>
      <c r="BI45" s="61"/>
      <c r="BJ45" s="61"/>
      <c r="BK45" s="61"/>
    </row>
    <row r="46" spans="1:63" ht="12.75">
      <c r="A46" s="185" t="s">
        <v>154</v>
      </c>
      <c r="B46" s="252" t="s">
        <v>154</v>
      </c>
      <c r="C46" s="167">
        <v>2</v>
      </c>
      <c r="D46" s="155"/>
      <c r="E46" s="155"/>
      <c r="F46" s="155"/>
      <c r="G46" s="157">
        <v>7970</v>
      </c>
      <c r="H46" s="157">
        <v>16216</v>
      </c>
      <c r="I46" s="157">
        <v>20957</v>
      </c>
      <c r="J46" s="157">
        <v>6091</v>
      </c>
      <c r="K46" s="157">
        <v>7194</v>
      </c>
      <c r="L46" s="157">
        <v>1950</v>
      </c>
      <c r="M46" s="157">
        <v>2</v>
      </c>
      <c r="N46" s="157">
        <v>80</v>
      </c>
      <c r="O46" s="157">
        <v>528</v>
      </c>
      <c r="P46" s="157"/>
      <c r="Q46" s="157"/>
      <c r="R46" s="157"/>
      <c r="S46" s="157">
        <v>50</v>
      </c>
      <c r="T46" s="157">
        <v>1915</v>
      </c>
      <c r="U46" s="147">
        <v>5064</v>
      </c>
      <c r="V46" s="147">
        <v>4791</v>
      </c>
      <c r="W46" s="147">
        <v>4506</v>
      </c>
      <c r="X46" s="147">
        <v>1174</v>
      </c>
      <c r="Y46" s="147">
        <v>1387</v>
      </c>
      <c r="Z46" s="147">
        <v>2230</v>
      </c>
      <c r="AA46" s="147">
        <v>4333</v>
      </c>
      <c r="AB46" s="147">
        <v>2419</v>
      </c>
      <c r="AC46" s="147">
        <v>1699</v>
      </c>
      <c r="AD46" s="147">
        <v>3315</v>
      </c>
      <c r="AE46" s="5">
        <v>2848</v>
      </c>
      <c r="AF46" s="5">
        <v>3223</v>
      </c>
      <c r="AG46" s="5">
        <v>5817</v>
      </c>
      <c r="AH46" s="5">
        <v>6911</v>
      </c>
      <c r="AI46" s="5">
        <v>6518</v>
      </c>
      <c r="AK46" s="5">
        <v>674</v>
      </c>
      <c r="AL46" s="5">
        <v>1980</v>
      </c>
      <c r="AM46" s="5">
        <v>628</v>
      </c>
      <c r="AN46" s="5">
        <v>456</v>
      </c>
      <c r="AO46" s="5">
        <v>510</v>
      </c>
      <c r="AP46" s="5">
        <v>408</v>
      </c>
      <c r="AQ46" s="5">
        <v>1925</v>
      </c>
      <c r="AR46" s="5">
        <v>2851</v>
      </c>
      <c r="AS46" s="5">
        <v>3525</v>
      </c>
      <c r="AT46" s="5">
        <v>6748</v>
      </c>
      <c r="AU46" s="5">
        <v>465</v>
      </c>
      <c r="AV46" s="5">
        <v>143</v>
      </c>
      <c r="AW46" s="5">
        <v>150</v>
      </c>
      <c r="AX46" s="5">
        <v>224</v>
      </c>
      <c r="AY46" s="5">
        <v>1288</v>
      </c>
      <c r="AZ46" s="5">
        <v>1187</v>
      </c>
      <c r="BA46" s="5">
        <v>1632</v>
      </c>
      <c r="BB46" s="5">
        <v>333</v>
      </c>
      <c r="BC46" s="61">
        <v>76</v>
      </c>
      <c r="BD46" s="61">
        <v>380</v>
      </c>
      <c r="BE46" s="61">
        <v>733</v>
      </c>
      <c r="BF46" s="61">
        <v>86</v>
      </c>
      <c r="BG46" s="61">
        <v>706</v>
      </c>
      <c r="BH46" s="61">
        <v>456</v>
      </c>
      <c r="BI46" s="61">
        <v>337</v>
      </c>
      <c r="BJ46" s="61">
        <v>152</v>
      </c>
      <c r="BK46" s="61">
        <v>215</v>
      </c>
    </row>
    <row r="47" spans="1:63" ht="12.75">
      <c r="A47" s="185" t="s">
        <v>154</v>
      </c>
      <c r="B47" s="253" t="s">
        <v>73</v>
      </c>
      <c r="C47" s="167">
        <v>2</v>
      </c>
      <c r="D47" s="155">
        <v>2661</v>
      </c>
      <c r="E47" s="155"/>
      <c r="F47" s="155">
        <v>2309</v>
      </c>
      <c r="G47" s="157"/>
      <c r="H47" s="157"/>
      <c r="I47" s="157"/>
      <c r="J47" s="157"/>
      <c r="K47" s="157"/>
      <c r="L47" s="157"/>
      <c r="M47" s="157"/>
      <c r="N47" s="157"/>
      <c r="O47" s="157"/>
      <c r="P47" s="157"/>
      <c r="Q47" s="157"/>
      <c r="R47" s="157"/>
      <c r="S47" s="157"/>
      <c r="T47" s="157">
        <v>230</v>
      </c>
      <c r="U47" s="147">
        <v>1045</v>
      </c>
      <c r="V47" s="147">
        <v>1771</v>
      </c>
      <c r="W47" s="147">
        <v>2323</v>
      </c>
      <c r="X47" s="147">
        <v>1780</v>
      </c>
      <c r="Y47" s="147">
        <v>177</v>
      </c>
      <c r="Z47" s="147"/>
      <c r="AA47" s="147">
        <v>219</v>
      </c>
      <c r="AB47" s="147">
        <v>499</v>
      </c>
      <c r="AC47" s="147">
        <v>131</v>
      </c>
      <c r="AD47" s="147"/>
      <c r="AE47" s="5">
        <v>308</v>
      </c>
      <c r="AF47" s="5">
        <v>1319</v>
      </c>
      <c r="AG47" s="5">
        <v>285</v>
      </c>
      <c r="AH47" s="5">
        <v>599</v>
      </c>
      <c r="BC47" s="61"/>
      <c r="BD47" s="61"/>
      <c r="BE47" s="61"/>
      <c r="BF47" s="61"/>
      <c r="BG47" s="61"/>
      <c r="BH47" s="61"/>
      <c r="BI47" s="61"/>
      <c r="BJ47" s="61"/>
      <c r="BK47" s="61"/>
    </row>
    <row r="48" spans="1:63" ht="12.75">
      <c r="A48" s="185" t="s">
        <v>154</v>
      </c>
      <c r="B48" s="253" t="s">
        <v>74</v>
      </c>
      <c r="C48" s="167">
        <v>0.5</v>
      </c>
      <c r="BC48" s="61"/>
      <c r="BD48" s="61"/>
      <c r="BE48" s="61"/>
      <c r="BF48" s="61"/>
      <c r="BG48" s="61"/>
      <c r="BH48" s="61"/>
      <c r="BI48" s="61"/>
      <c r="BJ48" s="61"/>
      <c r="BK48" s="61"/>
    </row>
    <row r="49" spans="1:63" ht="12.75">
      <c r="A49" s="185" t="s">
        <v>154</v>
      </c>
      <c r="B49" s="253" t="s">
        <v>154</v>
      </c>
      <c r="C49" s="167">
        <v>1</v>
      </c>
      <c r="D49" s="155">
        <v>9952</v>
      </c>
      <c r="E49" s="155">
        <v>8936</v>
      </c>
      <c r="F49" s="155">
        <v>10097</v>
      </c>
      <c r="G49" s="157">
        <v>9407</v>
      </c>
      <c r="H49" s="157">
        <v>9675</v>
      </c>
      <c r="I49" s="157">
        <v>8917</v>
      </c>
      <c r="J49" s="157">
        <v>8920</v>
      </c>
      <c r="K49" s="157">
        <v>8770</v>
      </c>
      <c r="L49" s="157">
        <v>8942</v>
      </c>
      <c r="M49" s="157">
        <v>9555</v>
      </c>
      <c r="N49" s="157">
        <v>7637</v>
      </c>
      <c r="O49" s="157">
        <v>8510</v>
      </c>
      <c r="P49" s="157">
        <v>8842</v>
      </c>
      <c r="Q49" s="157">
        <v>8510</v>
      </c>
      <c r="R49" s="157">
        <v>9185</v>
      </c>
      <c r="S49" s="157">
        <v>9320</v>
      </c>
      <c r="T49" s="157">
        <v>9511</v>
      </c>
      <c r="U49" s="147">
        <v>8610</v>
      </c>
      <c r="V49" s="147">
        <v>8118</v>
      </c>
      <c r="W49" s="147">
        <v>8128</v>
      </c>
      <c r="X49" s="147">
        <v>7675</v>
      </c>
      <c r="Y49" s="147">
        <v>8660</v>
      </c>
      <c r="Z49" s="147">
        <v>8869</v>
      </c>
      <c r="AA49" s="147">
        <v>8795</v>
      </c>
      <c r="AB49" s="147">
        <v>8730</v>
      </c>
      <c r="AC49" s="147">
        <v>8078</v>
      </c>
      <c r="AD49" s="147">
        <v>8998</v>
      </c>
      <c r="AE49" s="5">
        <v>8937</v>
      </c>
      <c r="AF49" s="5">
        <v>8587</v>
      </c>
      <c r="AG49" s="5">
        <v>7892</v>
      </c>
      <c r="AH49" s="5">
        <v>8026</v>
      </c>
      <c r="AI49" s="5">
        <v>7145</v>
      </c>
      <c r="AJ49" s="5">
        <v>6734</v>
      </c>
      <c r="AK49" s="5">
        <v>7824</v>
      </c>
      <c r="AL49" s="5">
        <v>7117</v>
      </c>
      <c r="AM49" s="5">
        <v>7100</v>
      </c>
      <c r="AN49" s="5">
        <v>5976</v>
      </c>
      <c r="AO49" s="5">
        <v>6629</v>
      </c>
      <c r="AP49" s="5">
        <v>8171</v>
      </c>
      <c r="AQ49" s="5">
        <v>7894</v>
      </c>
      <c r="AR49" s="5">
        <v>8301</v>
      </c>
      <c r="AS49" s="5">
        <v>7636</v>
      </c>
      <c r="AT49" s="5">
        <v>7399</v>
      </c>
      <c r="AU49" s="5">
        <v>7169</v>
      </c>
      <c r="AV49" s="5">
        <v>6565</v>
      </c>
      <c r="AW49" s="5">
        <v>7632</v>
      </c>
      <c r="AX49" s="5">
        <v>7902</v>
      </c>
      <c r="AY49" s="5">
        <v>8508</v>
      </c>
      <c r="AZ49" s="5">
        <v>7936</v>
      </c>
      <c r="BA49" s="5">
        <v>6960</v>
      </c>
      <c r="BB49" s="5">
        <v>8795</v>
      </c>
      <c r="BC49" s="61">
        <v>8102</v>
      </c>
      <c r="BD49" s="61">
        <v>7736</v>
      </c>
      <c r="BE49" s="61">
        <v>6627</v>
      </c>
      <c r="BF49" s="61">
        <v>5861</v>
      </c>
      <c r="BG49" s="61">
        <v>6073</v>
      </c>
      <c r="BH49" s="61">
        <v>6735</v>
      </c>
      <c r="BI49" s="61">
        <v>6903</v>
      </c>
      <c r="BJ49" s="61">
        <v>6272</v>
      </c>
      <c r="BK49" s="61">
        <v>7225</v>
      </c>
    </row>
    <row r="50" spans="1:63" ht="12.75">
      <c r="A50" s="185" t="s">
        <v>154</v>
      </c>
      <c r="B50" s="251" t="s">
        <v>75</v>
      </c>
      <c r="C50" s="167">
        <v>1</v>
      </c>
      <c r="D50" s="155"/>
      <c r="E50" s="155"/>
      <c r="F50" s="155"/>
      <c r="G50" s="157"/>
      <c r="H50" s="157"/>
      <c r="I50" s="157"/>
      <c r="J50" s="157"/>
      <c r="K50" s="157"/>
      <c r="L50" s="157"/>
      <c r="M50" s="157">
        <v>104</v>
      </c>
      <c r="N50" s="157">
        <v>129</v>
      </c>
      <c r="O50" s="157">
        <v>116</v>
      </c>
      <c r="P50" s="157">
        <v>283</v>
      </c>
      <c r="Q50" s="157">
        <v>20</v>
      </c>
      <c r="R50" s="157">
        <v>123</v>
      </c>
      <c r="S50" s="157"/>
      <c r="T50" s="157"/>
      <c r="U50" s="147"/>
      <c r="V50" s="147"/>
      <c r="W50" s="147"/>
      <c r="X50" s="147"/>
      <c r="Y50" s="147"/>
      <c r="Z50" s="147"/>
      <c r="AA50" s="147"/>
      <c r="AB50" s="147">
        <v>157</v>
      </c>
      <c r="AC50" s="147">
        <v>64</v>
      </c>
      <c r="AD50" s="147">
        <v>175</v>
      </c>
      <c r="AF50" s="5">
        <v>119</v>
      </c>
      <c r="AG50" s="5">
        <v>132</v>
      </c>
      <c r="AH50" s="5">
        <v>232</v>
      </c>
      <c r="BB50" s="5">
        <v>191</v>
      </c>
      <c r="BC50" s="61">
        <v>159</v>
      </c>
      <c r="BD50" s="61">
        <v>137</v>
      </c>
      <c r="BE50" s="61"/>
      <c r="BF50" s="61"/>
      <c r="BG50" s="61">
        <v>197</v>
      </c>
      <c r="BH50" s="61">
        <v>140</v>
      </c>
      <c r="BI50" s="61">
        <v>187</v>
      </c>
      <c r="BJ50" s="61">
        <v>146</v>
      </c>
      <c r="BK50" s="61"/>
    </row>
    <row r="51" spans="1:63" ht="12.75">
      <c r="A51" s="185" t="s">
        <v>154</v>
      </c>
      <c r="B51" s="251" t="s">
        <v>154</v>
      </c>
      <c r="C51" s="167">
        <v>2</v>
      </c>
      <c r="D51" s="155"/>
      <c r="E51" s="155"/>
      <c r="F51" s="155"/>
      <c r="G51" s="157"/>
      <c r="H51" s="157"/>
      <c r="I51" s="157"/>
      <c r="J51" s="157"/>
      <c r="K51" s="157"/>
      <c r="L51" s="157"/>
      <c r="M51" s="157"/>
      <c r="N51" s="157"/>
      <c r="O51" s="157"/>
      <c r="P51" s="157"/>
      <c r="Q51" s="157"/>
      <c r="R51" s="157"/>
      <c r="S51" s="157"/>
      <c r="T51" s="157"/>
      <c r="U51" s="147"/>
      <c r="V51" s="147"/>
      <c r="W51" s="147"/>
      <c r="X51" s="147"/>
      <c r="Y51" s="147"/>
      <c r="Z51" s="147"/>
      <c r="AA51" s="147"/>
      <c r="AB51" s="147"/>
      <c r="AC51" s="147"/>
      <c r="AD51" s="147"/>
      <c r="BB51" s="5">
        <v>3191</v>
      </c>
      <c r="BC51" s="61"/>
      <c r="BD51" s="61"/>
      <c r="BE51" s="61"/>
      <c r="BF51" s="61"/>
      <c r="BG51" s="61"/>
      <c r="BH51" s="61"/>
      <c r="BI51" s="61"/>
      <c r="BJ51" s="61">
        <v>3441</v>
      </c>
      <c r="BK51" s="61">
        <v>2613</v>
      </c>
    </row>
    <row r="52" spans="1:63" ht="12.75">
      <c r="A52" s="185" t="s">
        <v>154</v>
      </c>
      <c r="B52" s="251" t="s">
        <v>101</v>
      </c>
      <c r="C52" s="167">
        <v>1</v>
      </c>
      <c r="D52" s="155"/>
      <c r="E52" s="155"/>
      <c r="F52" s="155"/>
      <c r="G52" s="157"/>
      <c r="H52" s="157"/>
      <c r="I52" s="157"/>
      <c r="J52" s="157"/>
      <c r="K52" s="157"/>
      <c r="L52" s="157"/>
      <c r="M52" s="157"/>
      <c r="N52" s="157"/>
      <c r="O52" s="157"/>
      <c r="P52" s="157"/>
      <c r="Q52" s="157"/>
      <c r="R52" s="157"/>
      <c r="S52" s="157"/>
      <c r="T52" s="157"/>
      <c r="U52" s="147"/>
      <c r="V52" s="147"/>
      <c r="W52" s="147"/>
      <c r="X52" s="147"/>
      <c r="Y52" s="147">
        <v>6</v>
      </c>
      <c r="Z52" s="147">
        <v>8</v>
      </c>
      <c r="AA52" s="147">
        <v>9</v>
      </c>
      <c r="AB52" s="147">
        <v>7</v>
      </c>
      <c r="AC52" s="147">
        <v>6</v>
      </c>
      <c r="AD52" s="147">
        <v>6</v>
      </c>
      <c r="AE52" s="5">
        <v>6</v>
      </c>
      <c r="AF52" s="5">
        <v>3</v>
      </c>
      <c r="AG52" s="5">
        <v>6</v>
      </c>
      <c r="AH52" s="5">
        <v>4</v>
      </c>
      <c r="AI52" s="5">
        <v>67</v>
      </c>
      <c r="AJ52" s="5">
        <v>37</v>
      </c>
      <c r="AK52" s="5">
        <v>27</v>
      </c>
      <c r="AL52" s="5">
        <v>50</v>
      </c>
      <c r="AM52" s="5">
        <v>40</v>
      </c>
      <c r="AN52" s="5">
        <v>97</v>
      </c>
      <c r="AO52" s="5">
        <v>43</v>
      </c>
      <c r="AP52" s="5">
        <v>27</v>
      </c>
      <c r="BC52" s="61"/>
      <c r="BD52" s="61"/>
      <c r="BE52" s="61"/>
      <c r="BF52" s="61"/>
      <c r="BG52" s="61"/>
      <c r="BH52" s="61"/>
      <c r="BI52" s="61"/>
      <c r="BJ52" s="61"/>
      <c r="BK52" s="61"/>
    </row>
    <row r="53" spans="1:63" ht="12.75">
      <c r="A53" s="185" t="s">
        <v>154</v>
      </c>
      <c r="B53" s="254" t="s">
        <v>136</v>
      </c>
      <c r="C53" s="167">
        <v>1.5000000000015</v>
      </c>
      <c r="D53" s="155"/>
      <c r="E53" s="155"/>
      <c r="F53" s="155"/>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Q53" s="5">
        <v>2943</v>
      </c>
      <c r="AR53" s="5">
        <v>2431</v>
      </c>
      <c r="AS53" s="5">
        <v>1477</v>
      </c>
      <c r="AT53" s="5">
        <v>2862</v>
      </c>
      <c r="AU53" s="5">
        <v>1668</v>
      </c>
      <c r="AV53" s="5">
        <v>1471</v>
      </c>
      <c r="AW53" s="5">
        <v>1776</v>
      </c>
      <c r="AX53" s="5">
        <v>2345</v>
      </c>
      <c r="AY53" s="5">
        <v>2060</v>
      </c>
      <c r="AZ53" s="5">
        <v>2024</v>
      </c>
      <c r="BA53" s="5">
        <v>1528</v>
      </c>
      <c r="BB53" s="5">
        <v>2114</v>
      </c>
      <c r="BC53" s="61">
        <v>2645</v>
      </c>
      <c r="BD53" s="61">
        <v>1994</v>
      </c>
      <c r="BE53" s="61">
        <v>1496</v>
      </c>
      <c r="BF53" s="61">
        <v>1744</v>
      </c>
      <c r="BG53" s="61">
        <v>2401</v>
      </c>
      <c r="BH53" s="61">
        <v>2772</v>
      </c>
      <c r="BI53" s="61">
        <v>2331</v>
      </c>
      <c r="BJ53" s="61">
        <v>1273</v>
      </c>
      <c r="BK53" s="61">
        <v>2134</v>
      </c>
    </row>
    <row r="54" spans="1:63" ht="12.75">
      <c r="A54" s="185" t="s">
        <v>154</v>
      </c>
      <c r="B54" s="254" t="s">
        <v>133</v>
      </c>
      <c r="C54" s="167">
        <v>2</v>
      </c>
      <c r="D54" s="155"/>
      <c r="E54" s="155"/>
      <c r="F54" s="155"/>
      <c r="G54" s="156"/>
      <c r="H54" s="156"/>
      <c r="I54" s="156"/>
      <c r="J54" s="156"/>
      <c r="K54" s="156"/>
      <c r="L54" s="156"/>
      <c r="M54" s="156"/>
      <c r="N54" s="156"/>
      <c r="O54" s="156"/>
      <c r="P54" s="156"/>
      <c r="Q54" s="156"/>
      <c r="R54" s="156"/>
      <c r="S54" s="156"/>
      <c r="T54" s="156"/>
      <c r="U54" s="147"/>
      <c r="V54" s="147"/>
      <c r="W54" s="147"/>
      <c r="X54" s="147"/>
      <c r="Y54" s="147"/>
      <c r="Z54" s="147"/>
      <c r="AA54" s="147"/>
      <c r="AB54" s="147"/>
      <c r="AC54" s="147"/>
      <c r="AD54" s="147"/>
      <c r="AQ54" s="5">
        <v>3354</v>
      </c>
      <c r="AR54" s="5">
        <v>2600</v>
      </c>
      <c r="AS54" s="5">
        <v>2271</v>
      </c>
      <c r="AT54" s="5">
        <v>2033</v>
      </c>
      <c r="AU54" s="5">
        <v>2089</v>
      </c>
      <c r="AV54" s="5">
        <v>3107</v>
      </c>
      <c r="AW54" s="5">
        <v>3618</v>
      </c>
      <c r="AX54" s="5">
        <v>3712</v>
      </c>
      <c r="AY54" s="5">
        <v>3183</v>
      </c>
      <c r="AZ54" s="5">
        <v>3164</v>
      </c>
      <c r="BA54" s="5">
        <v>3097</v>
      </c>
      <c r="BB54" s="5">
        <v>2555</v>
      </c>
      <c r="BC54" s="61">
        <v>1703</v>
      </c>
      <c r="BD54" s="61">
        <v>1956</v>
      </c>
      <c r="BE54" s="61">
        <v>1694</v>
      </c>
      <c r="BF54" s="61">
        <v>834</v>
      </c>
      <c r="BG54" s="61">
        <v>1515</v>
      </c>
      <c r="BH54" s="61">
        <v>1765</v>
      </c>
      <c r="BI54" s="61">
        <v>1871</v>
      </c>
      <c r="BJ54" s="61">
        <v>1936</v>
      </c>
      <c r="BK54" s="61">
        <v>2377</v>
      </c>
    </row>
    <row r="55" spans="1:63" ht="12.75">
      <c r="A55" s="185" t="s">
        <v>154</v>
      </c>
      <c r="B55" s="254" t="s">
        <v>134</v>
      </c>
      <c r="C55" s="167">
        <v>1</v>
      </c>
      <c r="D55" s="148"/>
      <c r="E55" s="148"/>
      <c r="F55" s="148"/>
      <c r="G55" s="113"/>
      <c r="H55" s="113"/>
      <c r="I55" s="113"/>
      <c r="J55" s="113"/>
      <c r="K55" s="113"/>
      <c r="L55" s="113"/>
      <c r="M55" s="113"/>
      <c r="N55" s="113"/>
      <c r="O55" s="113"/>
      <c r="P55" s="113"/>
      <c r="Q55" s="113"/>
      <c r="R55" s="113"/>
      <c r="S55" s="113"/>
      <c r="T55" s="113"/>
      <c r="U55" s="147"/>
      <c r="V55" s="147"/>
      <c r="W55" s="147"/>
      <c r="X55" s="147"/>
      <c r="Y55" s="147"/>
      <c r="Z55" s="147"/>
      <c r="AA55" s="147"/>
      <c r="AB55" s="147"/>
      <c r="AC55" s="147"/>
      <c r="AD55" s="147"/>
      <c r="AQ55" s="5">
        <v>357334</v>
      </c>
      <c r="AR55" s="5">
        <v>446121</v>
      </c>
      <c r="AS55" s="5">
        <v>382089</v>
      </c>
      <c r="AT55" s="5">
        <v>286234</v>
      </c>
      <c r="AU55" s="5">
        <v>93285</v>
      </c>
      <c r="AW55" s="5">
        <v>113099</v>
      </c>
      <c r="AX55" s="5">
        <v>55272</v>
      </c>
      <c r="AY55" s="5">
        <v>75337</v>
      </c>
      <c r="AZ55" s="5">
        <v>112484</v>
      </c>
      <c r="BB55" s="5">
        <v>130284</v>
      </c>
      <c r="BC55" s="61">
        <v>147161</v>
      </c>
      <c r="BD55" s="61">
        <v>83521</v>
      </c>
      <c r="BE55" s="61">
        <v>158792</v>
      </c>
      <c r="BF55" s="61">
        <v>129661</v>
      </c>
      <c r="BG55" s="61">
        <v>62862</v>
      </c>
      <c r="BH55" s="61">
        <v>155201</v>
      </c>
      <c r="BI55" s="61">
        <v>178861</v>
      </c>
      <c r="BJ55" s="61">
        <v>164191</v>
      </c>
      <c r="BK55" s="61">
        <v>108351</v>
      </c>
    </row>
    <row r="56" spans="1:63" ht="12.75">
      <c r="A56" s="185" t="s">
        <v>154</v>
      </c>
      <c r="B56" s="254" t="s">
        <v>141</v>
      </c>
      <c r="C56" s="167">
        <v>1</v>
      </c>
      <c r="D56" s="148"/>
      <c r="E56" s="148"/>
      <c r="F56" s="148"/>
      <c r="G56" s="113"/>
      <c r="H56" s="113"/>
      <c r="I56" s="113"/>
      <c r="J56" s="113"/>
      <c r="K56" s="113"/>
      <c r="L56" s="113"/>
      <c r="M56" s="113"/>
      <c r="N56" s="113"/>
      <c r="O56" s="113"/>
      <c r="P56" s="113"/>
      <c r="Q56" s="113"/>
      <c r="R56" s="113"/>
      <c r="S56" s="113"/>
      <c r="T56" s="113"/>
      <c r="U56" s="147"/>
      <c r="V56" s="147"/>
      <c r="W56" s="147"/>
      <c r="X56" s="147"/>
      <c r="Y56" s="147"/>
      <c r="Z56" s="147"/>
      <c r="AA56" s="147"/>
      <c r="AB56" s="147"/>
      <c r="AC56" s="147"/>
      <c r="AD56" s="147"/>
      <c r="AQ56" s="5">
        <v>303415</v>
      </c>
      <c r="AR56" s="5">
        <v>316244</v>
      </c>
      <c r="AS56" s="5">
        <v>170539</v>
      </c>
      <c r="AT56" s="5">
        <v>358697</v>
      </c>
      <c r="AU56" s="5">
        <v>306363</v>
      </c>
      <c r="AV56" s="5">
        <v>383694</v>
      </c>
      <c r="AW56" s="5">
        <v>374280</v>
      </c>
      <c r="AX56" s="5">
        <v>401021</v>
      </c>
      <c r="AY56" s="5">
        <v>405388</v>
      </c>
      <c r="AZ56" s="5">
        <v>380121</v>
      </c>
      <c r="BA56" s="5">
        <v>367309</v>
      </c>
      <c r="BB56" s="5">
        <v>472298</v>
      </c>
      <c r="BC56" s="61">
        <v>455953</v>
      </c>
      <c r="BD56" s="61">
        <v>435547</v>
      </c>
      <c r="BE56" s="61">
        <v>391102</v>
      </c>
      <c r="BF56" s="61">
        <v>439139</v>
      </c>
      <c r="BG56" s="61">
        <v>449615</v>
      </c>
      <c r="BH56" s="61">
        <v>349187</v>
      </c>
      <c r="BI56" s="61">
        <v>878214</v>
      </c>
      <c r="BJ56" s="61">
        <v>832997</v>
      </c>
      <c r="BK56" s="61">
        <v>923078</v>
      </c>
    </row>
    <row r="57" spans="1:63" ht="12.75">
      <c r="A57" s="185" t="s">
        <v>154</v>
      </c>
      <c r="B57" s="251" t="s">
        <v>138</v>
      </c>
      <c r="C57" s="167">
        <v>0.30000000000003</v>
      </c>
      <c r="D57" s="148"/>
      <c r="E57" s="148"/>
      <c r="F57" s="148"/>
      <c r="G57" s="113"/>
      <c r="H57" s="147"/>
      <c r="I57" s="113"/>
      <c r="J57" s="113"/>
      <c r="K57" s="113"/>
      <c r="L57" s="113"/>
      <c r="M57" s="113"/>
      <c r="N57" s="113"/>
      <c r="O57" s="147"/>
      <c r="P57" s="113"/>
      <c r="Q57" s="113"/>
      <c r="R57" s="113"/>
      <c r="S57" s="113"/>
      <c r="T57" s="147"/>
      <c r="U57" s="147"/>
      <c r="V57" s="147"/>
      <c r="W57" s="147"/>
      <c r="X57" s="147"/>
      <c r="Y57" s="147"/>
      <c r="Z57" s="147"/>
      <c r="AA57" s="147"/>
      <c r="AB57" s="147"/>
      <c r="AC57" s="147"/>
      <c r="AD57" s="147"/>
      <c r="AQ57" s="5">
        <v>5656</v>
      </c>
      <c r="AR57" s="5">
        <v>5246</v>
      </c>
      <c r="AS57" s="5">
        <v>3887</v>
      </c>
      <c r="AT57" s="5">
        <v>2086</v>
      </c>
      <c r="AU57" s="5">
        <v>6345</v>
      </c>
      <c r="AV57" s="5">
        <v>6432</v>
      </c>
      <c r="AW57" s="5">
        <v>5355</v>
      </c>
      <c r="AX57" s="5">
        <v>4697</v>
      </c>
      <c r="AY57" s="5">
        <v>3895</v>
      </c>
      <c r="AZ57" s="5">
        <v>2340</v>
      </c>
      <c r="BA57" s="5">
        <v>1223</v>
      </c>
      <c r="BB57" s="5">
        <v>4641</v>
      </c>
      <c r="BC57" s="61">
        <v>3997</v>
      </c>
      <c r="BD57" s="61">
        <v>4550</v>
      </c>
      <c r="BE57" s="61">
        <v>1500</v>
      </c>
      <c r="BF57" s="61">
        <v>1510</v>
      </c>
      <c r="BG57" s="61">
        <v>2636</v>
      </c>
      <c r="BH57" s="61">
        <v>3960</v>
      </c>
      <c r="BI57" s="61">
        <v>2998</v>
      </c>
      <c r="BJ57" s="61">
        <v>2109</v>
      </c>
      <c r="BK57" s="61">
        <v>1567</v>
      </c>
    </row>
    <row r="58" spans="1:63" ht="12.75">
      <c r="A58" s="185" t="s">
        <v>154</v>
      </c>
      <c r="B58" s="251" t="s">
        <v>139</v>
      </c>
      <c r="C58" s="167">
        <v>0.60000000000024</v>
      </c>
      <c r="D58" s="148"/>
      <c r="E58" s="148"/>
      <c r="F58" s="148"/>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Q58" s="5">
        <v>17337</v>
      </c>
      <c r="AS58" s="5">
        <v>10051</v>
      </c>
      <c r="AV58" s="5">
        <v>26998</v>
      </c>
      <c r="AX58" s="5">
        <v>262</v>
      </c>
      <c r="BC58" s="61"/>
      <c r="BD58" s="61"/>
      <c r="BE58" s="61"/>
      <c r="BF58" s="61"/>
      <c r="BG58" s="61"/>
      <c r="BH58" s="61"/>
      <c r="BI58" s="61"/>
      <c r="BJ58" s="61"/>
      <c r="BK58" s="61">
        <v>406</v>
      </c>
    </row>
    <row r="59" spans="1:63" ht="12.75">
      <c r="A59" s="185" t="s">
        <v>154</v>
      </c>
      <c r="B59" s="251" t="s">
        <v>140</v>
      </c>
      <c r="C59" s="167">
        <v>0.8</v>
      </c>
      <c r="D59" s="148"/>
      <c r="E59" s="148"/>
      <c r="F59" s="148"/>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Q59" s="5">
        <v>10</v>
      </c>
      <c r="AS59" s="5">
        <v>888</v>
      </c>
      <c r="AT59" s="5">
        <v>1954</v>
      </c>
      <c r="AU59" s="5">
        <v>2495</v>
      </c>
      <c r="AV59" s="5">
        <v>2238</v>
      </c>
      <c r="AW59" s="5">
        <v>2452</v>
      </c>
      <c r="AX59" s="5">
        <v>2549</v>
      </c>
      <c r="AY59" s="5">
        <v>1713</v>
      </c>
      <c r="AZ59" s="5">
        <v>904</v>
      </c>
      <c r="BA59" s="5">
        <v>527</v>
      </c>
      <c r="BB59" s="5">
        <v>1546</v>
      </c>
      <c r="BC59" s="61">
        <v>228</v>
      </c>
      <c r="BD59" s="61"/>
      <c r="BE59" s="61"/>
      <c r="BF59" s="61"/>
      <c r="BG59" s="61"/>
      <c r="BH59" s="61"/>
      <c r="BI59" s="61"/>
      <c r="BJ59" s="61">
        <v>1642</v>
      </c>
      <c r="BK59" s="61">
        <v>1614</v>
      </c>
    </row>
    <row r="60" spans="1:63" ht="12.75">
      <c r="A60" s="185" t="s">
        <v>154</v>
      </c>
      <c r="B60" s="251" t="s">
        <v>142</v>
      </c>
      <c r="C60" s="167">
        <v>0.70000000000021</v>
      </c>
      <c r="D60" s="148"/>
      <c r="E60" s="148"/>
      <c r="F60" s="148"/>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Q60" s="5">
        <v>3458</v>
      </c>
      <c r="AT60" s="5">
        <v>36329</v>
      </c>
      <c r="AZ60" s="5">
        <v>35</v>
      </c>
      <c r="BB60" s="5">
        <v>413</v>
      </c>
      <c r="BC60" s="61"/>
      <c r="BD60" s="61"/>
      <c r="BE60" s="61"/>
      <c r="BF60" s="61"/>
      <c r="BG60" s="61"/>
      <c r="BH60" s="61"/>
      <c r="BI60" s="61"/>
      <c r="BJ60" s="61"/>
      <c r="BK60" s="61"/>
    </row>
    <row r="61" spans="1:63" ht="12.75">
      <c r="A61" s="185" t="s">
        <v>154</v>
      </c>
      <c r="B61" s="251" t="s">
        <v>154</v>
      </c>
      <c r="C61" s="167">
        <v>0.9</v>
      </c>
      <c r="D61" s="148"/>
      <c r="E61" s="148"/>
      <c r="F61" s="148"/>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BC61" s="61"/>
      <c r="BD61" s="61">
        <v>141085</v>
      </c>
      <c r="BE61" s="61">
        <v>309796</v>
      </c>
      <c r="BF61" s="61">
        <v>242780</v>
      </c>
      <c r="BG61" s="61">
        <v>354897</v>
      </c>
      <c r="BH61" s="61">
        <v>321335</v>
      </c>
      <c r="BI61" s="61"/>
      <c r="BJ61" s="61"/>
      <c r="BK61" s="61"/>
    </row>
    <row r="62" spans="1:63" ht="12.75">
      <c r="A62" s="185" t="s">
        <v>154</v>
      </c>
      <c r="B62" s="251" t="s">
        <v>137</v>
      </c>
      <c r="C62" s="167">
        <v>1</v>
      </c>
      <c r="D62" s="148"/>
      <c r="E62" s="148"/>
      <c r="F62" s="148"/>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Q62" s="5">
        <v>31384</v>
      </c>
      <c r="AR62" s="5">
        <v>34570</v>
      </c>
      <c r="AS62" s="5">
        <v>27672</v>
      </c>
      <c r="AT62" s="5">
        <v>25390</v>
      </c>
      <c r="AU62" s="5">
        <v>1006</v>
      </c>
      <c r="BC62" s="61"/>
      <c r="BD62" s="61"/>
      <c r="BE62" s="61"/>
      <c r="BF62" s="61"/>
      <c r="BG62" s="61"/>
      <c r="BH62" s="61"/>
      <c r="BI62" s="61"/>
      <c r="BJ62" s="61"/>
      <c r="BK62" s="61"/>
    </row>
    <row r="63" spans="1:63" ht="12.75">
      <c r="A63" s="185" t="s">
        <v>154</v>
      </c>
      <c r="B63" s="251" t="s">
        <v>147</v>
      </c>
      <c r="C63" s="167">
        <v>0.30000000000003</v>
      </c>
      <c r="D63" s="148"/>
      <c r="E63" s="148"/>
      <c r="F63" s="148"/>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W63" s="5">
        <v>137</v>
      </c>
      <c r="AX63" s="5">
        <v>516</v>
      </c>
      <c r="AY63" s="5">
        <v>407</v>
      </c>
      <c r="AZ63" s="5">
        <v>226</v>
      </c>
      <c r="BA63" s="5">
        <v>570</v>
      </c>
      <c r="BB63" s="5">
        <v>498</v>
      </c>
      <c r="BC63" s="61">
        <v>449</v>
      </c>
      <c r="BD63" s="61">
        <v>191</v>
      </c>
      <c r="BE63" s="61"/>
      <c r="BF63" s="61"/>
      <c r="BG63" s="61"/>
      <c r="BH63" s="61"/>
      <c r="BI63" s="61">
        <v>406</v>
      </c>
      <c r="BJ63" s="61">
        <v>231</v>
      </c>
      <c r="BK63" s="61"/>
    </row>
    <row r="64" spans="1:63" ht="12.75">
      <c r="A64" s="185" t="s">
        <v>114</v>
      </c>
      <c r="B64" s="251" t="s">
        <v>115</v>
      </c>
      <c r="C64" s="167">
        <v>2</v>
      </c>
      <c r="D64" s="148"/>
      <c r="E64" s="148"/>
      <c r="F64" s="148"/>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BC64" s="61"/>
      <c r="BD64" s="61"/>
      <c r="BE64" s="61"/>
      <c r="BF64" s="61"/>
      <c r="BG64" s="61"/>
      <c r="BH64" s="61"/>
      <c r="BI64" s="61"/>
      <c r="BJ64" s="61"/>
      <c r="BK64" s="61"/>
    </row>
    <row r="65" spans="1:63" ht="12.75">
      <c r="A65" s="185" t="s">
        <v>154</v>
      </c>
      <c r="B65" s="252" t="s">
        <v>154</v>
      </c>
      <c r="C65" s="167">
        <v>4</v>
      </c>
      <c r="D65" s="148"/>
      <c r="E65" s="148"/>
      <c r="F65" s="148"/>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5">
        <v>9</v>
      </c>
      <c r="AF65" s="5">
        <v>6</v>
      </c>
      <c r="AH65" s="5">
        <v>14</v>
      </c>
      <c r="AI65" s="5">
        <v>14</v>
      </c>
      <c r="AJ65" s="5">
        <v>11</v>
      </c>
      <c r="AK65" s="5">
        <v>6</v>
      </c>
      <c r="AL65" s="5">
        <v>5</v>
      </c>
      <c r="AM65" s="5">
        <v>2</v>
      </c>
      <c r="AN65" s="5">
        <v>2</v>
      </c>
      <c r="AT65" s="5">
        <v>1</v>
      </c>
      <c r="BC65" s="61"/>
      <c r="BD65" s="61">
        <v>41</v>
      </c>
      <c r="BE65" s="61">
        <v>31</v>
      </c>
      <c r="BF65" s="61">
        <v>52</v>
      </c>
      <c r="BG65" s="61">
        <v>47</v>
      </c>
      <c r="BH65" s="61">
        <v>38</v>
      </c>
      <c r="BI65" s="61">
        <v>76</v>
      </c>
      <c r="BJ65" s="61">
        <v>83</v>
      </c>
      <c r="BK65" s="61">
        <v>108</v>
      </c>
    </row>
    <row r="66" spans="1:63" ht="12.75">
      <c r="A66" s="185" t="s">
        <v>154</v>
      </c>
      <c r="B66" s="251" t="s">
        <v>68</v>
      </c>
      <c r="C66" s="167">
        <v>2</v>
      </c>
      <c r="D66" s="148"/>
      <c r="E66" s="148"/>
      <c r="F66" s="148"/>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BC66" s="61"/>
      <c r="BD66" s="61"/>
      <c r="BE66" s="61"/>
      <c r="BF66" s="61">
        <v>37</v>
      </c>
      <c r="BG66" s="61">
        <v>27</v>
      </c>
      <c r="BH66" s="61">
        <v>29</v>
      </c>
      <c r="BI66" s="61">
        <v>1</v>
      </c>
      <c r="BJ66" s="61">
        <v>22</v>
      </c>
      <c r="BK66" s="61">
        <v>16</v>
      </c>
    </row>
    <row r="67" spans="1:63" ht="12.75">
      <c r="A67" s="185" t="s">
        <v>154</v>
      </c>
      <c r="B67" s="251" t="s">
        <v>65</v>
      </c>
      <c r="C67" s="167">
        <v>2</v>
      </c>
      <c r="D67" s="148">
        <v>15</v>
      </c>
      <c r="E67" s="148">
        <v>14</v>
      </c>
      <c r="F67" s="148">
        <v>16</v>
      </c>
      <c r="G67" s="147">
        <v>13</v>
      </c>
      <c r="H67" s="147">
        <v>15</v>
      </c>
      <c r="I67" s="147">
        <v>14</v>
      </c>
      <c r="J67" s="147">
        <v>18</v>
      </c>
      <c r="K67" s="147">
        <v>14</v>
      </c>
      <c r="L67" s="147">
        <v>15</v>
      </c>
      <c r="M67" s="147">
        <v>19</v>
      </c>
      <c r="N67" s="147">
        <v>1</v>
      </c>
      <c r="O67" s="147">
        <v>4</v>
      </c>
      <c r="P67" s="147">
        <v>4</v>
      </c>
      <c r="Q67" s="147">
        <v>11</v>
      </c>
      <c r="R67" s="147">
        <v>3</v>
      </c>
      <c r="S67" s="147"/>
      <c r="T67" s="147">
        <v>3</v>
      </c>
      <c r="U67" s="147">
        <v>1</v>
      </c>
      <c r="V67" s="147">
        <v>1</v>
      </c>
      <c r="W67" s="147">
        <v>3</v>
      </c>
      <c r="X67" s="147">
        <v>8</v>
      </c>
      <c r="Y67" s="147">
        <v>4</v>
      </c>
      <c r="Z67" s="147">
        <v>9</v>
      </c>
      <c r="AA67" s="147"/>
      <c r="AB67" s="147">
        <v>4</v>
      </c>
      <c r="AC67" s="147">
        <v>2</v>
      </c>
      <c r="AD67" s="147">
        <v>2</v>
      </c>
      <c r="AE67" s="5">
        <v>1</v>
      </c>
      <c r="BC67" s="61"/>
      <c r="BD67" s="61"/>
      <c r="BE67" s="61"/>
      <c r="BF67" s="61"/>
      <c r="BG67" s="61"/>
      <c r="BH67" s="61"/>
      <c r="BI67" s="61"/>
      <c r="BJ67" s="61"/>
      <c r="BK67" s="61"/>
    </row>
    <row r="68" spans="1:63" ht="12.75">
      <c r="A68" s="185" t="s">
        <v>154</v>
      </c>
      <c r="B68" s="251" t="s">
        <v>71</v>
      </c>
      <c r="C68" s="167">
        <v>2</v>
      </c>
      <c r="D68" s="148"/>
      <c r="E68" s="148"/>
      <c r="F68" s="148"/>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v>16</v>
      </c>
      <c r="AF68" s="5">
        <v>4</v>
      </c>
      <c r="AG68" s="5">
        <v>8</v>
      </c>
      <c r="AH68" s="5">
        <v>9</v>
      </c>
      <c r="AI68" s="5">
        <v>7</v>
      </c>
      <c r="AJ68" s="5">
        <v>12</v>
      </c>
      <c r="AK68" s="5">
        <v>11</v>
      </c>
      <c r="AL68" s="5">
        <v>14</v>
      </c>
      <c r="AM68" s="5">
        <v>13</v>
      </c>
      <c r="AN68" s="5">
        <v>17</v>
      </c>
      <c r="AO68" s="5">
        <v>1</v>
      </c>
      <c r="BC68" s="61"/>
      <c r="BD68" s="61"/>
      <c r="BE68" s="61"/>
      <c r="BF68" s="61"/>
      <c r="BG68" s="61"/>
      <c r="BH68" s="61"/>
      <c r="BI68" s="61"/>
      <c r="BJ68" s="61"/>
      <c r="BK68" s="61"/>
    </row>
    <row r="69" spans="1:63" ht="12.75">
      <c r="A69" s="185" t="s">
        <v>154</v>
      </c>
      <c r="B69" s="251" t="s">
        <v>66</v>
      </c>
      <c r="C69" s="167">
        <v>2</v>
      </c>
      <c r="D69" s="148"/>
      <c r="E69" s="148"/>
      <c r="F69" s="148"/>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BC69" s="61"/>
      <c r="BD69" s="61"/>
      <c r="BE69" s="61"/>
      <c r="BF69" s="61"/>
      <c r="BG69" s="61"/>
      <c r="BH69" s="61"/>
      <c r="BI69" s="61"/>
      <c r="BJ69" s="61"/>
      <c r="BK69" s="61"/>
    </row>
    <row r="70" spans="1:63" ht="12.75">
      <c r="A70" s="185" t="s">
        <v>154</v>
      </c>
      <c r="B70" s="251" t="s">
        <v>101</v>
      </c>
      <c r="C70" s="167">
        <v>2</v>
      </c>
      <c r="D70" s="148"/>
      <c r="E70" s="148"/>
      <c r="F70" s="148"/>
      <c r="G70" s="147"/>
      <c r="H70" s="147"/>
      <c r="I70" s="147"/>
      <c r="J70" s="147"/>
      <c r="K70" s="147"/>
      <c r="L70" s="147"/>
      <c r="M70" s="147"/>
      <c r="N70" s="147"/>
      <c r="O70" s="147"/>
      <c r="P70" s="147"/>
      <c r="Q70" s="147"/>
      <c r="R70" s="147"/>
      <c r="S70" s="147"/>
      <c r="T70" s="147"/>
      <c r="U70" s="147"/>
      <c r="V70" s="147"/>
      <c r="W70" s="147"/>
      <c r="X70" s="147"/>
      <c r="Y70" s="147">
        <v>6</v>
      </c>
      <c r="Z70" s="147">
        <v>2</v>
      </c>
      <c r="AA70" s="147">
        <v>10</v>
      </c>
      <c r="AB70" s="147">
        <v>7</v>
      </c>
      <c r="AC70" s="147">
        <v>11</v>
      </c>
      <c r="AD70" s="147">
        <v>12</v>
      </c>
      <c r="AE70" s="5">
        <v>15</v>
      </c>
      <c r="AF70" s="5">
        <v>18</v>
      </c>
      <c r="AG70" s="5">
        <v>8</v>
      </c>
      <c r="AL70" s="5">
        <v>3</v>
      </c>
      <c r="AM70" s="5">
        <v>3</v>
      </c>
      <c r="BC70" s="61"/>
      <c r="BD70" s="61"/>
      <c r="BE70" s="61"/>
      <c r="BF70" s="61"/>
      <c r="BG70" s="61"/>
      <c r="BH70" s="61"/>
      <c r="BI70" s="61"/>
      <c r="BJ70" s="61"/>
      <c r="BK70" s="61"/>
    </row>
    <row r="71" spans="1:63" ht="12.75">
      <c r="A71" s="185" t="s">
        <v>154</v>
      </c>
      <c r="B71" s="251" t="s">
        <v>133</v>
      </c>
      <c r="C71" s="167">
        <v>2</v>
      </c>
      <c r="D71" s="148"/>
      <c r="E71" s="148"/>
      <c r="F71" s="148"/>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R71" s="5">
        <v>4</v>
      </c>
      <c r="AS71" s="5">
        <v>11</v>
      </c>
      <c r="AT71" s="5">
        <v>3</v>
      </c>
      <c r="AU71" s="5">
        <v>1</v>
      </c>
      <c r="AX71" s="5">
        <v>1</v>
      </c>
      <c r="AY71" s="5">
        <v>1</v>
      </c>
      <c r="BA71" s="5">
        <v>1</v>
      </c>
      <c r="BC71" s="61"/>
      <c r="BD71" s="61"/>
      <c r="BE71" s="61"/>
      <c r="BF71" s="61"/>
      <c r="BG71" s="61"/>
      <c r="BH71" s="61"/>
      <c r="BI71" s="61"/>
      <c r="BJ71" s="61"/>
      <c r="BK71" s="61"/>
    </row>
    <row r="72" spans="1:63" ht="12.75">
      <c r="A72" s="185" t="s">
        <v>56</v>
      </c>
      <c r="B72" s="251" t="s">
        <v>66</v>
      </c>
      <c r="C72" s="167">
        <v>1</v>
      </c>
      <c r="D72" s="148">
        <v>423769</v>
      </c>
      <c r="E72" s="148">
        <v>387910</v>
      </c>
      <c r="F72" s="148">
        <v>429912</v>
      </c>
      <c r="G72" s="147">
        <v>413910</v>
      </c>
      <c r="H72" s="147">
        <v>419373</v>
      </c>
      <c r="I72" s="147">
        <v>400189</v>
      </c>
      <c r="J72" s="147">
        <v>411490</v>
      </c>
      <c r="K72" s="147">
        <v>422840</v>
      </c>
      <c r="L72" s="147">
        <v>410055</v>
      </c>
      <c r="M72" s="147">
        <v>435028</v>
      </c>
      <c r="N72" s="147">
        <v>419856</v>
      </c>
      <c r="O72" s="147">
        <v>411179</v>
      </c>
      <c r="P72" s="147">
        <v>427064</v>
      </c>
      <c r="Q72" s="147">
        <v>392557</v>
      </c>
      <c r="R72" s="147">
        <v>432837</v>
      </c>
      <c r="S72" s="147">
        <v>414950</v>
      </c>
      <c r="T72" s="147">
        <v>423000</v>
      </c>
      <c r="U72" s="147">
        <v>405817</v>
      </c>
      <c r="V72" s="147">
        <v>417353</v>
      </c>
      <c r="W72" s="147">
        <v>419864</v>
      </c>
      <c r="X72" s="147">
        <v>408626</v>
      </c>
      <c r="Y72" s="147">
        <v>424104</v>
      </c>
      <c r="Z72" s="147">
        <v>420489</v>
      </c>
      <c r="AA72" s="147">
        <v>436651</v>
      </c>
      <c r="AB72" s="147">
        <v>432810</v>
      </c>
      <c r="AC72" s="147">
        <v>395224</v>
      </c>
      <c r="AD72" s="147">
        <v>417285</v>
      </c>
      <c r="AE72" s="5">
        <v>406255</v>
      </c>
      <c r="AF72" s="5">
        <v>417179</v>
      </c>
      <c r="AG72" s="5">
        <v>404072</v>
      </c>
      <c r="AH72" s="5">
        <v>418352</v>
      </c>
      <c r="AI72" s="5">
        <v>419867</v>
      </c>
      <c r="AJ72" s="5">
        <v>407281</v>
      </c>
      <c r="AK72" s="5">
        <v>420998</v>
      </c>
      <c r="AL72" s="5">
        <v>402525</v>
      </c>
      <c r="AM72" s="5">
        <v>423074</v>
      </c>
      <c r="AN72" s="5">
        <v>420379</v>
      </c>
      <c r="AO72" s="5">
        <v>383185</v>
      </c>
      <c r="AP72" s="5">
        <v>417420</v>
      </c>
      <c r="AQ72" s="5">
        <v>402654</v>
      </c>
      <c r="AR72" s="5">
        <v>415607</v>
      </c>
      <c r="AS72" s="5">
        <v>394687</v>
      </c>
      <c r="AT72" s="5">
        <v>392972</v>
      </c>
      <c r="AU72" s="5">
        <v>405350</v>
      </c>
      <c r="AV72" s="5">
        <v>392703</v>
      </c>
      <c r="AW72" s="5">
        <v>409679</v>
      </c>
      <c r="AX72" s="5">
        <v>401930</v>
      </c>
      <c r="AY72" s="5">
        <v>408838</v>
      </c>
      <c r="AZ72" s="5">
        <v>406222</v>
      </c>
      <c r="BA72" s="5">
        <v>365899</v>
      </c>
      <c r="BB72" s="5">
        <v>405975</v>
      </c>
      <c r="BC72" s="61">
        <v>391531</v>
      </c>
      <c r="BD72" s="61">
        <v>400485</v>
      </c>
      <c r="BE72" s="61">
        <v>381358</v>
      </c>
      <c r="BF72" s="61">
        <v>381906</v>
      </c>
      <c r="BG72" s="61">
        <v>393882</v>
      </c>
      <c r="BH72" s="61">
        <v>375096</v>
      </c>
      <c r="BI72" s="61">
        <v>389741</v>
      </c>
      <c r="BJ72" s="61">
        <v>380766</v>
      </c>
      <c r="BK72" s="61">
        <v>388737</v>
      </c>
    </row>
    <row r="73" spans="1:63" ht="12.75">
      <c r="A73" s="185" t="s">
        <v>154</v>
      </c>
      <c r="B73" s="252" t="s">
        <v>154</v>
      </c>
      <c r="C73" s="167">
        <v>0.25</v>
      </c>
      <c r="D73" s="148"/>
      <c r="E73" s="148"/>
      <c r="F73" s="148"/>
      <c r="G73" s="147"/>
      <c r="H73" s="147"/>
      <c r="I73" s="147"/>
      <c r="J73" s="147"/>
      <c r="K73" s="147"/>
      <c r="L73" s="147"/>
      <c r="M73" s="147"/>
      <c r="N73" s="147"/>
      <c r="O73" s="147"/>
      <c r="P73" s="147"/>
      <c r="Q73" s="147"/>
      <c r="R73" s="147"/>
      <c r="S73" s="147"/>
      <c r="T73" s="147"/>
      <c r="U73" s="147">
        <v>101</v>
      </c>
      <c r="V73" s="147">
        <v>97</v>
      </c>
      <c r="W73" s="147">
        <v>101</v>
      </c>
      <c r="X73" s="147">
        <v>94</v>
      </c>
      <c r="Y73" s="147">
        <v>91</v>
      </c>
      <c r="Z73" s="147">
        <v>92</v>
      </c>
      <c r="AA73" s="147">
        <v>93</v>
      </c>
      <c r="AB73" s="147">
        <v>93</v>
      </c>
      <c r="AC73" s="147">
        <v>88</v>
      </c>
      <c r="AD73" s="147">
        <v>97</v>
      </c>
      <c r="AE73" s="5">
        <v>79</v>
      </c>
      <c r="AF73" s="5">
        <v>103</v>
      </c>
      <c r="AG73" s="5">
        <v>127</v>
      </c>
      <c r="AH73" s="5">
        <v>235</v>
      </c>
      <c r="AI73" s="5">
        <v>284</v>
      </c>
      <c r="AJ73" s="5">
        <v>300</v>
      </c>
      <c r="AK73" s="5">
        <v>382</v>
      </c>
      <c r="AL73" s="5">
        <v>338</v>
      </c>
      <c r="AM73" s="5">
        <v>560</v>
      </c>
      <c r="AN73" s="5">
        <v>682</v>
      </c>
      <c r="AO73" s="5">
        <v>432</v>
      </c>
      <c r="AP73" s="5">
        <v>557</v>
      </c>
      <c r="AQ73" s="5">
        <v>842</v>
      </c>
      <c r="AR73" s="5">
        <v>838</v>
      </c>
      <c r="AS73" s="5">
        <v>826</v>
      </c>
      <c r="AT73" s="5">
        <v>903</v>
      </c>
      <c r="AU73" s="5">
        <v>1210</v>
      </c>
      <c r="AV73" s="5">
        <v>1339</v>
      </c>
      <c r="AW73" s="5">
        <v>1511</v>
      </c>
      <c r="AX73" s="5">
        <v>1313</v>
      </c>
      <c r="AY73" s="5">
        <v>1363</v>
      </c>
      <c r="AZ73" s="5">
        <v>1442</v>
      </c>
      <c r="BA73" s="5">
        <v>1244</v>
      </c>
      <c r="BB73" s="5">
        <v>1282</v>
      </c>
      <c r="BC73" s="61">
        <v>1420</v>
      </c>
      <c r="BD73" s="61">
        <v>1346</v>
      </c>
      <c r="BE73" s="61">
        <v>1304</v>
      </c>
      <c r="BF73" s="61">
        <v>1300</v>
      </c>
      <c r="BG73" s="61">
        <v>1208</v>
      </c>
      <c r="BH73" s="61">
        <v>1291</v>
      </c>
      <c r="BI73" s="61">
        <v>1445</v>
      </c>
      <c r="BJ73" s="61">
        <v>1373</v>
      </c>
      <c r="BK73" s="61">
        <v>1338</v>
      </c>
    </row>
    <row r="74" spans="1:63" ht="12.75">
      <c r="A74" s="203" t="s">
        <v>154</v>
      </c>
      <c r="B74" s="252" t="s">
        <v>154</v>
      </c>
      <c r="C74" s="167">
        <v>0.2</v>
      </c>
      <c r="D74" s="148"/>
      <c r="E74" s="148"/>
      <c r="F74" s="148"/>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BC74" s="61"/>
      <c r="BD74" s="61">
        <v>14</v>
      </c>
      <c r="BE74" s="61">
        <v>46</v>
      </c>
      <c r="BF74" s="61">
        <v>45</v>
      </c>
      <c r="BG74" s="61">
        <v>38</v>
      </c>
      <c r="BH74" s="61">
        <v>46</v>
      </c>
      <c r="BI74" s="61">
        <v>47</v>
      </c>
      <c r="BJ74" s="61">
        <v>43</v>
      </c>
      <c r="BK74" s="61">
        <v>47</v>
      </c>
    </row>
    <row r="75" spans="1:63" ht="12.75">
      <c r="A75" s="204" t="s">
        <v>61</v>
      </c>
      <c r="B75" s="251" t="s">
        <v>66</v>
      </c>
      <c r="C75" s="167">
        <v>0.5</v>
      </c>
      <c r="D75" s="148"/>
      <c r="E75" s="148"/>
      <c r="F75" s="148"/>
      <c r="G75" s="147"/>
      <c r="H75" s="147"/>
      <c r="I75" s="147"/>
      <c r="J75" s="147"/>
      <c r="K75" s="147"/>
      <c r="L75" s="147"/>
      <c r="M75" s="147"/>
      <c r="N75" s="147"/>
      <c r="O75" s="147"/>
      <c r="P75" s="147"/>
      <c r="Q75" s="147"/>
      <c r="R75" s="147"/>
      <c r="S75" s="147"/>
      <c r="T75" s="147"/>
      <c r="U75" s="147"/>
      <c r="V75" s="147"/>
      <c r="W75" s="147"/>
      <c r="X75" s="147"/>
      <c r="Y75" s="147"/>
      <c r="Z75" s="147">
        <v>9</v>
      </c>
      <c r="AA75" s="147">
        <v>35</v>
      </c>
      <c r="AB75" s="147">
        <v>38</v>
      </c>
      <c r="AC75" s="147">
        <v>15</v>
      </c>
      <c r="AD75" s="147">
        <v>27</v>
      </c>
      <c r="AE75" s="5">
        <v>32</v>
      </c>
      <c r="AF75" s="5">
        <v>26</v>
      </c>
      <c r="AG75" s="5">
        <v>45</v>
      </c>
      <c r="AH75" s="5">
        <v>58</v>
      </c>
      <c r="AI75" s="5">
        <v>201</v>
      </c>
      <c r="AJ75" s="5">
        <v>818</v>
      </c>
      <c r="AK75" s="5">
        <v>1395</v>
      </c>
      <c r="AL75" s="5">
        <v>1625</v>
      </c>
      <c r="AM75" s="5">
        <v>1365</v>
      </c>
      <c r="AN75" s="5">
        <v>1237</v>
      </c>
      <c r="AO75" s="5">
        <v>1438</v>
      </c>
      <c r="AP75" s="5">
        <v>1535</v>
      </c>
      <c r="AQ75" s="5">
        <v>1881</v>
      </c>
      <c r="AR75" s="5">
        <v>2122</v>
      </c>
      <c r="AS75" s="5">
        <v>2507</v>
      </c>
      <c r="AT75" s="5">
        <v>2212</v>
      </c>
      <c r="AU75" s="5">
        <v>1878</v>
      </c>
      <c r="AV75" s="5">
        <v>2017</v>
      </c>
      <c r="AW75" s="5">
        <v>2009</v>
      </c>
      <c r="AX75" s="5">
        <v>2428</v>
      </c>
      <c r="AY75" s="5">
        <v>2514</v>
      </c>
      <c r="AZ75" s="5">
        <v>2447</v>
      </c>
      <c r="BA75" s="5">
        <v>2416</v>
      </c>
      <c r="BB75" s="5">
        <v>3629</v>
      </c>
      <c r="BC75" s="61">
        <v>3988</v>
      </c>
      <c r="BD75" s="61">
        <v>5016</v>
      </c>
      <c r="BE75" s="61">
        <v>5062</v>
      </c>
      <c r="BF75" s="61">
        <v>5046</v>
      </c>
      <c r="BG75" s="61">
        <v>4949</v>
      </c>
      <c r="BH75" s="61">
        <v>4387</v>
      </c>
      <c r="BI75" s="61">
        <v>4942</v>
      </c>
      <c r="BJ75" s="61">
        <v>4473</v>
      </c>
      <c r="BK75" s="61">
        <v>4651</v>
      </c>
    </row>
    <row r="76" spans="1:63" ht="12.75">
      <c r="A76" s="204" t="s">
        <v>154</v>
      </c>
      <c r="B76" s="252" t="s">
        <v>154</v>
      </c>
      <c r="C76" s="167">
        <v>1</v>
      </c>
      <c r="D76" s="148">
        <v>35920</v>
      </c>
      <c r="E76" s="148">
        <v>39723</v>
      </c>
      <c r="F76" s="148">
        <v>44356</v>
      </c>
      <c r="G76" s="147">
        <v>44497</v>
      </c>
      <c r="H76" s="147">
        <v>46406</v>
      </c>
      <c r="I76" s="147">
        <v>43202</v>
      </c>
      <c r="J76" s="147">
        <v>44088</v>
      </c>
      <c r="K76" s="147">
        <v>41982</v>
      </c>
      <c r="L76" s="147">
        <v>39177</v>
      </c>
      <c r="M76" s="147">
        <v>43320</v>
      </c>
      <c r="N76" s="147">
        <v>43235</v>
      </c>
      <c r="O76" s="147">
        <v>37495</v>
      </c>
      <c r="P76" s="147">
        <v>43270</v>
      </c>
      <c r="Q76" s="147">
        <v>43193</v>
      </c>
      <c r="R76" s="147">
        <v>48588</v>
      </c>
      <c r="S76" s="147">
        <v>47943</v>
      </c>
      <c r="T76" s="147">
        <v>49168</v>
      </c>
      <c r="U76" s="147">
        <v>46705</v>
      </c>
      <c r="V76" s="147">
        <v>47736</v>
      </c>
      <c r="W76" s="147">
        <v>45404</v>
      </c>
      <c r="X76" s="147">
        <v>46075</v>
      </c>
      <c r="Y76" s="147">
        <v>48176</v>
      </c>
      <c r="Z76" s="147">
        <v>47622</v>
      </c>
      <c r="AA76" s="147">
        <v>47389</v>
      </c>
      <c r="AB76" s="147">
        <v>48639</v>
      </c>
      <c r="AC76" s="147">
        <v>44790</v>
      </c>
      <c r="AD76" s="147">
        <v>48194</v>
      </c>
      <c r="AE76" s="5">
        <v>46560</v>
      </c>
      <c r="AF76" s="5">
        <v>45795</v>
      </c>
      <c r="AG76" s="5">
        <v>45506</v>
      </c>
      <c r="AH76" s="5">
        <v>44796</v>
      </c>
      <c r="AI76" s="5">
        <v>44479</v>
      </c>
      <c r="AJ76" s="5">
        <v>39117</v>
      </c>
      <c r="AK76" s="5">
        <v>43829</v>
      </c>
      <c r="AL76" s="5">
        <v>44946</v>
      </c>
      <c r="AM76" s="5">
        <v>41864</v>
      </c>
      <c r="AN76" s="5">
        <v>44590</v>
      </c>
      <c r="AO76" s="5">
        <v>41182</v>
      </c>
      <c r="AP76" s="5">
        <v>47969</v>
      </c>
      <c r="AQ76" s="5">
        <v>48688</v>
      </c>
      <c r="AR76" s="5">
        <v>51217</v>
      </c>
      <c r="AS76" s="5">
        <v>48708</v>
      </c>
      <c r="AT76" s="5">
        <v>45927</v>
      </c>
      <c r="AU76" s="5">
        <v>44769</v>
      </c>
      <c r="AV76" s="5">
        <v>43206</v>
      </c>
      <c r="AW76" s="5">
        <v>46128</v>
      </c>
      <c r="AX76" s="5">
        <v>45495</v>
      </c>
      <c r="AY76" s="5">
        <v>49349</v>
      </c>
      <c r="AZ76" s="5">
        <v>45554</v>
      </c>
      <c r="BA76" s="5">
        <v>40400</v>
      </c>
      <c r="BB76" s="5">
        <v>51720</v>
      </c>
      <c r="BC76" s="61">
        <v>51622</v>
      </c>
      <c r="BD76" s="61">
        <v>53514</v>
      </c>
      <c r="BE76" s="61">
        <v>50055</v>
      </c>
      <c r="BF76" s="61">
        <v>49436</v>
      </c>
      <c r="BG76" s="61">
        <v>47072</v>
      </c>
      <c r="BH76" s="61">
        <v>46223</v>
      </c>
      <c r="BI76" s="61">
        <v>43687</v>
      </c>
      <c r="BJ76" s="61">
        <v>41955</v>
      </c>
      <c r="BK76" s="61">
        <v>44932</v>
      </c>
    </row>
    <row r="77" spans="1:63" ht="12.75">
      <c r="A77" s="174" t="s">
        <v>76</v>
      </c>
      <c r="B77" s="251" t="s">
        <v>66</v>
      </c>
      <c r="C77" s="167">
        <v>1</v>
      </c>
      <c r="D77" s="148"/>
      <c r="E77" s="148"/>
      <c r="F77" s="148"/>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BC77" s="61"/>
      <c r="BD77" s="61"/>
      <c r="BE77" s="61"/>
      <c r="BF77" s="61"/>
      <c r="BG77" s="61"/>
      <c r="BH77" s="61"/>
      <c r="BI77" s="61"/>
      <c r="BJ77" s="61"/>
      <c r="BK77" s="61"/>
    </row>
    <row r="78" spans="1:63" ht="12.75">
      <c r="A78" s="204" t="s">
        <v>62</v>
      </c>
      <c r="B78" s="169" t="s">
        <v>66</v>
      </c>
      <c r="C78" s="167">
        <v>2</v>
      </c>
      <c r="D78" s="148">
        <v>324</v>
      </c>
      <c r="E78" s="148">
        <v>189</v>
      </c>
      <c r="F78" s="148">
        <v>561</v>
      </c>
      <c r="G78" s="147">
        <v>392</v>
      </c>
      <c r="H78" s="147">
        <v>457</v>
      </c>
      <c r="I78" s="147">
        <v>361</v>
      </c>
      <c r="J78" s="147">
        <v>118</v>
      </c>
      <c r="K78" s="147">
        <v>1044</v>
      </c>
      <c r="L78" s="147">
        <v>73</v>
      </c>
      <c r="M78" s="147">
        <v>5</v>
      </c>
      <c r="N78" s="147">
        <v>154</v>
      </c>
      <c r="O78" s="147">
        <v>1</v>
      </c>
      <c r="P78" s="147">
        <v>181</v>
      </c>
      <c r="Q78" s="147"/>
      <c r="R78" s="147">
        <v>15</v>
      </c>
      <c r="S78" s="147">
        <v>270</v>
      </c>
      <c r="T78" s="147">
        <v>97</v>
      </c>
      <c r="U78" s="147">
        <v>72</v>
      </c>
      <c r="V78" s="147">
        <v>133</v>
      </c>
      <c r="W78" s="147">
        <v>5</v>
      </c>
      <c r="X78" s="147">
        <v>52</v>
      </c>
      <c r="Y78" s="147">
        <v>11</v>
      </c>
      <c r="Z78" s="147">
        <v>136</v>
      </c>
      <c r="AA78" s="147">
        <v>156</v>
      </c>
      <c r="AB78" s="147">
        <v>465</v>
      </c>
      <c r="AC78" s="147">
        <v>489</v>
      </c>
      <c r="AD78" s="147">
        <v>493</v>
      </c>
      <c r="AE78" s="5">
        <v>824</v>
      </c>
      <c r="AF78" s="5">
        <v>143</v>
      </c>
      <c r="AG78" s="5">
        <v>431</v>
      </c>
      <c r="AH78" s="5">
        <v>784</v>
      </c>
      <c r="AI78" s="5">
        <v>672</v>
      </c>
      <c r="AJ78" s="5">
        <v>685</v>
      </c>
      <c r="AK78" s="5">
        <v>1005</v>
      </c>
      <c r="AL78" s="5">
        <v>700</v>
      </c>
      <c r="AN78" s="5">
        <v>434</v>
      </c>
      <c r="AO78" s="5">
        <v>721</v>
      </c>
      <c r="AP78" s="5">
        <v>770</v>
      </c>
      <c r="AQ78" s="5">
        <v>676</v>
      </c>
      <c r="AR78" s="5">
        <v>926</v>
      </c>
      <c r="AS78" s="5">
        <v>63</v>
      </c>
      <c r="AT78" s="5">
        <v>488</v>
      </c>
      <c r="AU78" s="5">
        <v>442</v>
      </c>
      <c r="AV78" s="5">
        <v>472</v>
      </c>
      <c r="AW78" s="5">
        <v>701</v>
      </c>
      <c r="AX78" s="5">
        <v>400</v>
      </c>
      <c r="AY78" s="5">
        <v>179</v>
      </c>
      <c r="BC78" s="61"/>
      <c r="BD78" s="61"/>
      <c r="BE78" s="61"/>
      <c r="BF78" s="61"/>
      <c r="BG78" s="61"/>
      <c r="BH78" s="61"/>
      <c r="BI78" s="61"/>
      <c r="BJ78" s="61"/>
      <c r="BK78" s="61"/>
    </row>
    <row r="79" spans="1:63" ht="12.75">
      <c r="A79" s="204" t="s">
        <v>154</v>
      </c>
      <c r="B79" s="175" t="s">
        <v>154</v>
      </c>
      <c r="C79" s="167">
        <v>3.000000000003</v>
      </c>
      <c r="D79" s="148"/>
      <c r="E79" s="148"/>
      <c r="F79" s="148"/>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L79" s="5">
        <v>216</v>
      </c>
      <c r="AM79" s="5">
        <v>162</v>
      </c>
      <c r="AT79" s="5">
        <v>3</v>
      </c>
      <c r="AW79" s="5">
        <v>153</v>
      </c>
      <c r="AX79" s="5">
        <v>11</v>
      </c>
      <c r="BC79" s="61">
        <v>17</v>
      </c>
      <c r="BD79" s="61">
        <v>198</v>
      </c>
      <c r="BE79" s="61">
        <v>35</v>
      </c>
      <c r="BF79" s="61">
        <v>179</v>
      </c>
      <c r="BG79" s="61"/>
      <c r="BH79" s="61">
        <v>110</v>
      </c>
      <c r="BI79" s="61">
        <v>330</v>
      </c>
      <c r="BJ79" s="61">
        <v>231</v>
      </c>
      <c r="BK79" s="61">
        <v>216</v>
      </c>
    </row>
    <row r="80" spans="1:63" ht="12.75">
      <c r="A80" s="204" t="s">
        <v>154</v>
      </c>
      <c r="B80" s="175" t="s">
        <v>154</v>
      </c>
      <c r="C80" s="167">
        <v>5</v>
      </c>
      <c r="D80" s="148"/>
      <c r="E80" s="148"/>
      <c r="F80" s="148"/>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T80" s="5">
        <v>5</v>
      </c>
      <c r="AV80" s="5">
        <v>405</v>
      </c>
      <c r="AW80" s="5">
        <v>935</v>
      </c>
      <c r="AX80" s="5">
        <v>705</v>
      </c>
      <c r="AY80" s="5">
        <v>663</v>
      </c>
      <c r="AZ80" s="5">
        <v>755</v>
      </c>
      <c r="BA80" s="5">
        <v>550</v>
      </c>
      <c r="BB80" s="5">
        <v>952</v>
      </c>
      <c r="BC80" s="61">
        <v>32</v>
      </c>
      <c r="BD80" s="61">
        <v>376</v>
      </c>
      <c r="BE80" s="61">
        <v>66</v>
      </c>
      <c r="BF80" s="61">
        <v>340</v>
      </c>
      <c r="BG80" s="61"/>
      <c r="BH80" s="61">
        <v>210</v>
      </c>
      <c r="BI80" s="61">
        <v>628</v>
      </c>
      <c r="BJ80" s="61">
        <v>440</v>
      </c>
      <c r="BK80" s="61">
        <v>411</v>
      </c>
    </row>
    <row r="81" spans="1:63" ht="12.75">
      <c r="A81" s="204" t="s">
        <v>63</v>
      </c>
      <c r="B81" s="169" t="s">
        <v>66</v>
      </c>
      <c r="C81" s="167">
        <v>1</v>
      </c>
      <c r="D81" s="148">
        <v>2</v>
      </c>
      <c r="E81" s="148">
        <v>1</v>
      </c>
      <c r="F81" s="148"/>
      <c r="G81" s="147">
        <v>1</v>
      </c>
      <c r="H81" s="147"/>
      <c r="I81" s="147">
        <v>2</v>
      </c>
      <c r="J81" s="147">
        <v>5</v>
      </c>
      <c r="K81" s="147">
        <v>2</v>
      </c>
      <c r="L81" s="147">
        <v>5</v>
      </c>
      <c r="M81" s="147">
        <v>6</v>
      </c>
      <c r="N81" s="147">
        <v>8</v>
      </c>
      <c r="O81" s="147"/>
      <c r="P81" s="147">
        <v>4</v>
      </c>
      <c r="Q81" s="147">
        <v>24</v>
      </c>
      <c r="R81" s="147">
        <v>14</v>
      </c>
      <c r="S81" s="147">
        <v>18</v>
      </c>
      <c r="T81" s="147"/>
      <c r="U81" s="147"/>
      <c r="V81" s="147"/>
      <c r="W81" s="147">
        <v>3</v>
      </c>
      <c r="X81" s="147">
        <v>14</v>
      </c>
      <c r="Y81" s="147">
        <v>21</v>
      </c>
      <c r="Z81" s="147">
        <v>10</v>
      </c>
      <c r="AA81" s="147">
        <v>3</v>
      </c>
      <c r="AB81" s="147">
        <v>8</v>
      </c>
      <c r="AC81" s="147">
        <v>10</v>
      </c>
      <c r="AD81" s="147">
        <v>16</v>
      </c>
      <c r="AE81" s="5">
        <v>6</v>
      </c>
      <c r="AH81" s="5">
        <v>3</v>
      </c>
      <c r="AJ81" s="5">
        <v>2</v>
      </c>
      <c r="AK81" s="5">
        <v>2</v>
      </c>
      <c r="AL81" s="5">
        <v>20</v>
      </c>
      <c r="AM81" s="5">
        <v>19</v>
      </c>
      <c r="AN81" s="5">
        <v>26</v>
      </c>
      <c r="AO81" s="5">
        <v>18</v>
      </c>
      <c r="AP81" s="5">
        <v>2</v>
      </c>
      <c r="AQ81" s="5">
        <v>15</v>
      </c>
      <c r="AR81" s="5">
        <v>12</v>
      </c>
      <c r="AS81" s="5">
        <v>7</v>
      </c>
      <c r="AT81" s="5">
        <v>3</v>
      </c>
      <c r="BC81" s="61"/>
      <c r="BD81" s="61"/>
      <c r="BE81" s="61"/>
      <c r="BF81" s="61"/>
      <c r="BG81" s="61"/>
      <c r="BH81" s="61"/>
      <c r="BI81" s="61"/>
      <c r="BJ81" s="61"/>
      <c r="BK81" s="61"/>
    </row>
    <row r="82" spans="1:63" ht="12.75">
      <c r="A82" s="204" t="s">
        <v>154</v>
      </c>
      <c r="B82" s="169" t="s">
        <v>154</v>
      </c>
      <c r="C82" s="167">
        <v>2</v>
      </c>
      <c r="D82" s="148"/>
      <c r="E82" s="148"/>
      <c r="F82" s="148"/>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K82" s="5">
        <v>24</v>
      </c>
      <c r="AL82" s="5">
        <v>25</v>
      </c>
      <c r="AM82" s="5">
        <v>17</v>
      </c>
      <c r="AO82" s="5">
        <v>9</v>
      </c>
      <c r="AP82" s="5">
        <v>24</v>
      </c>
      <c r="BC82" s="61"/>
      <c r="BD82" s="61"/>
      <c r="BE82" s="61"/>
      <c r="BF82" s="61"/>
      <c r="BG82" s="61"/>
      <c r="BH82" s="61"/>
      <c r="BI82" s="61"/>
      <c r="BJ82" s="61"/>
      <c r="BK82" s="61"/>
    </row>
    <row r="83" spans="1:63" ht="12.75">
      <c r="A83" s="204" t="s">
        <v>154</v>
      </c>
      <c r="B83" s="175" t="s">
        <v>154</v>
      </c>
      <c r="C83" s="167">
        <v>5</v>
      </c>
      <c r="D83" s="180"/>
      <c r="E83" s="180"/>
      <c r="F83" s="180"/>
      <c r="G83" s="180"/>
      <c r="H83" s="180"/>
      <c r="I83" s="180"/>
      <c r="J83" s="180"/>
      <c r="K83" s="180"/>
      <c r="L83" s="180"/>
      <c r="M83" s="180"/>
      <c r="N83" s="180"/>
      <c r="O83" s="180"/>
      <c r="P83" s="180"/>
      <c r="Q83" s="180"/>
      <c r="R83" s="180"/>
      <c r="S83" s="180"/>
      <c r="T83" s="180"/>
      <c r="U83" s="180"/>
      <c r="V83" s="180"/>
      <c r="W83" s="180"/>
      <c r="X83" s="180"/>
      <c r="Y83" s="180"/>
      <c r="Z83" s="180">
        <v>10</v>
      </c>
      <c r="AA83" s="180"/>
      <c r="AB83" s="180"/>
      <c r="AC83" s="180"/>
      <c r="AD83" s="180">
        <v>82</v>
      </c>
      <c r="AE83" s="5">
        <v>85</v>
      </c>
      <c r="AG83" s="5">
        <v>8</v>
      </c>
      <c r="AH83" s="5">
        <v>33</v>
      </c>
      <c r="AR83" s="5">
        <v>62</v>
      </c>
      <c r="AS83" s="5">
        <v>47</v>
      </c>
      <c r="AU83" s="5">
        <v>72</v>
      </c>
      <c r="BC83" s="61"/>
      <c r="BD83" s="61">
        <v>72</v>
      </c>
      <c r="BE83" s="61">
        <v>9</v>
      </c>
      <c r="BF83" s="61"/>
      <c r="BG83" s="61"/>
      <c r="BH83" s="61"/>
      <c r="BI83" s="61"/>
      <c r="BJ83" s="61"/>
      <c r="BK83" s="61"/>
    </row>
    <row r="84" spans="1:66" ht="12.75">
      <c r="A84" s="174" t="s">
        <v>154</v>
      </c>
      <c r="B84" s="169" t="s">
        <v>154</v>
      </c>
      <c r="C84" s="167" t="s">
        <v>154</v>
      </c>
      <c r="D84" s="148"/>
      <c r="E84" s="148"/>
      <c r="F84" s="148"/>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BC84" s="61"/>
      <c r="BD84" s="61"/>
      <c r="BE84" s="61"/>
      <c r="BF84" s="61"/>
      <c r="BG84" s="61"/>
      <c r="BH84" s="61"/>
      <c r="BI84" s="61"/>
      <c r="BJ84" s="61"/>
      <c r="BK84" s="61"/>
      <c r="BN84" s="198"/>
    </row>
    <row r="85" spans="1:66" ht="13.5" thickBot="1">
      <c r="A85" s="68" t="s">
        <v>0</v>
      </c>
      <c r="B85" s="239" t="s">
        <v>154</v>
      </c>
      <c r="C85" s="68" t="s">
        <v>154</v>
      </c>
      <c r="D85" s="72">
        <f aca="true" t="shared" si="0" ref="D85:AD85">SUM(D8:D83)</f>
        <v>1952808</v>
      </c>
      <c r="E85" s="72">
        <f t="shared" si="0"/>
        <v>1468064</v>
      </c>
      <c r="F85" s="72">
        <f t="shared" si="0"/>
        <v>1976603</v>
      </c>
      <c r="G85" s="72">
        <f t="shared" si="0"/>
        <v>1721411</v>
      </c>
      <c r="H85" s="72">
        <f t="shared" si="0"/>
        <v>1475929</v>
      </c>
      <c r="I85" s="72">
        <f t="shared" si="0"/>
        <v>1382263</v>
      </c>
      <c r="J85" s="72">
        <f t="shared" si="0"/>
        <v>1983757</v>
      </c>
      <c r="K85" s="72">
        <f t="shared" si="0"/>
        <v>1942375</v>
      </c>
      <c r="L85" s="72">
        <f t="shared" si="0"/>
        <v>2192558</v>
      </c>
      <c r="M85" s="72">
        <f t="shared" si="0"/>
        <v>2672290</v>
      </c>
      <c r="N85" s="72">
        <f t="shared" si="0"/>
        <v>2581357</v>
      </c>
      <c r="O85" s="72">
        <f t="shared" si="0"/>
        <v>1936618</v>
      </c>
      <c r="P85" s="72">
        <f t="shared" si="0"/>
        <v>2535673</v>
      </c>
      <c r="Q85" s="72">
        <f t="shared" si="0"/>
        <v>2492531</v>
      </c>
      <c r="R85" s="72">
        <f t="shared" si="0"/>
        <v>2037667</v>
      </c>
      <c r="S85" s="72">
        <f t="shared" si="0"/>
        <v>2219587</v>
      </c>
      <c r="T85" s="72">
        <f t="shared" si="0"/>
        <v>2982278</v>
      </c>
      <c r="U85" s="72">
        <f t="shared" si="0"/>
        <v>2009422</v>
      </c>
      <c r="V85" s="72">
        <f t="shared" si="0"/>
        <v>1816912</v>
      </c>
      <c r="W85" s="72">
        <f t="shared" si="0"/>
        <v>2049983</v>
      </c>
      <c r="X85" s="72">
        <f t="shared" si="0"/>
        <v>2866125</v>
      </c>
      <c r="Y85" s="72">
        <f t="shared" si="0"/>
        <v>3353439</v>
      </c>
      <c r="Z85" s="72">
        <f t="shared" si="0"/>
        <v>3239759</v>
      </c>
      <c r="AA85" s="72">
        <f t="shared" si="0"/>
        <v>4103418</v>
      </c>
      <c r="AB85" s="72">
        <f t="shared" si="0"/>
        <v>4122317</v>
      </c>
      <c r="AC85" s="72">
        <f t="shared" si="0"/>
        <v>3498484</v>
      </c>
      <c r="AD85" s="72">
        <f t="shared" si="0"/>
        <v>2697402</v>
      </c>
      <c r="AE85" s="72">
        <f aca="true" t="shared" si="1" ref="AE85:AP85">SUM(AE8:AE83)</f>
        <v>2660461</v>
      </c>
      <c r="AF85" s="72">
        <f t="shared" si="1"/>
        <v>2559269</v>
      </c>
      <c r="AG85" s="72">
        <f t="shared" si="1"/>
        <v>2742059</v>
      </c>
      <c r="AH85" s="72">
        <f t="shared" si="1"/>
        <v>2485582</v>
      </c>
      <c r="AI85" s="72">
        <f t="shared" si="1"/>
        <v>2742546</v>
      </c>
      <c r="AJ85" s="72">
        <f t="shared" si="1"/>
        <v>4076214</v>
      </c>
      <c r="AK85" s="72">
        <f t="shared" si="1"/>
        <v>3582439</v>
      </c>
      <c r="AL85" s="72">
        <f t="shared" si="1"/>
        <v>4438331</v>
      </c>
      <c r="AM85" s="72">
        <f t="shared" si="1"/>
        <v>5234237</v>
      </c>
      <c r="AN85" s="72">
        <f t="shared" si="1"/>
        <v>4933142</v>
      </c>
      <c r="AO85" s="72">
        <f t="shared" si="1"/>
        <v>4145246</v>
      </c>
      <c r="AP85" s="72">
        <f t="shared" si="1"/>
        <v>4785287</v>
      </c>
      <c r="AQ85" s="72">
        <f aca="true" t="shared" si="2" ref="AQ85:BK85">SUM(AQ8:AQ83)</f>
        <v>4907367</v>
      </c>
      <c r="AR85" s="72">
        <f t="shared" si="2"/>
        <v>4994235</v>
      </c>
      <c r="AS85" s="72">
        <f t="shared" si="2"/>
        <v>3886075</v>
      </c>
      <c r="AT85" s="72">
        <f t="shared" si="2"/>
        <v>3203455</v>
      </c>
      <c r="AU85" s="72">
        <f t="shared" si="2"/>
        <v>3529619</v>
      </c>
      <c r="AV85" s="72">
        <f t="shared" si="2"/>
        <v>4168999</v>
      </c>
      <c r="AW85" s="72">
        <f t="shared" si="2"/>
        <v>6131867</v>
      </c>
      <c r="AX85" s="72">
        <f t="shared" si="2"/>
        <v>5239783</v>
      </c>
      <c r="AY85" s="72">
        <f t="shared" si="2"/>
        <v>7174564</v>
      </c>
      <c r="AZ85" s="72">
        <f t="shared" si="2"/>
        <v>6779646</v>
      </c>
      <c r="BA85" s="72">
        <f t="shared" si="2"/>
        <v>6953945</v>
      </c>
      <c r="BB85" s="72">
        <f t="shared" si="2"/>
        <v>5938055</v>
      </c>
      <c r="BC85" s="72">
        <f t="shared" si="2"/>
        <v>4829225</v>
      </c>
      <c r="BD85" s="72">
        <f t="shared" si="2"/>
        <v>4486375</v>
      </c>
      <c r="BE85" s="72">
        <f t="shared" si="2"/>
        <v>3565588</v>
      </c>
      <c r="BF85" s="72">
        <f t="shared" si="2"/>
        <v>4123728</v>
      </c>
      <c r="BG85" s="72">
        <f t="shared" si="2"/>
        <v>5727466</v>
      </c>
      <c r="BH85" s="72">
        <f t="shared" si="2"/>
        <v>3409916</v>
      </c>
      <c r="BI85" s="72">
        <f t="shared" si="2"/>
        <v>7187988</v>
      </c>
      <c r="BJ85" s="72">
        <f t="shared" si="2"/>
        <v>5885695</v>
      </c>
      <c r="BK85" s="72">
        <f t="shared" si="2"/>
        <v>8132512</v>
      </c>
      <c r="BL85" s="63"/>
      <c r="BN85" s="101"/>
    </row>
    <row r="86" spans="1:66" ht="13.5" thickTop="1">
      <c r="A86" s="56" t="s">
        <v>154</v>
      </c>
      <c r="B86" s="56" t="s">
        <v>154</v>
      </c>
      <c r="C86" s="56" t="s">
        <v>154</v>
      </c>
      <c r="D86" s="56"/>
      <c r="E86" s="56"/>
      <c r="F86" s="56"/>
      <c r="G86" s="63"/>
      <c r="H86" s="63"/>
      <c r="I86" s="63"/>
      <c r="J86" s="63"/>
      <c r="K86" s="63"/>
      <c r="L86" s="63"/>
      <c r="M86" s="63"/>
      <c r="N86" s="63"/>
      <c r="O86" s="63"/>
      <c r="P86" s="63"/>
      <c r="Q86" s="63"/>
      <c r="R86" s="63"/>
      <c r="S86" s="63"/>
      <c r="T86" s="63"/>
      <c r="U86" s="63"/>
      <c r="V86" s="63"/>
      <c r="W86" s="63"/>
      <c r="X86" s="63"/>
      <c r="Y86" s="63"/>
      <c r="Z86" s="63"/>
      <c r="AA86" s="63"/>
      <c r="AB86" s="63"/>
      <c r="AC86" s="63"/>
      <c r="AD86" s="63"/>
      <c r="BC86" s="61"/>
      <c r="BD86" s="61"/>
      <c r="BE86" s="61"/>
      <c r="BF86" s="61"/>
      <c r="BG86" s="61"/>
      <c r="BH86" s="61"/>
      <c r="BI86" s="61"/>
      <c r="BJ86" s="61"/>
      <c r="BK86" s="61"/>
      <c r="BN86" s="101"/>
    </row>
    <row r="87" spans="1:63" ht="12.75">
      <c r="A87" s="70" t="s">
        <v>77</v>
      </c>
      <c r="B87" s="255" t="s">
        <v>78</v>
      </c>
      <c r="C87" s="38" t="s">
        <v>154</v>
      </c>
      <c r="D87" s="38"/>
      <c r="E87" s="38"/>
      <c r="F87" s="38"/>
      <c r="G87" s="52"/>
      <c r="H87" s="52"/>
      <c r="I87" s="52"/>
      <c r="J87" s="52"/>
      <c r="K87" s="52"/>
      <c r="L87" s="52"/>
      <c r="M87" s="52"/>
      <c r="N87" s="52"/>
      <c r="O87" s="52"/>
      <c r="P87" s="52"/>
      <c r="Q87" s="52"/>
      <c r="R87" s="52"/>
      <c r="S87" s="52"/>
      <c r="T87" s="52"/>
      <c r="U87" s="52"/>
      <c r="V87" s="52"/>
      <c r="W87" s="52"/>
      <c r="X87" s="52"/>
      <c r="Y87" s="52"/>
      <c r="Z87" s="52"/>
      <c r="AA87" s="52"/>
      <c r="AB87" s="52"/>
      <c r="AC87" s="52"/>
      <c r="AD87" s="52"/>
      <c r="BC87" s="61"/>
      <c r="BD87" s="61"/>
      <c r="BE87" s="61"/>
      <c r="BF87" s="61"/>
      <c r="BG87" s="61"/>
      <c r="BH87" s="61"/>
      <c r="BI87" s="61"/>
      <c r="BJ87" s="61"/>
      <c r="BK87" s="61"/>
    </row>
    <row r="88" spans="1:63" ht="12.75">
      <c r="A88" s="39" t="s">
        <v>82</v>
      </c>
      <c r="B88" s="5" t="s">
        <v>154</v>
      </c>
      <c r="C88" s="39" t="s">
        <v>154</v>
      </c>
      <c r="D88" s="39"/>
      <c r="E88" s="39"/>
      <c r="F88" s="39"/>
      <c r="G88" s="71"/>
      <c r="H88" s="71"/>
      <c r="I88" s="71"/>
      <c r="J88" s="71"/>
      <c r="K88" s="71"/>
      <c r="L88" s="71"/>
      <c r="M88" s="71"/>
      <c r="N88" s="71"/>
      <c r="O88" s="71"/>
      <c r="P88" s="71"/>
      <c r="Q88" s="71"/>
      <c r="R88" s="71"/>
      <c r="S88" s="61"/>
      <c r="T88" s="61"/>
      <c r="U88" s="61"/>
      <c r="V88" s="61"/>
      <c r="W88" s="62"/>
      <c r="X88" s="62"/>
      <c r="Y88" s="62"/>
      <c r="Z88" s="62"/>
      <c r="AA88" s="62"/>
      <c r="AC88" s="62"/>
      <c r="AD88" s="62"/>
      <c r="BC88" s="61"/>
      <c r="BD88" s="61"/>
      <c r="BE88" s="61"/>
      <c r="BF88" s="61"/>
      <c r="BG88" s="61"/>
      <c r="BH88" s="61"/>
      <c r="BI88" s="62"/>
      <c r="BJ88" s="62"/>
      <c r="BK88" s="62" t="s">
        <v>55</v>
      </c>
    </row>
    <row r="89" spans="1:63" ht="12.75">
      <c r="A89" s="185" t="s">
        <v>57</v>
      </c>
      <c r="B89" s="169" t="s">
        <v>66</v>
      </c>
      <c r="C89" s="167">
        <v>1</v>
      </c>
      <c r="D89" s="63">
        <f>D8/$C8</f>
        <v>5111</v>
      </c>
      <c r="E89" s="63">
        <f aca="true" t="shared" si="3" ref="E89:BK89">E8/$C8</f>
        <v>4641</v>
      </c>
      <c r="F89" s="63">
        <f t="shared" si="3"/>
        <v>6098</v>
      </c>
      <c r="G89" s="63">
        <f t="shared" si="3"/>
        <v>5760</v>
      </c>
      <c r="H89" s="63">
        <f t="shared" si="3"/>
        <v>2826</v>
      </c>
      <c r="I89" s="63">
        <f t="shared" si="3"/>
        <v>1694</v>
      </c>
      <c r="J89" s="63">
        <f t="shared" si="3"/>
        <v>5385</v>
      </c>
      <c r="K89" s="63">
        <f t="shared" si="3"/>
        <v>5130</v>
      </c>
      <c r="L89" s="63">
        <f t="shared" si="3"/>
        <v>5642</v>
      </c>
      <c r="M89" s="63">
        <f t="shared" si="3"/>
        <v>6508</v>
      </c>
      <c r="N89" s="63">
        <f t="shared" si="3"/>
        <v>7255</v>
      </c>
      <c r="O89" s="63">
        <f t="shared" si="3"/>
        <v>4423</v>
      </c>
      <c r="P89" s="63">
        <f t="shared" si="3"/>
        <v>7088</v>
      </c>
      <c r="Q89" s="63">
        <f t="shared" si="3"/>
        <v>7918</v>
      </c>
      <c r="R89" s="63">
        <f t="shared" si="3"/>
        <v>6955</v>
      </c>
      <c r="S89" s="63">
        <f t="shared" si="3"/>
        <v>5266</v>
      </c>
      <c r="T89" s="63">
        <f t="shared" si="3"/>
        <v>4729</v>
      </c>
      <c r="U89" s="63">
        <f t="shared" si="3"/>
        <v>5190</v>
      </c>
      <c r="V89" s="63">
        <f t="shared" si="3"/>
        <v>4151</v>
      </c>
      <c r="W89" s="63">
        <f t="shared" si="3"/>
        <v>5166</v>
      </c>
      <c r="X89" s="63">
        <f t="shared" si="3"/>
        <v>7283</v>
      </c>
      <c r="Y89" s="63">
        <f t="shared" si="3"/>
        <v>7868</v>
      </c>
      <c r="Z89" s="63">
        <f t="shared" si="3"/>
        <v>6867</v>
      </c>
      <c r="AA89" s="63">
        <f t="shared" si="3"/>
        <v>7649</v>
      </c>
      <c r="AB89" s="63">
        <f t="shared" si="3"/>
        <v>7584</v>
      </c>
      <c r="AC89" s="63">
        <f t="shared" si="3"/>
        <v>6737</v>
      </c>
      <c r="AD89" s="63">
        <f t="shared" si="3"/>
        <v>6012</v>
      </c>
      <c r="AE89" s="63">
        <f t="shared" si="3"/>
        <v>4227</v>
      </c>
      <c r="AF89" s="63">
        <f t="shared" si="3"/>
        <v>3992</v>
      </c>
      <c r="AG89" s="63">
        <f t="shared" si="3"/>
        <v>4377</v>
      </c>
      <c r="AH89" s="63">
        <f t="shared" si="3"/>
        <v>5861</v>
      </c>
      <c r="AI89" s="63">
        <f t="shared" si="3"/>
        <v>5748</v>
      </c>
      <c r="AJ89" s="63">
        <f t="shared" si="3"/>
        <v>6619</v>
      </c>
      <c r="AK89" s="63">
        <f t="shared" si="3"/>
        <v>6857</v>
      </c>
      <c r="AL89" s="63">
        <f t="shared" si="3"/>
        <v>7231</v>
      </c>
      <c r="AM89" s="63">
        <f t="shared" si="3"/>
        <v>7932</v>
      </c>
      <c r="AN89" s="63">
        <f t="shared" si="3"/>
        <v>7666</v>
      </c>
      <c r="AO89" s="63">
        <f t="shared" si="3"/>
        <v>6907</v>
      </c>
      <c r="AP89" s="63">
        <f t="shared" si="3"/>
        <v>3913</v>
      </c>
      <c r="AQ89" s="63">
        <f t="shared" si="3"/>
        <v>5207</v>
      </c>
      <c r="AR89" s="63">
        <f t="shared" si="3"/>
        <v>6414</v>
      </c>
      <c r="AS89" s="63">
        <f t="shared" si="3"/>
        <v>3260</v>
      </c>
      <c r="AT89" s="63">
        <f t="shared" si="3"/>
        <v>2690</v>
      </c>
      <c r="AU89" s="63">
        <f t="shared" si="3"/>
        <v>4379</v>
      </c>
      <c r="AV89" s="63">
        <f t="shared" si="3"/>
        <v>5040</v>
      </c>
      <c r="AW89" s="63">
        <f t="shared" si="3"/>
        <v>6403</v>
      </c>
      <c r="AX89" s="63">
        <f t="shared" si="3"/>
        <v>6945</v>
      </c>
      <c r="AY89" s="63">
        <f t="shared" si="3"/>
        <v>7461</v>
      </c>
      <c r="AZ89" s="63">
        <f t="shared" si="3"/>
        <v>8886</v>
      </c>
      <c r="BA89" s="63">
        <f t="shared" si="3"/>
        <v>7876</v>
      </c>
      <c r="BB89" s="63">
        <f t="shared" si="3"/>
        <v>7933</v>
      </c>
      <c r="BC89" s="63">
        <f t="shared" si="3"/>
        <v>5886</v>
      </c>
      <c r="BD89" s="63">
        <f t="shared" si="3"/>
        <v>5242</v>
      </c>
      <c r="BE89" s="63">
        <f t="shared" si="3"/>
        <v>3444</v>
      </c>
      <c r="BF89" s="63">
        <f t="shared" si="3"/>
        <v>2914</v>
      </c>
      <c r="BG89" s="63">
        <f t="shared" si="3"/>
        <v>5293</v>
      </c>
      <c r="BH89" s="63">
        <f t="shared" si="3"/>
        <v>2919</v>
      </c>
      <c r="BI89" s="63">
        <f t="shared" si="3"/>
        <v>5742</v>
      </c>
      <c r="BJ89" s="63">
        <f t="shared" si="3"/>
        <v>6854</v>
      </c>
      <c r="BK89" s="63">
        <f t="shared" si="3"/>
        <v>6977</v>
      </c>
    </row>
    <row r="90" spans="1:63" ht="12.75">
      <c r="A90" s="185" t="s">
        <v>154</v>
      </c>
      <c r="B90" s="175" t="s">
        <v>154</v>
      </c>
      <c r="C90" s="167">
        <v>2</v>
      </c>
      <c r="D90" s="63">
        <f aca="true" t="shared" si="4" ref="D90:BK90">D9/$C9</f>
        <v>19.5</v>
      </c>
      <c r="E90" s="63">
        <f t="shared" si="4"/>
        <v>15.5</v>
      </c>
      <c r="F90" s="63">
        <f t="shared" si="4"/>
        <v>13.5</v>
      </c>
      <c r="G90" s="63">
        <f t="shared" si="4"/>
        <v>0</v>
      </c>
      <c r="H90" s="63">
        <f t="shared" si="4"/>
        <v>0</v>
      </c>
      <c r="I90" s="63">
        <f t="shared" si="4"/>
        <v>0</v>
      </c>
      <c r="J90" s="63">
        <f t="shared" si="4"/>
        <v>0</v>
      </c>
      <c r="K90" s="63">
        <f t="shared" si="4"/>
        <v>0</v>
      </c>
      <c r="L90" s="63">
        <f t="shared" si="4"/>
        <v>0</v>
      </c>
      <c r="M90" s="63">
        <f t="shared" si="4"/>
        <v>0</v>
      </c>
      <c r="N90" s="63">
        <f t="shared" si="4"/>
        <v>0</v>
      </c>
      <c r="O90" s="63">
        <f t="shared" si="4"/>
        <v>0</v>
      </c>
      <c r="P90" s="63">
        <f t="shared" si="4"/>
        <v>0</v>
      </c>
      <c r="Q90" s="63">
        <f t="shared" si="4"/>
        <v>0</v>
      </c>
      <c r="R90" s="63">
        <f t="shared" si="4"/>
        <v>0</v>
      </c>
      <c r="S90" s="63">
        <f t="shared" si="4"/>
        <v>0</v>
      </c>
      <c r="T90" s="63">
        <f t="shared" si="4"/>
        <v>0</v>
      </c>
      <c r="U90" s="63">
        <f t="shared" si="4"/>
        <v>0</v>
      </c>
      <c r="V90" s="63">
        <f t="shared" si="4"/>
        <v>0</v>
      </c>
      <c r="W90" s="63">
        <f t="shared" si="4"/>
        <v>0</v>
      </c>
      <c r="X90" s="63">
        <f t="shared" si="4"/>
        <v>0</v>
      </c>
      <c r="Y90" s="63">
        <f t="shared" si="4"/>
        <v>0</v>
      </c>
      <c r="Z90" s="63">
        <f t="shared" si="4"/>
        <v>0</v>
      </c>
      <c r="AA90" s="63">
        <f t="shared" si="4"/>
        <v>0</v>
      </c>
      <c r="AB90" s="63">
        <f t="shared" si="4"/>
        <v>0</v>
      </c>
      <c r="AC90" s="63">
        <f t="shared" si="4"/>
        <v>0</v>
      </c>
      <c r="AD90" s="63">
        <f t="shared" si="4"/>
        <v>0</v>
      </c>
      <c r="AE90" s="63">
        <f t="shared" si="4"/>
        <v>0</v>
      </c>
      <c r="AF90" s="63">
        <f t="shared" si="4"/>
        <v>0</v>
      </c>
      <c r="AG90" s="63">
        <f t="shared" si="4"/>
        <v>0</v>
      </c>
      <c r="AH90" s="63">
        <f t="shared" si="4"/>
        <v>0</v>
      </c>
      <c r="AI90" s="63">
        <f t="shared" si="4"/>
        <v>0</v>
      </c>
      <c r="AJ90" s="63">
        <f t="shared" si="4"/>
        <v>0</v>
      </c>
      <c r="AK90" s="63">
        <f t="shared" si="4"/>
        <v>0</v>
      </c>
      <c r="AL90" s="63">
        <f t="shared" si="4"/>
        <v>0</v>
      </c>
      <c r="AM90" s="63">
        <f t="shared" si="4"/>
        <v>0</v>
      </c>
      <c r="AN90" s="63">
        <f t="shared" si="4"/>
        <v>0</v>
      </c>
      <c r="AO90" s="63">
        <f t="shared" si="4"/>
        <v>0</v>
      </c>
      <c r="AP90" s="63">
        <f t="shared" si="4"/>
        <v>0</v>
      </c>
      <c r="AQ90" s="63">
        <f t="shared" si="4"/>
        <v>0</v>
      </c>
      <c r="AR90" s="63">
        <f t="shared" si="4"/>
        <v>0</v>
      </c>
      <c r="AS90" s="63">
        <f t="shared" si="4"/>
        <v>0</v>
      </c>
      <c r="AT90" s="63">
        <f t="shared" si="4"/>
        <v>0</v>
      </c>
      <c r="AU90" s="63">
        <f t="shared" si="4"/>
        <v>0</v>
      </c>
      <c r="AV90" s="63">
        <f t="shared" si="4"/>
        <v>0</v>
      </c>
      <c r="AW90" s="63">
        <f t="shared" si="4"/>
        <v>0</v>
      </c>
      <c r="AX90" s="63">
        <f t="shared" si="4"/>
        <v>0</v>
      </c>
      <c r="AY90" s="63">
        <f t="shared" si="4"/>
        <v>0</v>
      </c>
      <c r="AZ90" s="63">
        <f t="shared" si="4"/>
        <v>0</v>
      </c>
      <c r="BA90" s="63">
        <f t="shared" si="4"/>
        <v>0</v>
      </c>
      <c r="BB90" s="63">
        <f t="shared" si="4"/>
        <v>0</v>
      </c>
      <c r="BC90" s="63">
        <f t="shared" si="4"/>
        <v>0</v>
      </c>
      <c r="BD90" s="63">
        <f t="shared" si="4"/>
        <v>0</v>
      </c>
      <c r="BE90" s="63">
        <f t="shared" si="4"/>
        <v>0</v>
      </c>
      <c r="BF90" s="63">
        <f t="shared" si="4"/>
        <v>0</v>
      </c>
      <c r="BG90" s="63">
        <f t="shared" si="4"/>
        <v>0</v>
      </c>
      <c r="BH90" s="63">
        <f t="shared" si="4"/>
        <v>0</v>
      </c>
      <c r="BI90" s="63">
        <f t="shared" si="4"/>
        <v>0</v>
      </c>
      <c r="BJ90" s="63">
        <f t="shared" si="4"/>
        <v>0</v>
      </c>
      <c r="BK90" s="63">
        <f t="shared" si="4"/>
        <v>0</v>
      </c>
    </row>
    <row r="91" spans="1:63" ht="12.75">
      <c r="A91" s="185" t="s">
        <v>154</v>
      </c>
      <c r="B91" s="175" t="s">
        <v>154</v>
      </c>
      <c r="C91" s="167">
        <v>3.000000000003</v>
      </c>
      <c r="D91" s="63">
        <f aca="true" t="shared" si="5" ref="D91:BK91">D10/$C10</f>
        <v>0</v>
      </c>
      <c r="E91" s="63">
        <f t="shared" si="5"/>
        <v>0</v>
      </c>
      <c r="F91" s="63">
        <f t="shared" si="5"/>
        <v>0</v>
      </c>
      <c r="G91" s="63">
        <f t="shared" si="5"/>
        <v>0</v>
      </c>
      <c r="H91" s="63">
        <f t="shared" si="5"/>
        <v>0</v>
      </c>
      <c r="I91" s="63">
        <f t="shared" si="5"/>
        <v>0</v>
      </c>
      <c r="J91" s="63">
        <f t="shared" si="5"/>
        <v>0</v>
      </c>
      <c r="K91" s="63">
        <f t="shared" si="5"/>
        <v>0</v>
      </c>
      <c r="L91" s="63">
        <f t="shared" si="5"/>
        <v>0</v>
      </c>
      <c r="M91" s="63">
        <f t="shared" si="5"/>
        <v>0</v>
      </c>
      <c r="N91" s="63">
        <f t="shared" si="5"/>
        <v>0</v>
      </c>
      <c r="O91" s="63">
        <f t="shared" si="5"/>
        <v>0</v>
      </c>
      <c r="P91" s="63">
        <f t="shared" si="5"/>
        <v>0</v>
      </c>
      <c r="Q91" s="63">
        <f t="shared" si="5"/>
        <v>0</v>
      </c>
      <c r="R91" s="63">
        <f t="shared" si="5"/>
        <v>0</v>
      </c>
      <c r="S91" s="63">
        <f t="shared" si="5"/>
        <v>0</v>
      </c>
      <c r="T91" s="63">
        <f t="shared" si="5"/>
        <v>0</v>
      </c>
      <c r="U91" s="63">
        <f t="shared" si="5"/>
        <v>27.333333333306</v>
      </c>
      <c r="V91" s="63">
        <f t="shared" si="5"/>
        <v>106.999999999893</v>
      </c>
      <c r="W91" s="63">
        <f t="shared" si="5"/>
        <v>97.666666666569</v>
      </c>
      <c r="X91" s="63">
        <f t="shared" si="5"/>
        <v>121.33333333321201</v>
      </c>
      <c r="Y91" s="63">
        <f t="shared" si="5"/>
        <v>127.33333333320601</v>
      </c>
      <c r="Z91" s="63">
        <f t="shared" si="5"/>
        <v>129.666666666537</v>
      </c>
      <c r="AA91" s="63">
        <f t="shared" si="5"/>
        <v>139.66666666652702</v>
      </c>
      <c r="AB91" s="63">
        <f t="shared" si="5"/>
        <v>140.999999999859</v>
      </c>
      <c r="AC91" s="63">
        <f t="shared" si="5"/>
        <v>123.99999999987601</v>
      </c>
      <c r="AD91" s="63">
        <f t="shared" si="5"/>
        <v>121.33333333321201</v>
      </c>
      <c r="AE91" s="63">
        <f t="shared" si="5"/>
        <v>123.33333333321</v>
      </c>
      <c r="AF91" s="63">
        <f t="shared" si="5"/>
        <v>101.99999999989801</v>
      </c>
      <c r="AG91" s="63">
        <f t="shared" si="5"/>
        <v>126.33333333320701</v>
      </c>
      <c r="AH91" s="63">
        <f t="shared" si="5"/>
        <v>167.333333333166</v>
      </c>
      <c r="AI91" s="63">
        <f t="shared" si="5"/>
        <v>114.999999999885</v>
      </c>
      <c r="AJ91" s="63">
        <f t="shared" si="5"/>
        <v>153.33333333318</v>
      </c>
      <c r="AK91" s="63">
        <f t="shared" si="5"/>
        <v>174.666666666492</v>
      </c>
      <c r="AL91" s="63">
        <f t="shared" si="5"/>
        <v>180.999999999819</v>
      </c>
      <c r="AM91" s="63">
        <f t="shared" si="5"/>
        <v>197.666666666469</v>
      </c>
      <c r="AN91" s="63">
        <f t="shared" si="5"/>
        <v>214.66666666645202</v>
      </c>
      <c r="AO91" s="63">
        <f t="shared" si="5"/>
        <v>192.66666666647401</v>
      </c>
      <c r="AP91" s="63">
        <f t="shared" si="5"/>
        <v>194.33333333313902</v>
      </c>
      <c r="AQ91" s="63">
        <f t="shared" si="5"/>
        <v>221.99999999977803</v>
      </c>
      <c r="AR91" s="63">
        <f t="shared" si="5"/>
        <v>179.666666666487</v>
      </c>
      <c r="AS91" s="63">
        <f t="shared" si="5"/>
        <v>64.33333333326901</v>
      </c>
      <c r="AT91" s="63">
        <f t="shared" si="5"/>
        <v>39.333333333294</v>
      </c>
      <c r="AU91" s="63">
        <f t="shared" si="5"/>
        <v>61.333333333272</v>
      </c>
      <c r="AV91" s="63">
        <f t="shared" si="5"/>
        <v>69.66666666659701</v>
      </c>
      <c r="AW91" s="63">
        <f t="shared" si="5"/>
        <v>135.666666666531</v>
      </c>
      <c r="AX91" s="63">
        <f t="shared" si="5"/>
        <v>205.66666666646103</v>
      </c>
      <c r="AY91" s="63">
        <f t="shared" si="5"/>
        <v>213.33333333312</v>
      </c>
      <c r="AZ91" s="63">
        <f t="shared" si="5"/>
        <v>237.33333333309602</v>
      </c>
      <c r="BA91" s="63">
        <f t="shared" si="5"/>
        <v>222.999999999777</v>
      </c>
      <c r="BB91" s="63">
        <f t="shared" si="5"/>
        <v>224.333333333109</v>
      </c>
      <c r="BC91" s="63">
        <f t="shared" si="5"/>
        <v>135.999999999864</v>
      </c>
      <c r="BD91" s="63">
        <f t="shared" si="5"/>
        <v>129.99999999987</v>
      </c>
      <c r="BE91" s="63">
        <f t="shared" si="5"/>
        <v>99.99999999990001</v>
      </c>
      <c r="BF91" s="63">
        <f t="shared" si="5"/>
        <v>36.999999999963</v>
      </c>
      <c r="BG91" s="63">
        <f t="shared" si="5"/>
        <v>182.66666666648402</v>
      </c>
      <c r="BH91" s="63">
        <f t="shared" si="5"/>
        <v>14.333333333319</v>
      </c>
      <c r="BI91" s="63">
        <f t="shared" si="5"/>
        <v>108.999999999891</v>
      </c>
      <c r="BJ91" s="63">
        <f t="shared" si="5"/>
        <v>109.333333333224</v>
      </c>
      <c r="BK91" s="63">
        <f t="shared" si="5"/>
        <v>144.99999999985502</v>
      </c>
    </row>
    <row r="92" spans="1:63" ht="12.75">
      <c r="A92" s="185" t="s">
        <v>112</v>
      </c>
      <c r="B92" s="172" t="s">
        <v>66</v>
      </c>
      <c r="C92" s="167">
        <v>1</v>
      </c>
      <c r="D92" s="63">
        <f aca="true" t="shared" si="6" ref="D92:BK92">D11/$C11</f>
        <v>143541</v>
      </c>
      <c r="E92" s="63">
        <f t="shared" si="6"/>
        <v>104605</v>
      </c>
      <c r="F92" s="63">
        <f t="shared" si="6"/>
        <v>135041</v>
      </c>
      <c r="G92" s="63">
        <f t="shared" si="6"/>
        <v>157985</v>
      </c>
      <c r="H92" s="63">
        <f t="shared" si="6"/>
        <v>90610</v>
      </c>
      <c r="I92" s="63">
        <f t="shared" si="6"/>
        <v>57638</v>
      </c>
      <c r="J92" s="63">
        <f t="shared" si="6"/>
        <v>115539</v>
      </c>
      <c r="K92" s="63">
        <f t="shared" si="6"/>
        <v>119590</v>
      </c>
      <c r="L92" s="63">
        <f t="shared" si="6"/>
        <v>155697</v>
      </c>
      <c r="M92" s="63">
        <f t="shared" si="6"/>
        <v>202891</v>
      </c>
      <c r="N92" s="63">
        <f t="shared" si="6"/>
        <v>221805</v>
      </c>
      <c r="O92" s="63">
        <f t="shared" si="6"/>
        <v>100024</v>
      </c>
      <c r="P92" s="63">
        <f t="shared" si="6"/>
        <v>176676</v>
      </c>
      <c r="Q92" s="63">
        <f t="shared" si="6"/>
        <v>226705</v>
      </c>
      <c r="R92" s="63">
        <f t="shared" si="6"/>
        <v>164167</v>
      </c>
      <c r="S92" s="63">
        <f t="shared" si="6"/>
        <v>170824</v>
      </c>
      <c r="T92" s="63">
        <f t="shared" si="6"/>
        <v>162030</v>
      </c>
      <c r="U92" s="63">
        <f t="shared" si="6"/>
        <v>158049</v>
      </c>
      <c r="V92" s="63">
        <f t="shared" si="6"/>
        <v>136438</v>
      </c>
      <c r="W92" s="63">
        <f t="shared" si="6"/>
        <v>168373</v>
      </c>
      <c r="X92" s="63">
        <f t="shared" si="6"/>
        <v>234710</v>
      </c>
      <c r="Y92" s="63">
        <f t="shared" si="6"/>
        <v>280610</v>
      </c>
      <c r="Z92" s="63">
        <f t="shared" si="6"/>
        <v>235989</v>
      </c>
      <c r="AA92" s="63">
        <f t="shared" si="6"/>
        <v>321374</v>
      </c>
      <c r="AB92" s="63">
        <f t="shared" si="6"/>
        <v>318116</v>
      </c>
      <c r="AC92" s="63">
        <f t="shared" si="6"/>
        <v>242228</v>
      </c>
      <c r="AD92" s="63">
        <f t="shared" si="6"/>
        <v>211844</v>
      </c>
      <c r="AE92" s="63">
        <f t="shared" si="6"/>
        <v>144319</v>
      </c>
      <c r="AF92" s="63">
        <f t="shared" si="6"/>
        <v>138846</v>
      </c>
      <c r="AG92" s="63">
        <f t="shared" si="6"/>
        <v>121898</v>
      </c>
      <c r="AH92" s="63">
        <f t="shared" si="6"/>
        <v>141343</v>
      </c>
      <c r="AI92" s="63">
        <f t="shared" si="6"/>
        <v>123276</v>
      </c>
      <c r="AJ92" s="63">
        <f t="shared" si="6"/>
        <v>169865</v>
      </c>
      <c r="AK92" s="63">
        <f t="shared" si="6"/>
        <v>193067</v>
      </c>
      <c r="AL92" s="63">
        <f t="shared" si="6"/>
        <v>231572</v>
      </c>
      <c r="AM92" s="63">
        <f t="shared" si="6"/>
        <v>236403</v>
      </c>
      <c r="AN92" s="63">
        <f t="shared" si="6"/>
        <v>228569</v>
      </c>
      <c r="AO92" s="63">
        <f t="shared" si="6"/>
        <v>191906</v>
      </c>
      <c r="AP92" s="63">
        <f t="shared" si="6"/>
        <v>103436</v>
      </c>
      <c r="AQ92" s="63">
        <f t="shared" si="6"/>
        <v>137654</v>
      </c>
      <c r="AR92" s="63">
        <f t="shared" si="6"/>
        <v>177583</v>
      </c>
      <c r="AS92" s="63">
        <f t="shared" si="6"/>
        <v>93499</v>
      </c>
      <c r="AT92" s="63">
        <f t="shared" si="6"/>
        <v>84541</v>
      </c>
      <c r="AU92" s="63">
        <f t="shared" si="6"/>
        <v>104551</v>
      </c>
      <c r="AV92" s="63">
        <f t="shared" si="6"/>
        <v>130709</v>
      </c>
      <c r="AW92" s="63">
        <f t="shared" si="6"/>
        <v>184962</v>
      </c>
      <c r="AX92" s="63">
        <f t="shared" si="6"/>
        <v>230844</v>
      </c>
      <c r="AY92" s="63">
        <f t="shared" si="6"/>
        <v>268250</v>
      </c>
      <c r="AZ92" s="63">
        <f t="shared" si="6"/>
        <v>310352</v>
      </c>
      <c r="BA92" s="63">
        <f t="shared" si="6"/>
        <v>281213</v>
      </c>
      <c r="BB92" s="63">
        <f t="shared" si="6"/>
        <v>282810</v>
      </c>
      <c r="BC92" s="63">
        <f t="shared" si="6"/>
        <v>211375</v>
      </c>
      <c r="BD92" s="63">
        <f t="shared" si="6"/>
        <v>152570</v>
      </c>
      <c r="BE92" s="63">
        <f t="shared" si="6"/>
        <v>107041</v>
      </c>
      <c r="BF92" s="63">
        <f t="shared" si="6"/>
        <v>74086</v>
      </c>
      <c r="BG92" s="63">
        <f t="shared" si="6"/>
        <v>155928</v>
      </c>
      <c r="BH92" s="63">
        <f t="shared" si="6"/>
        <v>104451</v>
      </c>
      <c r="BI92" s="63">
        <f t="shared" si="6"/>
        <v>182267</v>
      </c>
      <c r="BJ92" s="63">
        <f t="shared" si="6"/>
        <v>242669</v>
      </c>
      <c r="BK92" s="63">
        <f t="shared" si="6"/>
        <v>257962</v>
      </c>
    </row>
    <row r="93" spans="1:63" ht="12.75">
      <c r="A93" s="185" t="s">
        <v>154</v>
      </c>
      <c r="B93" s="177" t="s">
        <v>154</v>
      </c>
      <c r="C93" s="167">
        <v>3.000000000003</v>
      </c>
      <c r="D93" s="63">
        <f aca="true" t="shared" si="7" ref="D93:BK93">D12/$C12</f>
        <v>0</v>
      </c>
      <c r="E93" s="63">
        <f t="shared" si="7"/>
        <v>0</v>
      </c>
      <c r="F93" s="63">
        <f t="shared" si="7"/>
        <v>0</v>
      </c>
      <c r="G93" s="63">
        <f t="shared" si="7"/>
        <v>0</v>
      </c>
      <c r="H93" s="63">
        <f t="shared" si="7"/>
        <v>0</v>
      </c>
      <c r="I93" s="63">
        <f t="shared" si="7"/>
        <v>0</v>
      </c>
      <c r="J93" s="63">
        <f t="shared" si="7"/>
        <v>0</v>
      </c>
      <c r="K93" s="63">
        <f t="shared" si="7"/>
        <v>0</v>
      </c>
      <c r="L93" s="63">
        <f t="shared" si="7"/>
        <v>0</v>
      </c>
      <c r="M93" s="63">
        <f t="shared" si="7"/>
        <v>0</v>
      </c>
      <c r="N93" s="63">
        <f t="shared" si="7"/>
        <v>0</v>
      </c>
      <c r="O93" s="63">
        <f t="shared" si="7"/>
        <v>0</v>
      </c>
      <c r="P93" s="63">
        <f t="shared" si="7"/>
        <v>0</v>
      </c>
      <c r="Q93" s="63">
        <f t="shared" si="7"/>
        <v>0</v>
      </c>
      <c r="R93" s="63">
        <f t="shared" si="7"/>
        <v>0</v>
      </c>
      <c r="S93" s="63">
        <f t="shared" si="7"/>
        <v>0</v>
      </c>
      <c r="T93" s="63">
        <f t="shared" si="7"/>
        <v>0</v>
      </c>
      <c r="U93" s="63">
        <f t="shared" si="7"/>
        <v>0</v>
      </c>
      <c r="V93" s="63">
        <f t="shared" si="7"/>
        <v>0</v>
      </c>
      <c r="W93" s="63">
        <f t="shared" si="7"/>
        <v>0</v>
      </c>
      <c r="X93" s="63">
        <f t="shared" si="7"/>
        <v>0</v>
      </c>
      <c r="Y93" s="63">
        <f t="shared" si="7"/>
        <v>25.666666666641003</v>
      </c>
      <c r="Z93" s="63">
        <f t="shared" si="7"/>
        <v>40.333333333293005</v>
      </c>
      <c r="AA93" s="63">
        <f t="shared" si="7"/>
        <v>35.999999999964004</v>
      </c>
      <c r="AB93" s="63">
        <f t="shared" si="7"/>
        <v>35.333333333298</v>
      </c>
      <c r="AC93" s="63">
        <f t="shared" si="7"/>
        <v>30.999999999969003</v>
      </c>
      <c r="AD93" s="63">
        <f t="shared" si="7"/>
        <v>7.333333333326</v>
      </c>
      <c r="AE93" s="63">
        <f t="shared" si="7"/>
        <v>0.999999999999</v>
      </c>
      <c r="AF93" s="63">
        <f t="shared" si="7"/>
        <v>9.99999999999</v>
      </c>
      <c r="AG93" s="63">
        <f t="shared" si="7"/>
        <v>33.333333333300004</v>
      </c>
      <c r="AH93" s="63">
        <f t="shared" si="7"/>
        <v>24.666666666642</v>
      </c>
      <c r="AI93" s="63">
        <f t="shared" si="7"/>
        <v>26.66666666664</v>
      </c>
      <c r="AJ93" s="63">
        <f t="shared" si="7"/>
        <v>14.666666666652</v>
      </c>
      <c r="AK93" s="63">
        <f t="shared" si="7"/>
        <v>23.666666666643</v>
      </c>
      <c r="AL93" s="63">
        <f t="shared" si="7"/>
        <v>19.99999999998</v>
      </c>
      <c r="AM93" s="63">
        <f t="shared" si="7"/>
        <v>38.666666666628004</v>
      </c>
      <c r="AN93" s="63">
        <f t="shared" si="7"/>
        <v>41.333333333292</v>
      </c>
      <c r="AO93" s="63">
        <f t="shared" si="7"/>
        <v>33.999999999966</v>
      </c>
      <c r="AP93" s="63">
        <f t="shared" si="7"/>
        <v>35.999999999964004</v>
      </c>
      <c r="AQ93" s="63">
        <f t="shared" si="7"/>
        <v>38.333333333295</v>
      </c>
      <c r="AR93" s="63">
        <f t="shared" si="7"/>
        <v>17.999999999982002</v>
      </c>
      <c r="AS93" s="63">
        <f t="shared" si="7"/>
        <v>6.999999999993</v>
      </c>
      <c r="AT93" s="63">
        <f t="shared" si="7"/>
        <v>0.333333333333</v>
      </c>
      <c r="AU93" s="63">
        <f t="shared" si="7"/>
        <v>0</v>
      </c>
      <c r="AV93" s="63">
        <f t="shared" si="7"/>
        <v>0</v>
      </c>
      <c r="AW93" s="63">
        <f t="shared" si="7"/>
        <v>26.999999999973003</v>
      </c>
      <c r="AX93" s="63">
        <f t="shared" si="7"/>
        <v>35.666666666631</v>
      </c>
      <c r="AY93" s="63">
        <f t="shared" si="7"/>
        <v>41.333333333292</v>
      </c>
      <c r="AZ93" s="63">
        <f t="shared" si="7"/>
        <v>89.99999999991</v>
      </c>
      <c r="BA93" s="63">
        <f t="shared" si="7"/>
        <v>81.666666666585</v>
      </c>
      <c r="BB93" s="63">
        <f t="shared" si="7"/>
        <v>64.999999999935</v>
      </c>
      <c r="BC93" s="63">
        <f t="shared" si="7"/>
        <v>37.666666666629006</v>
      </c>
      <c r="BD93" s="63">
        <f t="shared" si="7"/>
        <v>29.333333333304</v>
      </c>
      <c r="BE93" s="63">
        <f t="shared" si="7"/>
        <v>6.999999999993</v>
      </c>
      <c r="BF93" s="63">
        <f t="shared" si="7"/>
        <v>0</v>
      </c>
      <c r="BG93" s="63">
        <f t="shared" si="7"/>
        <v>23.666666666643</v>
      </c>
      <c r="BH93" s="63">
        <f t="shared" si="7"/>
        <v>0.666666666666</v>
      </c>
      <c r="BI93" s="63">
        <f t="shared" si="7"/>
        <v>58.999999999941004</v>
      </c>
      <c r="BJ93" s="63">
        <f t="shared" si="7"/>
        <v>82.99999999991701</v>
      </c>
      <c r="BK93" s="63">
        <f t="shared" si="7"/>
        <v>71.99999999992801</v>
      </c>
    </row>
    <row r="94" spans="1:63" ht="12.75">
      <c r="A94" s="185" t="s">
        <v>154</v>
      </c>
      <c r="B94" s="177" t="s">
        <v>154</v>
      </c>
      <c r="C94" s="167">
        <v>0.70000000000021</v>
      </c>
      <c r="D94" s="63">
        <f aca="true" t="shared" si="8" ref="D94:BK94">D13/$C13</f>
        <v>0</v>
      </c>
      <c r="E94" s="63">
        <f t="shared" si="8"/>
        <v>0</v>
      </c>
      <c r="F94" s="63">
        <f t="shared" si="8"/>
        <v>0</v>
      </c>
      <c r="G94" s="63">
        <f t="shared" si="8"/>
        <v>0</v>
      </c>
      <c r="H94" s="63">
        <f t="shared" si="8"/>
        <v>0</v>
      </c>
      <c r="I94" s="63">
        <f t="shared" si="8"/>
        <v>0</v>
      </c>
      <c r="J94" s="63">
        <f t="shared" si="8"/>
        <v>0</v>
      </c>
      <c r="K94" s="63">
        <f t="shared" si="8"/>
        <v>0</v>
      </c>
      <c r="L94" s="63">
        <f t="shared" si="8"/>
        <v>0</v>
      </c>
      <c r="M94" s="63">
        <f t="shared" si="8"/>
        <v>0</v>
      </c>
      <c r="N94" s="63">
        <f t="shared" si="8"/>
        <v>0</v>
      </c>
      <c r="O94" s="63">
        <f t="shared" si="8"/>
        <v>0</v>
      </c>
      <c r="P94" s="63">
        <f t="shared" si="8"/>
        <v>0</v>
      </c>
      <c r="Q94" s="63">
        <f t="shared" si="8"/>
        <v>0</v>
      </c>
      <c r="R94" s="63">
        <f t="shared" si="8"/>
        <v>0</v>
      </c>
      <c r="S94" s="63">
        <f t="shared" si="8"/>
        <v>0</v>
      </c>
      <c r="T94" s="63">
        <f t="shared" si="8"/>
        <v>0</v>
      </c>
      <c r="U94" s="63">
        <f t="shared" si="8"/>
        <v>0</v>
      </c>
      <c r="V94" s="63">
        <f t="shared" si="8"/>
        <v>0</v>
      </c>
      <c r="W94" s="63">
        <f t="shared" si="8"/>
        <v>0</v>
      </c>
      <c r="X94" s="63">
        <f t="shared" si="8"/>
        <v>0</v>
      </c>
      <c r="Y94" s="63">
        <f t="shared" si="8"/>
        <v>0</v>
      </c>
      <c r="Z94" s="63">
        <f t="shared" si="8"/>
        <v>0</v>
      </c>
      <c r="AA94" s="63">
        <f t="shared" si="8"/>
        <v>0</v>
      </c>
      <c r="AB94" s="63">
        <f t="shared" si="8"/>
        <v>0</v>
      </c>
      <c r="AC94" s="63">
        <f t="shared" si="8"/>
        <v>0</v>
      </c>
      <c r="AD94" s="63">
        <f t="shared" si="8"/>
        <v>0</v>
      </c>
      <c r="AE94" s="63">
        <f t="shared" si="8"/>
        <v>0</v>
      </c>
      <c r="AF94" s="63">
        <f t="shared" si="8"/>
        <v>0</v>
      </c>
      <c r="AG94" s="63">
        <f t="shared" si="8"/>
        <v>0</v>
      </c>
      <c r="AH94" s="63">
        <f t="shared" si="8"/>
        <v>0</v>
      </c>
      <c r="AI94" s="63">
        <f t="shared" si="8"/>
        <v>0</v>
      </c>
      <c r="AJ94" s="63">
        <f t="shared" si="8"/>
        <v>0</v>
      </c>
      <c r="AK94" s="63">
        <f t="shared" si="8"/>
        <v>0</v>
      </c>
      <c r="AL94" s="63">
        <f t="shared" si="8"/>
        <v>0</v>
      </c>
      <c r="AM94" s="63">
        <f t="shared" si="8"/>
        <v>0</v>
      </c>
      <c r="AN94" s="63">
        <f t="shared" si="8"/>
        <v>0</v>
      </c>
      <c r="AO94" s="63">
        <f t="shared" si="8"/>
        <v>0</v>
      </c>
      <c r="AP94" s="63">
        <f t="shared" si="8"/>
        <v>0</v>
      </c>
      <c r="AQ94" s="63">
        <f t="shared" si="8"/>
        <v>4.2857142857129995</v>
      </c>
      <c r="AR94" s="63">
        <f t="shared" si="8"/>
        <v>7.142857142855</v>
      </c>
      <c r="AS94" s="63">
        <f t="shared" si="8"/>
        <v>1.428571428571</v>
      </c>
      <c r="AT94" s="63">
        <f t="shared" si="8"/>
        <v>12.857142857139</v>
      </c>
      <c r="AU94" s="63">
        <f t="shared" si="8"/>
        <v>8.571428571425999</v>
      </c>
      <c r="AV94" s="63">
        <f t="shared" si="8"/>
        <v>7.142857142855</v>
      </c>
      <c r="AW94" s="63">
        <f t="shared" si="8"/>
        <v>11.428571428568</v>
      </c>
      <c r="AX94" s="63">
        <f t="shared" si="8"/>
        <v>11.428571428568</v>
      </c>
      <c r="AY94" s="63">
        <f t="shared" si="8"/>
        <v>9.999999999997</v>
      </c>
      <c r="AZ94" s="63">
        <f t="shared" si="8"/>
        <v>22.857142857136</v>
      </c>
      <c r="BA94" s="63">
        <f t="shared" si="8"/>
        <v>11.428571428568</v>
      </c>
      <c r="BB94" s="63">
        <f t="shared" si="8"/>
        <v>1.428571428571</v>
      </c>
      <c r="BC94" s="63">
        <f t="shared" si="8"/>
        <v>2.857142857142</v>
      </c>
      <c r="BD94" s="63">
        <f t="shared" si="8"/>
        <v>12.857142857139</v>
      </c>
      <c r="BE94" s="63">
        <f t="shared" si="8"/>
        <v>5.714285714284</v>
      </c>
      <c r="BF94" s="63">
        <f t="shared" si="8"/>
        <v>15.714285714280999</v>
      </c>
      <c r="BG94" s="63">
        <f t="shared" si="8"/>
        <v>2.857142857142</v>
      </c>
      <c r="BH94" s="63">
        <f t="shared" si="8"/>
        <v>18.571428571423</v>
      </c>
      <c r="BI94" s="63">
        <f t="shared" si="8"/>
        <v>4.2857142857129995</v>
      </c>
      <c r="BJ94" s="63">
        <f t="shared" si="8"/>
        <v>14.28571428571</v>
      </c>
      <c r="BK94" s="63">
        <f t="shared" si="8"/>
        <v>12.857142857139</v>
      </c>
    </row>
    <row r="95" spans="1:63" ht="12.75">
      <c r="A95" s="166" t="s">
        <v>111</v>
      </c>
      <c r="B95" s="172" t="s">
        <v>66</v>
      </c>
      <c r="C95" s="167">
        <v>1</v>
      </c>
      <c r="D95" s="63">
        <f aca="true" t="shared" si="9" ref="D95:BK95">D14/$C14</f>
        <v>0</v>
      </c>
      <c r="E95" s="63">
        <f t="shared" si="9"/>
        <v>0</v>
      </c>
      <c r="F95" s="63">
        <f t="shared" si="9"/>
        <v>0</v>
      </c>
      <c r="G95" s="63">
        <f t="shared" si="9"/>
        <v>0</v>
      </c>
      <c r="H95" s="63">
        <f t="shared" si="9"/>
        <v>0</v>
      </c>
      <c r="I95" s="63">
        <f t="shared" si="9"/>
        <v>0</v>
      </c>
      <c r="J95" s="63">
        <f t="shared" si="9"/>
        <v>0</v>
      </c>
      <c r="K95" s="63">
        <f t="shared" si="9"/>
        <v>0</v>
      </c>
      <c r="L95" s="63">
        <f t="shared" si="9"/>
        <v>0</v>
      </c>
      <c r="M95" s="63">
        <f t="shared" si="9"/>
        <v>0</v>
      </c>
      <c r="N95" s="63">
        <f t="shared" si="9"/>
        <v>0</v>
      </c>
      <c r="O95" s="63">
        <f t="shared" si="9"/>
        <v>0</v>
      </c>
      <c r="P95" s="63">
        <f t="shared" si="9"/>
        <v>0</v>
      </c>
      <c r="Q95" s="63">
        <f t="shared" si="9"/>
        <v>0</v>
      </c>
      <c r="R95" s="63">
        <f t="shared" si="9"/>
        <v>0</v>
      </c>
      <c r="S95" s="63">
        <f t="shared" si="9"/>
        <v>0</v>
      </c>
      <c r="T95" s="63">
        <f t="shared" si="9"/>
        <v>0</v>
      </c>
      <c r="U95" s="63">
        <f t="shared" si="9"/>
        <v>0</v>
      </c>
      <c r="V95" s="63">
        <f t="shared" si="9"/>
        <v>0</v>
      </c>
      <c r="W95" s="63">
        <f t="shared" si="9"/>
        <v>0</v>
      </c>
      <c r="X95" s="63">
        <f t="shared" si="9"/>
        <v>0</v>
      </c>
      <c r="Y95" s="63">
        <f t="shared" si="9"/>
        <v>0</v>
      </c>
      <c r="Z95" s="63">
        <f t="shared" si="9"/>
        <v>0</v>
      </c>
      <c r="AA95" s="63">
        <f t="shared" si="9"/>
        <v>0</v>
      </c>
      <c r="AB95" s="63">
        <f t="shared" si="9"/>
        <v>0</v>
      </c>
      <c r="AC95" s="63">
        <f t="shared" si="9"/>
        <v>0</v>
      </c>
      <c r="AD95" s="63">
        <f t="shared" si="9"/>
        <v>0</v>
      </c>
      <c r="AE95" s="63">
        <f t="shared" si="9"/>
        <v>0</v>
      </c>
      <c r="AF95" s="63">
        <f t="shared" si="9"/>
        <v>0</v>
      </c>
      <c r="AG95" s="63">
        <f t="shared" si="9"/>
        <v>0</v>
      </c>
      <c r="AH95" s="63">
        <f t="shared" si="9"/>
        <v>0</v>
      </c>
      <c r="AI95" s="63">
        <f t="shared" si="9"/>
        <v>3306</v>
      </c>
      <c r="AJ95" s="63">
        <f t="shared" si="9"/>
        <v>12140</v>
      </c>
      <c r="AK95" s="63">
        <f t="shared" si="9"/>
        <v>16357</v>
      </c>
      <c r="AL95" s="63">
        <f t="shared" si="9"/>
        <v>20233</v>
      </c>
      <c r="AM95" s="63">
        <f t="shared" si="9"/>
        <v>15701</v>
      </c>
      <c r="AN95" s="63">
        <f t="shared" si="9"/>
        <v>15779</v>
      </c>
      <c r="AO95" s="63">
        <f t="shared" si="9"/>
        <v>11017</v>
      </c>
      <c r="AP95" s="63">
        <f t="shared" si="9"/>
        <v>6807</v>
      </c>
      <c r="AQ95" s="63">
        <f t="shared" si="9"/>
        <v>16801</v>
      </c>
      <c r="AR95" s="63">
        <f t="shared" si="9"/>
        <v>26190</v>
      </c>
      <c r="AS95" s="63">
        <f t="shared" si="9"/>
        <v>143</v>
      </c>
      <c r="AT95" s="63">
        <f t="shared" si="9"/>
        <v>2179</v>
      </c>
      <c r="AU95" s="63">
        <f t="shared" si="9"/>
        <v>2614</v>
      </c>
      <c r="AV95" s="63">
        <f t="shared" si="9"/>
        <v>7278</v>
      </c>
      <c r="AW95" s="63">
        <f t="shared" si="9"/>
        <v>15199</v>
      </c>
      <c r="AX95" s="63">
        <f t="shared" si="9"/>
        <v>21958</v>
      </c>
      <c r="AY95" s="63">
        <f t="shared" si="9"/>
        <v>30639</v>
      </c>
      <c r="AZ95" s="63">
        <f t="shared" si="9"/>
        <v>23378</v>
      </c>
      <c r="BA95" s="63">
        <f t="shared" si="9"/>
        <v>13761</v>
      </c>
      <c r="BB95" s="63">
        <f t="shared" si="9"/>
        <v>36265</v>
      </c>
      <c r="BC95" s="63">
        <f t="shared" si="9"/>
        <v>22675</v>
      </c>
      <c r="BD95" s="63">
        <f t="shared" si="9"/>
        <v>6436</v>
      </c>
      <c r="BE95" s="63">
        <f t="shared" si="9"/>
        <v>3148</v>
      </c>
      <c r="BF95" s="63">
        <f t="shared" si="9"/>
        <v>2581</v>
      </c>
      <c r="BG95" s="63">
        <f t="shared" si="9"/>
        <v>17615</v>
      </c>
      <c r="BH95" s="63">
        <f t="shared" si="9"/>
        <v>4856</v>
      </c>
      <c r="BI95" s="63">
        <f t="shared" si="9"/>
        <v>22929</v>
      </c>
      <c r="BJ95" s="63">
        <f t="shared" si="9"/>
        <v>0</v>
      </c>
      <c r="BK95" s="63">
        <f t="shared" si="9"/>
        <v>0</v>
      </c>
    </row>
    <row r="96" spans="1:63" ht="12.75">
      <c r="A96" s="185" t="s">
        <v>113</v>
      </c>
      <c r="B96" s="172" t="s">
        <v>66</v>
      </c>
      <c r="C96" s="167">
        <v>1</v>
      </c>
      <c r="D96" s="63">
        <f aca="true" t="shared" si="10" ref="D96:BK96">D15/$C15</f>
        <v>0</v>
      </c>
      <c r="E96" s="63">
        <f t="shared" si="10"/>
        <v>0</v>
      </c>
      <c r="F96" s="63">
        <f t="shared" si="10"/>
        <v>0</v>
      </c>
      <c r="G96" s="63">
        <f t="shared" si="10"/>
        <v>0</v>
      </c>
      <c r="H96" s="63">
        <f t="shared" si="10"/>
        <v>0</v>
      </c>
      <c r="I96" s="63">
        <f t="shared" si="10"/>
        <v>0</v>
      </c>
      <c r="J96" s="63">
        <f t="shared" si="10"/>
        <v>0</v>
      </c>
      <c r="K96" s="63">
        <f t="shared" si="10"/>
        <v>0</v>
      </c>
      <c r="L96" s="63">
        <f t="shared" si="10"/>
        <v>0</v>
      </c>
      <c r="M96" s="63">
        <f t="shared" si="10"/>
        <v>0</v>
      </c>
      <c r="N96" s="63">
        <f t="shared" si="10"/>
        <v>0</v>
      </c>
      <c r="O96" s="63">
        <f t="shared" si="10"/>
        <v>0</v>
      </c>
      <c r="P96" s="63">
        <f t="shared" si="10"/>
        <v>0</v>
      </c>
      <c r="Q96" s="63">
        <f t="shared" si="10"/>
        <v>0</v>
      </c>
      <c r="R96" s="63">
        <f t="shared" si="10"/>
        <v>0</v>
      </c>
      <c r="S96" s="63">
        <f t="shared" si="10"/>
        <v>0</v>
      </c>
      <c r="T96" s="63">
        <f t="shared" si="10"/>
        <v>0</v>
      </c>
      <c r="U96" s="63">
        <f t="shared" si="10"/>
        <v>0</v>
      </c>
      <c r="V96" s="63">
        <f t="shared" si="10"/>
        <v>0</v>
      </c>
      <c r="W96" s="63">
        <f t="shared" si="10"/>
        <v>0</v>
      </c>
      <c r="X96" s="63">
        <f t="shared" si="10"/>
        <v>0</v>
      </c>
      <c r="Y96" s="63">
        <f t="shared" si="10"/>
        <v>0</v>
      </c>
      <c r="Z96" s="63">
        <f t="shared" si="10"/>
        <v>0</v>
      </c>
      <c r="AA96" s="63">
        <f t="shared" si="10"/>
        <v>0</v>
      </c>
      <c r="AB96" s="63">
        <f t="shared" si="10"/>
        <v>0</v>
      </c>
      <c r="AC96" s="63">
        <f t="shared" si="10"/>
        <v>0</v>
      </c>
      <c r="AD96" s="63">
        <f t="shared" si="10"/>
        <v>0</v>
      </c>
      <c r="AE96" s="63">
        <f t="shared" si="10"/>
        <v>0</v>
      </c>
      <c r="AF96" s="63">
        <f t="shared" si="10"/>
        <v>0</v>
      </c>
      <c r="AG96" s="63">
        <f t="shared" si="10"/>
        <v>0</v>
      </c>
      <c r="AH96" s="63">
        <f t="shared" si="10"/>
        <v>0</v>
      </c>
      <c r="AI96" s="63">
        <f t="shared" si="10"/>
        <v>0</v>
      </c>
      <c r="AJ96" s="63">
        <f t="shared" si="10"/>
        <v>0</v>
      </c>
      <c r="AK96" s="63">
        <f t="shared" si="10"/>
        <v>0</v>
      </c>
      <c r="AL96" s="63">
        <f t="shared" si="10"/>
        <v>0</v>
      </c>
      <c r="AM96" s="63">
        <f t="shared" si="10"/>
        <v>0</v>
      </c>
      <c r="AN96" s="63">
        <f t="shared" si="10"/>
        <v>0</v>
      </c>
      <c r="AO96" s="63">
        <f t="shared" si="10"/>
        <v>0</v>
      </c>
      <c r="AP96" s="63">
        <f t="shared" si="10"/>
        <v>0</v>
      </c>
      <c r="AQ96" s="63">
        <f t="shared" si="10"/>
        <v>0</v>
      </c>
      <c r="AR96" s="63">
        <f t="shared" si="10"/>
        <v>0</v>
      </c>
      <c r="AS96" s="63">
        <f t="shared" si="10"/>
        <v>0</v>
      </c>
      <c r="AT96" s="63">
        <f t="shared" si="10"/>
        <v>0</v>
      </c>
      <c r="AU96" s="63">
        <f t="shared" si="10"/>
        <v>0</v>
      </c>
      <c r="AV96" s="63">
        <f t="shared" si="10"/>
        <v>0</v>
      </c>
      <c r="AW96" s="63">
        <f t="shared" si="10"/>
        <v>0</v>
      </c>
      <c r="AX96" s="63">
        <f t="shared" si="10"/>
        <v>0</v>
      </c>
      <c r="AY96" s="63">
        <f t="shared" si="10"/>
        <v>0</v>
      </c>
      <c r="AZ96" s="63">
        <f t="shared" si="10"/>
        <v>0</v>
      </c>
      <c r="BA96" s="63">
        <f t="shared" si="10"/>
        <v>0</v>
      </c>
      <c r="BB96" s="63">
        <f t="shared" si="10"/>
        <v>0</v>
      </c>
      <c r="BC96" s="63">
        <f t="shared" si="10"/>
        <v>0</v>
      </c>
      <c r="BD96" s="63">
        <f t="shared" si="10"/>
        <v>0</v>
      </c>
      <c r="BE96" s="63">
        <f t="shared" si="10"/>
        <v>0</v>
      </c>
      <c r="BF96" s="63">
        <f t="shared" si="10"/>
        <v>0</v>
      </c>
      <c r="BG96" s="63">
        <f t="shared" si="10"/>
        <v>0</v>
      </c>
      <c r="BH96" s="63">
        <f t="shared" si="10"/>
        <v>0</v>
      </c>
      <c r="BI96" s="63">
        <f t="shared" si="10"/>
        <v>0</v>
      </c>
      <c r="BJ96" s="63">
        <f t="shared" si="10"/>
        <v>0</v>
      </c>
      <c r="BK96" s="63">
        <f t="shared" si="10"/>
        <v>0</v>
      </c>
    </row>
    <row r="97" spans="1:63" ht="12.75">
      <c r="A97" s="185" t="s">
        <v>154</v>
      </c>
      <c r="B97" s="175" t="s">
        <v>154</v>
      </c>
      <c r="C97" s="167">
        <v>2</v>
      </c>
      <c r="D97" s="63">
        <f aca="true" t="shared" si="11" ref="D97:BK97">D16/$C16</f>
        <v>199</v>
      </c>
      <c r="E97" s="63">
        <f t="shared" si="11"/>
        <v>211.5</v>
      </c>
      <c r="F97" s="63">
        <f t="shared" si="11"/>
        <v>247.5</v>
      </c>
      <c r="G97" s="63">
        <f t="shared" si="11"/>
        <v>17</v>
      </c>
      <c r="H97" s="63">
        <f t="shared" si="11"/>
        <v>10</v>
      </c>
      <c r="I97" s="63">
        <f t="shared" si="11"/>
        <v>7.5</v>
      </c>
      <c r="J97" s="63">
        <f t="shared" si="11"/>
        <v>9.5</v>
      </c>
      <c r="K97" s="63">
        <f t="shared" si="11"/>
        <v>6.5</v>
      </c>
      <c r="L97" s="63">
        <f t="shared" si="11"/>
        <v>16</v>
      </c>
      <c r="M97" s="63">
        <f t="shared" si="11"/>
        <v>11.5</v>
      </c>
      <c r="N97" s="63">
        <f t="shared" si="11"/>
        <v>17.5</v>
      </c>
      <c r="O97" s="63">
        <f t="shared" si="11"/>
        <v>14</v>
      </c>
      <c r="P97" s="63">
        <f t="shared" si="11"/>
        <v>16.5</v>
      </c>
      <c r="Q97" s="63">
        <f t="shared" si="11"/>
        <v>14.5</v>
      </c>
      <c r="R97" s="63">
        <f t="shared" si="11"/>
        <v>16.5</v>
      </c>
      <c r="S97" s="63">
        <f t="shared" si="11"/>
        <v>13</v>
      </c>
      <c r="T97" s="63">
        <f t="shared" si="11"/>
        <v>13.5</v>
      </c>
      <c r="U97" s="63">
        <f t="shared" si="11"/>
        <v>14.5</v>
      </c>
      <c r="V97" s="63">
        <f t="shared" si="11"/>
        <v>10.5</v>
      </c>
      <c r="W97" s="63">
        <f t="shared" si="11"/>
        <v>8.5</v>
      </c>
      <c r="X97" s="63">
        <f t="shared" si="11"/>
        <v>13.5</v>
      </c>
      <c r="Y97" s="63">
        <f t="shared" si="11"/>
        <v>16.5</v>
      </c>
      <c r="Z97" s="63">
        <f t="shared" si="11"/>
        <v>19.5</v>
      </c>
      <c r="AA97" s="63">
        <f t="shared" si="11"/>
        <v>23</v>
      </c>
      <c r="AB97" s="63">
        <f t="shared" si="11"/>
        <v>23</v>
      </c>
      <c r="AC97" s="63">
        <f t="shared" si="11"/>
        <v>19.5</v>
      </c>
      <c r="AD97" s="63">
        <f t="shared" si="11"/>
        <v>16.5</v>
      </c>
      <c r="AE97" s="63">
        <f t="shared" si="11"/>
        <v>13</v>
      </c>
      <c r="AF97" s="63">
        <f t="shared" si="11"/>
        <v>10</v>
      </c>
      <c r="AG97" s="63">
        <f t="shared" si="11"/>
        <v>15</v>
      </c>
      <c r="AH97" s="63">
        <f t="shared" si="11"/>
        <v>15</v>
      </c>
      <c r="AI97" s="63">
        <f t="shared" si="11"/>
        <v>15</v>
      </c>
      <c r="AJ97" s="63">
        <f t="shared" si="11"/>
        <v>13.5</v>
      </c>
      <c r="AK97" s="63">
        <f t="shared" si="11"/>
        <v>15.5</v>
      </c>
      <c r="AL97" s="63">
        <f t="shared" si="11"/>
        <v>15</v>
      </c>
      <c r="AM97" s="63">
        <f t="shared" si="11"/>
        <v>20.5</v>
      </c>
      <c r="AN97" s="63">
        <f t="shared" si="11"/>
        <v>23</v>
      </c>
      <c r="AO97" s="63">
        <f t="shared" si="11"/>
        <v>19</v>
      </c>
      <c r="AP97" s="63">
        <f t="shared" si="11"/>
        <v>20</v>
      </c>
      <c r="AQ97" s="63">
        <f t="shared" si="11"/>
        <v>17</v>
      </c>
      <c r="AR97" s="63">
        <f t="shared" si="11"/>
        <v>16</v>
      </c>
      <c r="AS97" s="63">
        <f t="shared" si="11"/>
        <v>13.5</v>
      </c>
      <c r="AT97" s="63">
        <f t="shared" si="11"/>
        <v>9</v>
      </c>
      <c r="AU97" s="63">
        <f t="shared" si="11"/>
        <v>7</v>
      </c>
      <c r="AV97" s="63">
        <f t="shared" si="11"/>
        <v>7.5</v>
      </c>
      <c r="AW97" s="63">
        <f t="shared" si="11"/>
        <v>14</v>
      </c>
      <c r="AX97" s="63">
        <f t="shared" si="11"/>
        <v>16</v>
      </c>
      <c r="AY97" s="63">
        <f t="shared" si="11"/>
        <v>15</v>
      </c>
      <c r="AZ97" s="63">
        <f t="shared" si="11"/>
        <v>17</v>
      </c>
      <c r="BA97" s="63">
        <f t="shared" si="11"/>
        <v>18</v>
      </c>
      <c r="BB97" s="63">
        <f t="shared" si="11"/>
        <v>20.5</v>
      </c>
      <c r="BC97" s="63">
        <f t="shared" si="11"/>
        <v>16</v>
      </c>
      <c r="BD97" s="63">
        <f t="shared" si="11"/>
        <v>15.5</v>
      </c>
      <c r="BE97" s="63">
        <f t="shared" si="11"/>
        <v>11.5</v>
      </c>
      <c r="BF97" s="63">
        <f t="shared" si="11"/>
        <v>8</v>
      </c>
      <c r="BG97" s="63">
        <f t="shared" si="11"/>
        <v>12.5</v>
      </c>
      <c r="BH97" s="63">
        <f t="shared" si="11"/>
        <v>7</v>
      </c>
      <c r="BI97" s="63">
        <f t="shared" si="11"/>
        <v>11</v>
      </c>
      <c r="BJ97" s="63">
        <f t="shared" si="11"/>
        <v>18</v>
      </c>
      <c r="BK97" s="63">
        <f t="shared" si="11"/>
        <v>20.5</v>
      </c>
    </row>
    <row r="98" spans="1:63" ht="12.75">
      <c r="A98" s="185"/>
      <c r="B98" s="175"/>
      <c r="C98" s="167">
        <v>3</v>
      </c>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f aca="true" t="shared" si="12" ref="AE98:BK98">AE17/$C17</f>
        <v>0</v>
      </c>
      <c r="AF98" s="63">
        <f t="shared" si="12"/>
        <v>0</v>
      </c>
      <c r="AG98" s="63">
        <f t="shared" si="12"/>
        <v>0</v>
      </c>
      <c r="AH98" s="63">
        <f t="shared" si="12"/>
        <v>0</v>
      </c>
      <c r="AI98" s="63">
        <f t="shared" si="12"/>
        <v>0</v>
      </c>
      <c r="AJ98" s="63">
        <f t="shared" si="12"/>
        <v>0</v>
      </c>
      <c r="AK98" s="63">
        <f t="shared" si="12"/>
        <v>0</v>
      </c>
      <c r="AL98" s="63">
        <f t="shared" si="12"/>
        <v>0</v>
      </c>
      <c r="AM98" s="63">
        <f t="shared" si="12"/>
        <v>0</v>
      </c>
      <c r="AN98" s="63">
        <f t="shared" si="12"/>
        <v>0</v>
      </c>
      <c r="AO98" s="63">
        <f t="shared" si="12"/>
        <v>0</v>
      </c>
      <c r="AP98" s="63">
        <f t="shared" si="12"/>
        <v>0</v>
      </c>
      <c r="AQ98" s="63">
        <f t="shared" si="12"/>
        <v>0</v>
      </c>
      <c r="AR98" s="63">
        <f t="shared" si="12"/>
        <v>0</v>
      </c>
      <c r="AS98" s="63">
        <f t="shared" si="12"/>
        <v>0</v>
      </c>
      <c r="AT98" s="63">
        <f t="shared" si="12"/>
        <v>0</v>
      </c>
      <c r="AU98" s="63">
        <f t="shared" si="12"/>
        <v>0</v>
      </c>
      <c r="AV98" s="63">
        <f t="shared" si="12"/>
        <v>0</v>
      </c>
      <c r="AW98" s="63">
        <f t="shared" si="12"/>
        <v>0</v>
      </c>
      <c r="AX98" s="63">
        <f t="shared" si="12"/>
        <v>0</v>
      </c>
      <c r="AY98" s="63">
        <f t="shared" si="12"/>
        <v>0</v>
      </c>
      <c r="AZ98" s="63">
        <f t="shared" si="12"/>
        <v>0</v>
      </c>
      <c r="BA98" s="63">
        <f t="shared" si="12"/>
        <v>0</v>
      </c>
      <c r="BB98" s="63">
        <f t="shared" si="12"/>
        <v>0</v>
      </c>
      <c r="BC98" s="63">
        <f t="shared" si="12"/>
        <v>0</v>
      </c>
      <c r="BD98" s="63">
        <f t="shared" si="12"/>
        <v>0</v>
      </c>
      <c r="BE98" s="63">
        <f t="shared" si="12"/>
        <v>0</v>
      </c>
      <c r="BF98" s="63">
        <f t="shared" si="12"/>
        <v>0</v>
      </c>
      <c r="BG98" s="63">
        <f t="shared" si="12"/>
        <v>0</v>
      </c>
      <c r="BH98" s="63">
        <f t="shared" si="12"/>
        <v>0</v>
      </c>
      <c r="BI98" s="63">
        <f t="shared" si="12"/>
        <v>2.3333333333333335</v>
      </c>
      <c r="BJ98" s="63">
        <f t="shared" si="12"/>
        <v>14.666666666666666</v>
      </c>
      <c r="BK98" s="63">
        <f t="shared" si="12"/>
        <v>19.666666666666668</v>
      </c>
    </row>
    <row r="99" spans="1:63" ht="12.75">
      <c r="A99" s="185" t="s">
        <v>154</v>
      </c>
      <c r="B99" s="175" t="s">
        <v>154</v>
      </c>
      <c r="C99" s="167">
        <v>4</v>
      </c>
      <c r="D99" s="63">
        <f aca="true" t="shared" si="13" ref="D99:BK99">D18/$C18</f>
        <v>0</v>
      </c>
      <c r="E99" s="63">
        <f t="shared" si="13"/>
        <v>0</v>
      </c>
      <c r="F99" s="63">
        <f t="shared" si="13"/>
        <v>0</v>
      </c>
      <c r="G99" s="63">
        <f t="shared" si="13"/>
        <v>0</v>
      </c>
      <c r="H99" s="63">
        <f t="shared" si="13"/>
        <v>0</v>
      </c>
      <c r="I99" s="63">
        <f t="shared" si="13"/>
        <v>0</v>
      </c>
      <c r="J99" s="63">
        <f t="shared" si="13"/>
        <v>0</v>
      </c>
      <c r="K99" s="63">
        <f t="shared" si="13"/>
        <v>0</v>
      </c>
      <c r="L99" s="63">
        <f t="shared" si="13"/>
        <v>0</v>
      </c>
      <c r="M99" s="63">
        <f t="shared" si="13"/>
        <v>0</v>
      </c>
      <c r="N99" s="63">
        <f t="shared" si="13"/>
        <v>0</v>
      </c>
      <c r="O99" s="63">
        <f t="shared" si="13"/>
        <v>0</v>
      </c>
      <c r="P99" s="63">
        <f t="shared" si="13"/>
        <v>0</v>
      </c>
      <c r="Q99" s="63">
        <f t="shared" si="13"/>
        <v>0</v>
      </c>
      <c r="R99" s="63">
        <f t="shared" si="13"/>
        <v>0</v>
      </c>
      <c r="S99" s="63">
        <f t="shared" si="13"/>
        <v>0</v>
      </c>
      <c r="T99" s="63">
        <f t="shared" si="13"/>
        <v>0</v>
      </c>
      <c r="U99" s="63">
        <f t="shared" si="13"/>
        <v>0</v>
      </c>
      <c r="V99" s="63">
        <f t="shared" si="13"/>
        <v>0</v>
      </c>
      <c r="W99" s="63">
        <f t="shared" si="13"/>
        <v>0</v>
      </c>
      <c r="X99" s="63">
        <f t="shared" si="13"/>
        <v>0</v>
      </c>
      <c r="Y99" s="63">
        <f t="shared" si="13"/>
        <v>0</v>
      </c>
      <c r="Z99" s="63">
        <f t="shared" si="13"/>
        <v>0</v>
      </c>
      <c r="AA99" s="63">
        <f t="shared" si="13"/>
        <v>0</v>
      </c>
      <c r="AB99" s="63">
        <f t="shared" si="13"/>
        <v>0</v>
      </c>
      <c r="AC99" s="63">
        <f t="shared" si="13"/>
        <v>0</v>
      </c>
      <c r="AD99" s="63">
        <f t="shared" si="13"/>
        <v>0</v>
      </c>
      <c r="AE99" s="63">
        <f t="shared" si="13"/>
        <v>0</v>
      </c>
      <c r="AF99" s="63">
        <f t="shared" si="13"/>
        <v>0</v>
      </c>
      <c r="AG99" s="63">
        <f t="shared" si="13"/>
        <v>0</v>
      </c>
      <c r="AH99" s="63">
        <f t="shared" si="13"/>
        <v>0</v>
      </c>
      <c r="AI99" s="63">
        <f t="shared" si="13"/>
        <v>0</v>
      </c>
      <c r="AJ99" s="63">
        <f t="shared" si="13"/>
        <v>0</v>
      </c>
      <c r="AK99" s="63">
        <f t="shared" si="13"/>
        <v>0</v>
      </c>
      <c r="AL99" s="63">
        <f t="shared" si="13"/>
        <v>0</v>
      </c>
      <c r="AM99" s="63">
        <f t="shared" si="13"/>
        <v>0</v>
      </c>
      <c r="AN99" s="63">
        <f t="shared" si="13"/>
        <v>0</v>
      </c>
      <c r="AO99" s="63">
        <f t="shared" si="13"/>
        <v>0</v>
      </c>
      <c r="AP99" s="63">
        <f t="shared" si="13"/>
        <v>0</v>
      </c>
      <c r="AQ99" s="63">
        <f t="shared" si="13"/>
        <v>0</v>
      </c>
      <c r="AR99" s="63">
        <f t="shared" si="13"/>
        <v>0</v>
      </c>
      <c r="AS99" s="63">
        <f t="shared" si="13"/>
        <v>0</v>
      </c>
      <c r="AT99" s="63">
        <f t="shared" si="13"/>
        <v>0</v>
      </c>
      <c r="AU99" s="63">
        <f t="shared" si="13"/>
        <v>0</v>
      </c>
      <c r="AV99" s="63">
        <f t="shared" si="13"/>
        <v>0</v>
      </c>
      <c r="AW99" s="63">
        <f t="shared" si="13"/>
        <v>0</v>
      </c>
      <c r="AX99" s="63">
        <f t="shared" si="13"/>
        <v>0</v>
      </c>
      <c r="AY99" s="63">
        <f t="shared" si="13"/>
        <v>0</v>
      </c>
      <c r="AZ99" s="63">
        <f t="shared" si="13"/>
        <v>0</v>
      </c>
      <c r="BA99" s="63">
        <f t="shared" si="13"/>
        <v>0</v>
      </c>
      <c r="BB99" s="63">
        <f t="shared" si="13"/>
        <v>0</v>
      </c>
      <c r="BC99" s="63">
        <f t="shared" si="13"/>
        <v>0</v>
      </c>
      <c r="BD99" s="63">
        <f t="shared" si="13"/>
        <v>0</v>
      </c>
      <c r="BE99" s="63">
        <f t="shared" si="13"/>
        <v>0</v>
      </c>
      <c r="BF99" s="63">
        <f t="shared" si="13"/>
        <v>0</v>
      </c>
      <c r="BG99" s="63">
        <f t="shared" si="13"/>
        <v>0</v>
      </c>
      <c r="BH99" s="63">
        <f t="shared" si="13"/>
        <v>0</v>
      </c>
      <c r="BI99" s="63">
        <f t="shared" si="13"/>
        <v>0</v>
      </c>
      <c r="BJ99" s="63">
        <f t="shared" si="13"/>
        <v>0</v>
      </c>
      <c r="BK99" s="63">
        <f t="shared" si="13"/>
        <v>0</v>
      </c>
    </row>
    <row r="100" spans="1:63" ht="12.75">
      <c r="A100" s="185" t="s">
        <v>58</v>
      </c>
      <c r="B100" s="169" t="s">
        <v>66</v>
      </c>
      <c r="C100" s="167">
        <v>1</v>
      </c>
      <c r="D100" s="63">
        <f aca="true" t="shared" si="14" ref="D100:BK100">D19/$C19</f>
        <v>78987</v>
      </c>
      <c r="E100" s="63">
        <f t="shared" si="14"/>
        <v>55742</v>
      </c>
      <c r="F100" s="63">
        <f t="shared" si="14"/>
        <v>74441</v>
      </c>
      <c r="G100" s="63">
        <f t="shared" si="14"/>
        <v>49877</v>
      </c>
      <c r="H100" s="63">
        <f t="shared" si="14"/>
        <v>44993</v>
      </c>
      <c r="I100" s="63">
        <f t="shared" si="14"/>
        <v>33824</v>
      </c>
      <c r="J100" s="63">
        <f t="shared" si="14"/>
        <v>58165</v>
      </c>
      <c r="K100" s="63">
        <f t="shared" si="14"/>
        <v>71274</v>
      </c>
      <c r="L100" s="63">
        <f t="shared" si="14"/>
        <v>72040</v>
      </c>
      <c r="M100" s="63">
        <f t="shared" si="14"/>
        <v>89994</v>
      </c>
      <c r="N100" s="63">
        <f t="shared" si="14"/>
        <v>88301</v>
      </c>
      <c r="O100" s="63">
        <f t="shared" si="14"/>
        <v>64132</v>
      </c>
      <c r="P100" s="63">
        <f t="shared" si="14"/>
        <v>84312</v>
      </c>
      <c r="Q100" s="63">
        <f t="shared" si="14"/>
        <v>84469</v>
      </c>
      <c r="R100" s="63">
        <f t="shared" si="14"/>
        <v>47790</v>
      </c>
      <c r="S100" s="63">
        <f t="shared" si="14"/>
        <v>59097</v>
      </c>
      <c r="T100" s="63">
        <f t="shared" si="14"/>
        <v>99244</v>
      </c>
      <c r="U100" s="63">
        <f t="shared" si="14"/>
        <v>62503</v>
      </c>
      <c r="V100" s="63">
        <f t="shared" si="14"/>
        <v>49303</v>
      </c>
      <c r="W100" s="63">
        <f t="shared" si="14"/>
        <v>53969</v>
      </c>
      <c r="X100" s="63">
        <f t="shared" si="14"/>
        <v>74218</v>
      </c>
      <c r="Y100" s="63">
        <f t="shared" si="14"/>
        <v>101512</v>
      </c>
      <c r="Z100" s="63">
        <f t="shared" si="14"/>
        <v>88077</v>
      </c>
      <c r="AA100" s="63">
        <f t="shared" si="14"/>
        <v>136936</v>
      </c>
      <c r="AB100" s="63">
        <f t="shared" si="14"/>
        <v>104732</v>
      </c>
      <c r="AC100" s="63">
        <f t="shared" si="14"/>
        <v>79313</v>
      </c>
      <c r="AD100" s="63">
        <f t="shared" si="14"/>
        <v>50295</v>
      </c>
      <c r="AE100" s="63">
        <f t="shared" si="14"/>
        <v>74639</v>
      </c>
      <c r="AF100" s="63">
        <f t="shared" si="14"/>
        <v>61825</v>
      </c>
      <c r="AG100" s="63">
        <f t="shared" si="14"/>
        <v>81572</v>
      </c>
      <c r="AH100" s="63">
        <f t="shared" si="14"/>
        <v>54271</v>
      </c>
      <c r="AI100" s="63">
        <f t="shared" si="14"/>
        <v>56284</v>
      </c>
      <c r="AJ100" s="63">
        <f t="shared" si="14"/>
        <v>83106</v>
      </c>
      <c r="AK100" s="63">
        <f t="shared" si="14"/>
        <v>76558</v>
      </c>
      <c r="AL100" s="63">
        <f t="shared" si="14"/>
        <v>84633</v>
      </c>
      <c r="AM100" s="63">
        <f t="shared" si="14"/>
        <v>110561</v>
      </c>
      <c r="AN100" s="63">
        <f t="shared" si="14"/>
        <v>92134</v>
      </c>
      <c r="AO100" s="63">
        <f t="shared" si="14"/>
        <v>75825</v>
      </c>
      <c r="AP100" s="63">
        <f t="shared" si="14"/>
        <v>83713</v>
      </c>
      <c r="AQ100" s="63">
        <f t="shared" si="14"/>
        <v>82306</v>
      </c>
      <c r="AR100" s="63">
        <f t="shared" si="14"/>
        <v>83262</v>
      </c>
      <c r="AS100" s="63">
        <f t="shared" si="14"/>
        <v>62386</v>
      </c>
      <c r="AT100" s="63">
        <f t="shared" si="14"/>
        <v>33676</v>
      </c>
      <c r="AU100" s="63">
        <f t="shared" si="14"/>
        <v>56875</v>
      </c>
      <c r="AV100" s="63">
        <f t="shared" si="14"/>
        <v>66424</v>
      </c>
      <c r="AW100" s="63">
        <f t="shared" si="14"/>
        <v>111109</v>
      </c>
      <c r="AX100" s="63">
        <f t="shared" si="14"/>
        <v>86368</v>
      </c>
      <c r="AY100" s="63">
        <f t="shared" si="14"/>
        <v>111954</v>
      </c>
      <c r="AZ100" s="63">
        <f t="shared" si="14"/>
        <v>112289</v>
      </c>
      <c r="BA100" s="63">
        <f t="shared" si="14"/>
        <v>120208</v>
      </c>
      <c r="BB100" s="63">
        <f t="shared" si="14"/>
        <v>80828</v>
      </c>
      <c r="BC100" s="63">
        <f t="shared" si="14"/>
        <v>58017</v>
      </c>
      <c r="BD100" s="63">
        <f t="shared" si="14"/>
        <v>57594</v>
      </c>
      <c r="BE100" s="63">
        <f t="shared" si="14"/>
        <v>30192</v>
      </c>
      <c r="BF100" s="63">
        <f t="shared" si="14"/>
        <v>45010</v>
      </c>
      <c r="BG100" s="63">
        <f t="shared" si="14"/>
        <v>83057</v>
      </c>
      <c r="BH100" s="63">
        <f t="shared" si="14"/>
        <v>27453</v>
      </c>
      <c r="BI100" s="63">
        <f t="shared" si="14"/>
        <v>94374</v>
      </c>
      <c r="BJ100" s="63">
        <f t="shared" si="14"/>
        <v>73825</v>
      </c>
      <c r="BK100" s="63">
        <f t="shared" si="14"/>
        <v>120345</v>
      </c>
    </row>
    <row r="101" spans="1:63" ht="12.75">
      <c r="A101" s="185" t="s">
        <v>154</v>
      </c>
      <c r="B101" s="177" t="s">
        <v>154</v>
      </c>
      <c r="C101" s="167">
        <v>1.5000000000015</v>
      </c>
      <c r="D101" s="63">
        <f aca="true" t="shared" si="15" ref="D101:BK101">D20/$C20</f>
        <v>148168.66666651852</v>
      </c>
      <c r="E101" s="63">
        <f t="shared" si="15"/>
        <v>121267.99999987874</v>
      </c>
      <c r="F101" s="63">
        <f t="shared" si="15"/>
        <v>158393.33333317496</v>
      </c>
      <c r="G101" s="63">
        <f t="shared" si="15"/>
        <v>109530.66666655714</v>
      </c>
      <c r="H101" s="63">
        <f t="shared" si="15"/>
        <v>100062.66666656661</v>
      </c>
      <c r="I101" s="63">
        <f t="shared" si="15"/>
        <v>79453.33333325389</v>
      </c>
      <c r="J101" s="63">
        <f t="shared" si="15"/>
        <v>131314.66666653537</v>
      </c>
      <c r="K101" s="63">
        <f t="shared" si="15"/>
        <v>152425.99999984758</v>
      </c>
      <c r="L101" s="63">
        <f t="shared" si="15"/>
        <v>159671.33333317368</v>
      </c>
      <c r="M101" s="63">
        <f t="shared" si="15"/>
        <v>201288.6666664654</v>
      </c>
      <c r="N101" s="63">
        <f t="shared" si="15"/>
        <v>192283.99999980774</v>
      </c>
      <c r="O101" s="63">
        <f t="shared" si="15"/>
        <v>133278.6666665334</v>
      </c>
      <c r="P101" s="63">
        <f t="shared" si="15"/>
        <v>180881.99999981912</v>
      </c>
      <c r="Q101" s="63">
        <f t="shared" si="15"/>
        <v>193427.33333313992</v>
      </c>
      <c r="R101" s="63">
        <f t="shared" si="15"/>
        <v>116609.9999998834</v>
      </c>
      <c r="S101" s="63">
        <f t="shared" si="15"/>
        <v>140099.9999998599</v>
      </c>
      <c r="T101" s="63">
        <f t="shared" si="15"/>
        <v>216949.99999978306</v>
      </c>
      <c r="U101" s="63">
        <f t="shared" si="15"/>
        <v>128011.999999872</v>
      </c>
      <c r="V101" s="63">
        <f t="shared" si="15"/>
        <v>109629.33333322371</v>
      </c>
      <c r="W101" s="63">
        <f t="shared" si="15"/>
        <v>117393.33333321595</v>
      </c>
      <c r="X101" s="63">
        <f t="shared" si="15"/>
        <v>197795.9999998022</v>
      </c>
      <c r="Y101" s="63">
        <f t="shared" si="15"/>
        <v>219485.99999978053</v>
      </c>
      <c r="Z101" s="63">
        <f t="shared" si="15"/>
        <v>189840.66666647684</v>
      </c>
      <c r="AA101" s="63">
        <f t="shared" si="15"/>
        <v>289485.33333304385</v>
      </c>
      <c r="AB101" s="63">
        <f t="shared" si="15"/>
        <v>195404.66666647128</v>
      </c>
      <c r="AC101" s="63">
        <f t="shared" si="15"/>
        <v>146602.66666652006</v>
      </c>
      <c r="AD101" s="63">
        <f t="shared" si="15"/>
        <v>111649.33333322169</v>
      </c>
      <c r="AE101" s="63">
        <f t="shared" si="15"/>
        <v>148796.66666651788</v>
      </c>
      <c r="AF101" s="63">
        <f t="shared" si="15"/>
        <v>131153.99999986886</v>
      </c>
      <c r="AG101" s="63">
        <f t="shared" si="15"/>
        <v>156409.33333317694</v>
      </c>
      <c r="AH101" s="63">
        <f t="shared" si="15"/>
        <v>109454.66666655721</v>
      </c>
      <c r="AI101" s="63">
        <f t="shared" si="15"/>
        <v>127584.6666665391</v>
      </c>
      <c r="AJ101" s="63">
        <f t="shared" si="15"/>
        <v>187397.33333314594</v>
      </c>
      <c r="AK101" s="63">
        <f t="shared" si="15"/>
        <v>164315.99999983568</v>
      </c>
      <c r="AL101" s="63">
        <f t="shared" si="15"/>
        <v>193154.66666647352</v>
      </c>
      <c r="AM101" s="63">
        <f t="shared" si="15"/>
        <v>244594.6666664221</v>
      </c>
      <c r="AN101" s="63">
        <f t="shared" si="15"/>
        <v>196609.33333313675</v>
      </c>
      <c r="AO101" s="63">
        <f t="shared" si="15"/>
        <v>161841.3333331715</v>
      </c>
      <c r="AP101" s="63">
        <f t="shared" si="15"/>
        <v>190029.99999980998</v>
      </c>
      <c r="AQ101" s="63">
        <f t="shared" si="15"/>
        <v>176303.33333315703</v>
      </c>
      <c r="AR101" s="63">
        <f t="shared" si="15"/>
        <v>152653.3333331807</v>
      </c>
      <c r="AS101" s="63">
        <f t="shared" si="15"/>
        <v>131339.99999986865</v>
      </c>
      <c r="AT101" s="63">
        <f t="shared" si="15"/>
        <v>69852.66666659682</v>
      </c>
      <c r="AU101" s="63">
        <f t="shared" si="15"/>
        <v>114133.99999988587</v>
      </c>
      <c r="AV101" s="63">
        <f t="shared" si="15"/>
        <v>137667.33333319568</v>
      </c>
      <c r="AW101" s="63">
        <f t="shared" si="15"/>
        <v>239173.99999976085</v>
      </c>
      <c r="AX101" s="63">
        <f t="shared" si="15"/>
        <v>174431.33333315892</v>
      </c>
      <c r="AY101" s="63">
        <f t="shared" si="15"/>
        <v>262797.9999997372</v>
      </c>
      <c r="AZ101" s="63">
        <f t="shared" si="15"/>
        <v>253086.6666664136</v>
      </c>
      <c r="BA101" s="63">
        <f t="shared" si="15"/>
        <v>276337.9999997237</v>
      </c>
      <c r="BB101" s="63">
        <f t="shared" si="15"/>
        <v>180200.66666648648</v>
      </c>
      <c r="BC101" s="63">
        <f t="shared" si="15"/>
        <v>116044.66666655063</v>
      </c>
      <c r="BD101" s="63">
        <f t="shared" si="15"/>
        <v>113417.99999988658</v>
      </c>
      <c r="BE101" s="63">
        <f t="shared" si="15"/>
        <v>50113.333333283226</v>
      </c>
      <c r="BF101" s="63">
        <f t="shared" si="15"/>
        <v>81951.99999991806</v>
      </c>
      <c r="BG101" s="63">
        <f t="shared" si="15"/>
        <v>178309.33333315502</v>
      </c>
      <c r="BH101" s="63">
        <f t="shared" si="15"/>
        <v>50456.66666661621</v>
      </c>
      <c r="BI101" s="63">
        <f t="shared" si="15"/>
        <v>220864.66666644582</v>
      </c>
      <c r="BJ101" s="63">
        <f t="shared" si="15"/>
        <v>150764.6666665159</v>
      </c>
      <c r="BK101" s="63">
        <f t="shared" si="15"/>
        <v>248872.66666641782</v>
      </c>
    </row>
    <row r="102" spans="1:63" ht="12.75">
      <c r="A102" s="185" t="s">
        <v>154</v>
      </c>
      <c r="B102" s="177" t="s">
        <v>154</v>
      </c>
      <c r="C102" s="167">
        <v>2</v>
      </c>
      <c r="D102" s="63">
        <f aca="true" t="shared" si="16" ref="D102:BK102">D21/$C21</f>
        <v>0</v>
      </c>
      <c r="E102" s="63">
        <f t="shared" si="16"/>
        <v>0</v>
      </c>
      <c r="F102" s="63">
        <f t="shared" si="16"/>
        <v>0</v>
      </c>
      <c r="G102" s="63">
        <f t="shared" si="16"/>
        <v>4528.5</v>
      </c>
      <c r="H102" s="63">
        <f t="shared" si="16"/>
        <v>12659</v>
      </c>
      <c r="I102" s="63">
        <f t="shared" si="16"/>
        <v>9546</v>
      </c>
      <c r="J102" s="63">
        <f t="shared" si="16"/>
        <v>29950</v>
      </c>
      <c r="K102" s="63">
        <f t="shared" si="16"/>
        <v>69438</v>
      </c>
      <c r="L102" s="63">
        <f t="shared" si="16"/>
        <v>78929.5</v>
      </c>
      <c r="M102" s="63">
        <f t="shared" si="16"/>
        <v>125637.5</v>
      </c>
      <c r="N102" s="63">
        <f t="shared" si="16"/>
        <v>113110</v>
      </c>
      <c r="O102" s="63">
        <f t="shared" si="16"/>
        <v>88961.5</v>
      </c>
      <c r="P102" s="63">
        <f t="shared" si="16"/>
        <v>114641</v>
      </c>
      <c r="Q102" s="63">
        <f t="shared" si="16"/>
        <v>81799</v>
      </c>
      <c r="R102" s="63">
        <f t="shared" si="16"/>
        <v>76415.5</v>
      </c>
      <c r="S102" s="63">
        <f t="shared" si="16"/>
        <v>95446.5</v>
      </c>
      <c r="T102" s="63">
        <f t="shared" si="16"/>
        <v>162417.5</v>
      </c>
      <c r="U102" s="63">
        <f t="shared" si="16"/>
        <v>120877.5</v>
      </c>
      <c r="V102" s="63">
        <f t="shared" si="16"/>
        <v>94332.5</v>
      </c>
      <c r="W102" s="63">
        <f t="shared" si="16"/>
        <v>110776.5</v>
      </c>
      <c r="X102" s="63">
        <f t="shared" si="16"/>
        <v>178937</v>
      </c>
      <c r="Y102" s="63">
        <f t="shared" si="16"/>
        <v>223019.5</v>
      </c>
      <c r="Z102" s="63">
        <f t="shared" si="16"/>
        <v>257415</v>
      </c>
      <c r="AA102" s="63">
        <f t="shared" si="16"/>
        <v>350830</v>
      </c>
      <c r="AB102" s="63">
        <f t="shared" si="16"/>
        <v>290188</v>
      </c>
      <c r="AC102" s="63">
        <f t="shared" si="16"/>
        <v>282888</v>
      </c>
      <c r="AD102" s="63">
        <f t="shared" si="16"/>
        <v>199054.5</v>
      </c>
      <c r="AE102" s="63">
        <f t="shared" si="16"/>
        <v>285405</v>
      </c>
      <c r="AF102" s="63">
        <f t="shared" si="16"/>
        <v>295307.5</v>
      </c>
      <c r="AG102" s="63">
        <f t="shared" si="16"/>
        <v>350909</v>
      </c>
      <c r="AH102" s="63">
        <f t="shared" si="16"/>
        <v>258243.5</v>
      </c>
      <c r="AI102" s="63">
        <f t="shared" si="16"/>
        <v>316958</v>
      </c>
      <c r="AJ102" s="63">
        <f t="shared" si="16"/>
        <v>494459</v>
      </c>
      <c r="AK102" s="63">
        <f t="shared" si="16"/>
        <v>483469.5</v>
      </c>
      <c r="AL102" s="63">
        <f t="shared" si="16"/>
        <v>588765</v>
      </c>
      <c r="AM102" s="63">
        <f t="shared" si="16"/>
        <v>783875</v>
      </c>
      <c r="AN102" s="63">
        <f t="shared" si="16"/>
        <v>671703</v>
      </c>
      <c r="AO102" s="63">
        <f t="shared" si="16"/>
        <v>646203.5</v>
      </c>
      <c r="AP102" s="63">
        <f t="shared" si="16"/>
        <v>693433.5</v>
      </c>
      <c r="AQ102" s="63">
        <f t="shared" si="16"/>
        <v>704689</v>
      </c>
      <c r="AR102" s="63">
        <f t="shared" si="16"/>
        <v>638979.5</v>
      </c>
      <c r="AS102" s="63">
        <f t="shared" si="16"/>
        <v>582559.5</v>
      </c>
      <c r="AT102" s="63">
        <f t="shared" si="16"/>
        <v>357368</v>
      </c>
      <c r="AU102" s="63">
        <f t="shared" si="16"/>
        <v>467992</v>
      </c>
      <c r="AV102" s="63">
        <f t="shared" si="16"/>
        <v>658238</v>
      </c>
      <c r="AW102" s="63">
        <f t="shared" si="16"/>
        <v>1103393.5</v>
      </c>
      <c r="AX102" s="63">
        <f t="shared" si="16"/>
        <v>839847.5</v>
      </c>
      <c r="AY102" s="63">
        <f t="shared" si="16"/>
        <v>1160936</v>
      </c>
      <c r="AZ102" s="63">
        <f t="shared" si="16"/>
        <v>1235494</v>
      </c>
      <c r="BA102" s="63">
        <f t="shared" si="16"/>
        <v>1238207.5</v>
      </c>
      <c r="BB102" s="63">
        <f t="shared" si="16"/>
        <v>850590</v>
      </c>
      <c r="BC102" s="63">
        <f t="shared" si="16"/>
        <v>639387</v>
      </c>
      <c r="BD102" s="63">
        <f t="shared" si="16"/>
        <v>622840</v>
      </c>
      <c r="BE102" s="63">
        <f t="shared" si="16"/>
        <v>353768</v>
      </c>
      <c r="BF102" s="63">
        <f t="shared" si="16"/>
        <v>522886</v>
      </c>
      <c r="BG102" s="63">
        <f t="shared" si="16"/>
        <v>873449</v>
      </c>
      <c r="BH102" s="63">
        <f t="shared" si="16"/>
        <v>346594</v>
      </c>
      <c r="BI102" s="63">
        <f t="shared" si="16"/>
        <v>1247449</v>
      </c>
      <c r="BJ102" s="63">
        <f t="shared" si="16"/>
        <v>1011894.5</v>
      </c>
      <c r="BK102" s="63">
        <f t="shared" si="16"/>
        <v>1518007</v>
      </c>
    </row>
    <row r="103" spans="1:63" ht="12.75">
      <c r="A103" s="185" t="s">
        <v>59</v>
      </c>
      <c r="B103" s="172" t="s">
        <v>66</v>
      </c>
      <c r="C103" s="167">
        <v>1</v>
      </c>
      <c r="D103" s="63">
        <f aca="true" t="shared" si="17" ref="D103:BK103">D22/$C22</f>
        <v>674835</v>
      </c>
      <c r="E103" s="63">
        <f t="shared" si="17"/>
        <v>370883</v>
      </c>
      <c r="F103" s="63">
        <f t="shared" si="17"/>
        <v>688441</v>
      </c>
      <c r="G103" s="63">
        <f t="shared" si="17"/>
        <v>501175</v>
      </c>
      <c r="H103" s="63">
        <f t="shared" si="17"/>
        <v>338294</v>
      </c>
      <c r="I103" s="63">
        <f t="shared" si="17"/>
        <v>327349</v>
      </c>
      <c r="J103" s="63">
        <f t="shared" si="17"/>
        <v>698512</v>
      </c>
      <c r="K103" s="63">
        <f t="shared" si="17"/>
        <v>477330</v>
      </c>
      <c r="L103" s="63">
        <f t="shared" si="17"/>
        <v>736739</v>
      </c>
      <c r="M103" s="63">
        <f t="shared" si="17"/>
        <v>913472</v>
      </c>
      <c r="N103" s="63">
        <f t="shared" si="17"/>
        <v>860077</v>
      </c>
      <c r="O103" s="63">
        <f t="shared" si="17"/>
        <v>533940</v>
      </c>
      <c r="P103" s="63">
        <f t="shared" si="17"/>
        <v>796388</v>
      </c>
      <c r="Q103" s="63">
        <f t="shared" si="17"/>
        <v>898597</v>
      </c>
      <c r="R103" s="63">
        <f t="shared" si="17"/>
        <v>616261</v>
      </c>
      <c r="S103" s="63">
        <f t="shared" si="17"/>
        <v>718391</v>
      </c>
      <c r="T103" s="63">
        <f t="shared" si="17"/>
        <v>1186822</v>
      </c>
      <c r="U103" s="63">
        <f t="shared" si="17"/>
        <v>486350</v>
      </c>
      <c r="V103" s="63">
        <f t="shared" si="17"/>
        <v>367860</v>
      </c>
      <c r="W103" s="63">
        <f t="shared" si="17"/>
        <v>505453</v>
      </c>
      <c r="X103" s="63">
        <f t="shared" si="17"/>
        <v>1024660</v>
      </c>
      <c r="Y103" s="63">
        <f t="shared" si="17"/>
        <v>1261976</v>
      </c>
      <c r="Z103" s="63">
        <f t="shared" si="17"/>
        <v>1208492</v>
      </c>
      <c r="AA103" s="63">
        <f t="shared" si="17"/>
        <v>1541081</v>
      </c>
      <c r="AB103" s="63">
        <f t="shared" si="17"/>
        <v>1386827</v>
      </c>
      <c r="AC103" s="63">
        <f t="shared" si="17"/>
        <v>1166931</v>
      </c>
      <c r="AD103" s="63">
        <f t="shared" si="17"/>
        <v>913455</v>
      </c>
      <c r="AE103" s="63">
        <f t="shared" si="17"/>
        <v>784766</v>
      </c>
      <c r="AF103" s="63">
        <f t="shared" si="17"/>
        <v>658119</v>
      </c>
      <c r="AG103" s="63">
        <f t="shared" si="17"/>
        <v>709678</v>
      </c>
      <c r="AH103" s="63">
        <f t="shared" si="17"/>
        <v>583028</v>
      </c>
      <c r="AI103" s="63">
        <f t="shared" si="17"/>
        <v>711923</v>
      </c>
      <c r="AJ103" s="63">
        <f t="shared" si="17"/>
        <v>1335908</v>
      </c>
      <c r="AK103" s="63">
        <f t="shared" si="17"/>
        <v>767805</v>
      </c>
      <c r="AL103" s="63">
        <f t="shared" si="17"/>
        <v>1215788</v>
      </c>
      <c r="AM103" s="63">
        <f t="shared" si="17"/>
        <v>1514977</v>
      </c>
      <c r="AN103" s="63">
        <f t="shared" si="17"/>
        <v>1461746</v>
      </c>
      <c r="AO103" s="63">
        <f t="shared" si="17"/>
        <v>1054055</v>
      </c>
      <c r="AP103" s="63">
        <f t="shared" si="17"/>
        <v>1356565</v>
      </c>
      <c r="AQ103" s="63">
        <f t="shared" si="17"/>
        <v>1479246</v>
      </c>
      <c r="AR103" s="63">
        <f t="shared" si="17"/>
        <v>1385556</v>
      </c>
      <c r="AS103" s="63">
        <f t="shared" si="17"/>
        <v>794804</v>
      </c>
      <c r="AT103" s="63">
        <f t="shared" si="17"/>
        <v>587684</v>
      </c>
      <c r="AU103" s="63">
        <f t="shared" si="17"/>
        <v>883646</v>
      </c>
      <c r="AV103" s="63">
        <f t="shared" si="17"/>
        <v>1087138</v>
      </c>
      <c r="AW103" s="63">
        <f t="shared" si="17"/>
        <v>1765209</v>
      </c>
      <c r="AX103" s="63">
        <f t="shared" si="17"/>
        <v>1585227</v>
      </c>
      <c r="AY103" s="63">
        <f t="shared" si="17"/>
        <v>2603191</v>
      </c>
      <c r="AZ103" s="63">
        <f t="shared" si="17"/>
        <v>1991468</v>
      </c>
      <c r="BA103" s="63">
        <f t="shared" si="17"/>
        <v>2311259</v>
      </c>
      <c r="BB103" s="63">
        <f t="shared" si="17"/>
        <v>1846083</v>
      </c>
      <c r="BC103" s="63">
        <f t="shared" si="17"/>
        <v>1271671</v>
      </c>
      <c r="BD103" s="63">
        <f t="shared" si="17"/>
        <v>908014</v>
      </c>
      <c r="BE103" s="63">
        <f t="shared" si="17"/>
        <v>476029</v>
      </c>
      <c r="BF103" s="63">
        <f t="shared" si="17"/>
        <v>710701</v>
      </c>
      <c r="BG103" s="63">
        <f t="shared" si="17"/>
        <v>1227743</v>
      </c>
      <c r="BH103" s="63">
        <f t="shared" si="17"/>
        <v>525610</v>
      </c>
      <c r="BI103" s="63">
        <f t="shared" si="17"/>
        <v>1752676</v>
      </c>
      <c r="BJ103" s="63">
        <f t="shared" si="17"/>
        <v>1218532</v>
      </c>
      <c r="BK103" s="63">
        <f t="shared" si="17"/>
        <v>2118303</v>
      </c>
    </row>
    <row r="104" spans="1:63" ht="12.75">
      <c r="A104" s="185" t="s">
        <v>154</v>
      </c>
      <c r="B104" s="175" t="s">
        <v>154</v>
      </c>
      <c r="C104" s="167">
        <v>4</v>
      </c>
      <c r="D104" s="63">
        <f aca="true" t="shared" si="18" ref="D104:BK104">D23/$C23</f>
        <v>0</v>
      </c>
      <c r="E104" s="63">
        <f t="shared" si="18"/>
        <v>0</v>
      </c>
      <c r="F104" s="63">
        <f t="shared" si="18"/>
        <v>0</v>
      </c>
      <c r="G104" s="63">
        <f t="shared" si="18"/>
        <v>19.25</v>
      </c>
      <c r="H104" s="63">
        <f t="shared" si="18"/>
        <v>60.25</v>
      </c>
      <c r="I104" s="63">
        <f t="shared" si="18"/>
        <v>31.75</v>
      </c>
      <c r="J104" s="63">
        <f t="shared" si="18"/>
        <v>80.75</v>
      </c>
      <c r="K104" s="63">
        <f t="shared" si="18"/>
        <v>95.25</v>
      </c>
      <c r="L104" s="63">
        <f t="shared" si="18"/>
        <v>105</v>
      </c>
      <c r="M104" s="63">
        <f t="shared" si="18"/>
        <v>126.25</v>
      </c>
      <c r="N104" s="63">
        <f t="shared" si="18"/>
        <v>115.25</v>
      </c>
      <c r="O104" s="63">
        <f t="shared" si="18"/>
        <v>126.75</v>
      </c>
      <c r="P104" s="63">
        <f t="shared" si="18"/>
        <v>194</v>
      </c>
      <c r="Q104" s="63">
        <f t="shared" si="18"/>
        <v>240.5</v>
      </c>
      <c r="R104" s="63">
        <f t="shared" si="18"/>
        <v>168.75</v>
      </c>
      <c r="S104" s="63">
        <f t="shared" si="18"/>
        <v>190.75</v>
      </c>
      <c r="T104" s="63">
        <f t="shared" si="18"/>
        <v>431.5</v>
      </c>
      <c r="U104" s="63">
        <f t="shared" si="18"/>
        <v>173.75</v>
      </c>
      <c r="V104" s="63">
        <f t="shared" si="18"/>
        <v>238.75</v>
      </c>
      <c r="W104" s="63">
        <f t="shared" si="18"/>
        <v>220.5</v>
      </c>
      <c r="X104" s="63">
        <f t="shared" si="18"/>
        <v>499</v>
      </c>
      <c r="Y104" s="63">
        <f t="shared" si="18"/>
        <v>552.25</v>
      </c>
      <c r="Z104" s="63">
        <f t="shared" si="18"/>
        <v>695.25</v>
      </c>
      <c r="AA104" s="63">
        <f t="shared" si="18"/>
        <v>861.25</v>
      </c>
      <c r="AB104" s="63">
        <f t="shared" si="18"/>
        <v>738</v>
      </c>
      <c r="AC104" s="63">
        <f t="shared" si="18"/>
        <v>603</v>
      </c>
      <c r="AD104" s="63">
        <f t="shared" si="18"/>
        <v>494.25</v>
      </c>
      <c r="AE104" s="63">
        <f t="shared" si="18"/>
        <v>512.5</v>
      </c>
      <c r="AF104" s="63">
        <f t="shared" si="18"/>
        <v>402.5</v>
      </c>
      <c r="AG104" s="63">
        <f t="shared" si="18"/>
        <v>477.5</v>
      </c>
      <c r="AH104" s="63">
        <f t="shared" si="18"/>
        <v>416.75</v>
      </c>
      <c r="AI104" s="63">
        <f t="shared" si="18"/>
        <v>651.25</v>
      </c>
      <c r="AJ104" s="63">
        <f t="shared" si="18"/>
        <v>972.75</v>
      </c>
      <c r="AK104" s="63">
        <f t="shared" si="18"/>
        <v>579.75</v>
      </c>
      <c r="AL104" s="63">
        <f t="shared" si="18"/>
        <v>1226.25</v>
      </c>
      <c r="AM104" s="63">
        <f t="shared" si="18"/>
        <v>1827.75</v>
      </c>
      <c r="AN104" s="63">
        <f t="shared" si="18"/>
        <v>2102.5</v>
      </c>
      <c r="AO104" s="63">
        <f t="shared" si="18"/>
        <v>1562.75</v>
      </c>
      <c r="AP104" s="63">
        <f t="shared" si="18"/>
        <v>2276</v>
      </c>
      <c r="AQ104" s="63">
        <f t="shared" si="18"/>
        <v>2511</v>
      </c>
      <c r="AR104" s="63">
        <f t="shared" si="18"/>
        <v>2403</v>
      </c>
      <c r="AS104" s="63">
        <f t="shared" si="18"/>
        <v>1144.25</v>
      </c>
      <c r="AT104" s="63">
        <f t="shared" si="18"/>
        <v>708.5</v>
      </c>
      <c r="AU104" s="63">
        <f t="shared" si="18"/>
        <v>1502.5</v>
      </c>
      <c r="AV104" s="63">
        <f t="shared" si="18"/>
        <v>1972.75</v>
      </c>
      <c r="AW104" s="63">
        <f t="shared" si="18"/>
        <v>2798.75</v>
      </c>
      <c r="AX104" s="63">
        <f t="shared" si="18"/>
        <v>2471</v>
      </c>
      <c r="AY104" s="63">
        <f t="shared" si="18"/>
        <v>5961</v>
      </c>
      <c r="AZ104" s="63">
        <f t="shared" si="18"/>
        <v>4352.25</v>
      </c>
      <c r="BA104" s="63">
        <f t="shared" si="18"/>
        <v>5567.75</v>
      </c>
      <c r="BB104" s="63">
        <f t="shared" si="18"/>
        <v>4565.75</v>
      </c>
      <c r="BC104" s="63">
        <f t="shared" si="18"/>
        <v>3231.5</v>
      </c>
      <c r="BD104" s="63">
        <f t="shared" si="18"/>
        <v>2454.75</v>
      </c>
      <c r="BE104" s="63">
        <f t="shared" si="18"/>
        <v>1584.75</v>
      </c>
      <c r="BF104" s="63">
        <f t="shared" si="18"/>
        <v>1967.5</v>
      </c>
      <c r="BG104" s="63">
        <f t="shared" si="18"/>
        <v>3857</v>
      </c>
      <c r="BH104" s="63">
        <f t="shared" si="18"/>
        <v>1207.75</v>
      </c>
      <c r="BI104" s="63">
        <f t="shared" si="18"/>
        <v>6348.25</v>
      </c>
      <c r="BJ104" s="63">
        <f t="shared" si="18"/>
        <v>4012.75</v>
      </c>
      <c r="BK104" s="63">
        <f t="shared" si="18"/>
        <v>7054</v>
      </c>
    </row>
    <row r="105" spans="1:63" ht="12.75">
      <c r="A105" s="185" t="s">
        <v>154</v>
      </c>
      <c r="B105" s="175" t="s">
        <v>154</v>
      </c>
      <c r="C105" s="167">
        <v>0.9000000000000901</v>
      </c>
      <c r="D105" s="63">
        <f aca="true" t="shared" si="19" ref="D105:BK105">D24/$C24</f>
        <v>0</v>
      </c>
      <c r="E105" s="63">
        <f t="shared" si="19"/>
        <v>0</v>
      </c>
      <c r="F105" s="63">
        <f t="shared" si="19"/>
        <v>0</v>
      </c>
      <c r="G105" s="63">
        <f t="shared" si="19"/>
        <v>0</v>
      </c>
      <c r="H105" s="63">
        <f t="shared" si="19"/>
        <v>0</v>
      </c>
      <c r="I105" s="63">
        <f t="shared" si="19"/>
        <v>0</v>
      </c>
      <c r="J105" s="63">
        <f t="shared" si="19"/>
        <v>0</v>
      </c>
      <c r="K105" s="63">
        <f t="shared" si="19"/>
        <v>0</v>
      </c>
      <c r="L105" s="63">
        <f t="shared" si="19"/>
        <v>0</v>
      </c>
      <c r="M105" s="63">
        <f t="shared" si="19"/>
        <v>0</v>
      </c>
      <c r="N105" s="63">
        <f t="shared" si="19"/>
        <v>0</v>
      </c>
      <c r="O105" s="63">
        <f t="shared" si="19"/>
        <v>0</v>
      </c>
      <c r="P105" s="63">
        <f t="shared" si="19"/>
        <v>0</v>
      </c>
      <c r="Q105" s="63">
        <f t="shared" si="19"/>
        <v>0</v>
      </c>
      <c r="R105" s="63">
        <f t="shared" si="19"/>
        <v>0</v>
      </c>
      <c r="S105" s="63">
        <f t="shared" si="19"/>
        <v>0</v>
      </c>
      <c r="T105" s="63">
        <f t="shared" si="19"/>
        <v>0</v>
      </c>
      <c r="U105" s="63">
        <f t="shared" si="19"/>
        <v>0</v>
      </c>
      <c r="V105" s="63">
        <f t="shared" si="19"/>
        <v>0</v>
      </c>
      <c r="W105" s="63">
        <f t="shared" si="19"/>
        <v>0</v>
      </c>
      <c r="X105" s="63">
        <f t="shared" si="19"/>
        <v>0</v>
      </c>
      <c r="Y105" s="63">
        <f t="shared" si="19"/>
        <v>0</v>
      </c>
      <c r="Z105" s="63">
        <f t="shared" si="19"/>
        <v>0</v>
      </c>
      <c r="AA105" s="63">
        <f t="shared" si="19"/>
        <v>0</v>
      </c>
      <c r="AB105" s="63">
        <f t="shared" si="19"/>
        <v>0</v>
      </c>
      <c r="AC105" s="63">
        <f t="shared" si="19"/>
        <v>0</v>
      </c>
      <c r="AD105" s="63">
        <f t="shared" si="19"/>
        <v>0</v>
      </c>
      <c r="AE105" s="63">
        <f t="shared" si="19"/>
        <v>0</v>
      </c>
      <c r="AF105" s="63">
        <f t="shared" si="19"/>
        <v>0</v>
      </c>
      <c r="AG105" s="63">
        <f t="shared" si="19"/>
        <v>0</v>
      </c>
      <c r="AH105" s="63">
        <f t="shared" si="19"/>
        <v>0</v>
      </c>
      <c r="AI105" s="63">
        <f t="shared" si="19"/>
        <v>0</v>
      </c>
      <c r="AJ105" s="63">
        <f t="shared" si="19"/>
        <v>0</v>
      </c>
      <c r="AK105" s="63">
        <f t="shared" si="19"/>
        <v>0</v>
      </c>
      <c r="AL105" s="63">
        <f t="shared" si="19"/>
        <v>0</v>
      </c>
      <c r="AM105" s="63">
        <f t="shared" si="19"/>
        <v>0</v>
      </c>
      <c r="AN105" s="63">
        <f t="shared" si="19"/>
        <v>0</v>
      </c>
      <c r="AO105" s="63">
        <f t="shared" si="19"/>
        <v>0</v>
      </c>
      <c r="AP105" s="63">
        <f t="shared" si="19"/>
        <v>0</v>
      </c>
      <c r="AQ105" s="63">
        <f t="shared" si="19"/>
        <v>0</v>
      </c>
      <c r="AR105" s="63">
        <f t="shared" si="19"/>
        <v>0</v>
      </c>
      <c r="AS105" s="63">
        <f t="shared" si="19"/>
        <v>374.444444444407</v>
      </c>
      <c r="AT105" s="63">
        <f t="shared" si="19"/>
        <v>368.88888888885197</v>
      </c>
      <c r="AU105" s="63">
        <f t="shared" si="19"/>
        <v>689.999999999931</v>
      </c>
      <c r="AV105" s="63">
        <f t="shared" si="19"/>
        <v>5795.555555554975</v>
      </c>
      <c r="AW105" s="63">
        <f t="shared" si="19"/>
        <v>17509.999999998246</v>
      </c>
      <c r="AX105" s="63">
        <f t="shared" si="19"/>
        <v>16987.77777777608</v>
      </c>
      <c r="AY105" s="63">
        <f t="shared" si="19"/>
        <v>39798.8888888849</v>
      </c>
      <c r="AZ105" s="63">
        <f t="shared" si="19"/>
        <v>37093.333333329625</v>
      </c>
      <c r="BA105" s="63">
        <f t="shared" si="19"/>
        <v>58289.999999994165</v>
      </c>
      <c r="BB105" s="63">
        <f t="shared" si="19"/>
        <v>73174.44444443712</v>
      </c>
      <c r="BC105" s="63">
        <f t="shared" si="19"/>
        <v>57067.77777777207</v>
      </c>
      <c r="BD105" s="63">
        <f t="shared" si="19"/>
        <v>48633.33333332847</v>
      </c>
      <c r="BE105" s="63">
        <f t="shared" si="19"/>
        <v>31596.666666663506</v>
      </c>
      <c r="BF105" s="63">
        <f t="shared" si="19"/>
        <v>54819.999999994514</v>
      </c>
      <c r="BG105" s="63">
        <f t="shared" si="19"/>
        <v>99028.88888887898</v>
      </c>
      <c r="BH105" s="63">
        <f t="shared" si="19"/>
        <v>47668.88888888412</v>
      </c>
      <c r="BI105" s="63">
        <f t="shared" si="19"/>
        <v>149819.999999985</v>
      </c>
      <c r="BJ105" s="63">
        <f t="shared" si="19"/>
        <v>109553.33333332237</v>
      </c>
      <c r="BK105" s="63">
        <f t="shared" si="19"/>
        <v>191813.33333331413</v>
      </c>
    </row>
    <row r="106" spans="1:63" ht="12.75">
      <c r="A106" s="185" t="s">
        <v>117</v>
      </c>
      <c r="B106" s="172" t="s">
        <v>66</v>
      </c>
      <c r="C106" s="167">
        <v>1</v>
      </c>
      <c r="D106" s="63">
        <f aca="true" t="shared" si="20" ref="D106:BK106">D25/$C25</f>
        <v>0</v>
      </c>
      <c r="E106" s="63">
        <f t="shared" si="20"/>
        <v>0</v>
      </c>
      <c r="F106" s="63">
        <f t="shared" si="20"/>
        <v>0</v>
      </c>
      <c r="G106" s="63">
        <f t="shared" si="20"/>
        <v>0</v>
      </c>
      <c r="H106" s="63">
        <f t="shared" si="20"/>
        <v>0</v>
      </c>
      <c r="I106" s="63">
        <f t="shared" si="20"/>
        <v>0</v>
      </c>
      <c r="J106" s="63">
        <f t="shared" si="20"/>
        <v>0</v>
      </c>
      <c r="K106" s="63">
        <f t="shared" si="20"/>
        <v>0</v>
      </c>
      <c r="L106" s="63">
        <f t="shared" si="20"/>
        <v>0</v>
      </c>
      <c r="M106" s="63">
        <f t="shared" si="20"/>
        <v>0</v>
      </c>
      <c r="N106" s="63">
        <f t="shared" si="20"/>
        <v>0</v>
      </c>
      <c r="O106" s="63">
        <f t="shared" si="20"/>
        <v>0</v>
      </c>
      <c r="P106" s="63">
        <f t="shared" si="20"/>
        <v>0</v>
      </c>
      <c r="Q106" s="63">
        <f t="shared" si="20"/>
        <v>0</v>
      </c>
      <c r="R106" s="63">
        <f t="shared" si="20"/>
        <v>0</v>
      </c>
      <c r="S106" s="63">
        <f t="shared" si="20"/>
        <v>0</v>
      </c>
      <c r="T106" s="63">
        <f t="shared" si="20"/>
        <v>0</v>
      </c>
      <c r="U106" s="63">
        <f t="shared" si="20"/>
        <v>0</v>
      </c>
      <c r="V106" s="63">
        <f t="shared" si="20"/>
        <v>0</v>
      </c>
      <c r="W106" s="63">
        <f t="shared" si="20"/>
        <v>0</v>
      </c>
      <c r="X106" s="63">
        <f t="shared" si="20"/>
        <v>0</v>
      </c>
      <c r="Y106" s="63">
        <f t="shared" si="20"/>
        <v>0</v>
      </c>
      <c r="Z106" s="63">
        <f t="shared" si="20"/>
        <v>0</v>
      </c>
      <c r="AA106" s="63">
        <f t="shared" si="20"/>
        <v>0</v>
      </c>
      <c r="AB106" s="63">
        <f t="shared" si="20"/>
        <v>0</v>
      </c>
      <c r="AC106" s="63">
        <f t="shared" si="20"/>
        <v>0</v>
      </c>
      <c r="AD106" s="63">
        <f t="shared" si="20"/>
        <v>0</v>
      </c>
      <c r="AE106" s="63">
        <f t="shared" si="20"/>
        <v>0</v>
      </c>
      <c r="AF106" s="63">
        <f t="shared" si="20"/>
        <v>0</v>
      </c>
      <c r="AG106" s="63">
        <f t="shared" si="20"/>
        <v>0</v>
      </c>
      <c r="AH106" s="63">
        <f t="shared" si="20"/>
        <v>0</v>
      </c>
      <c r="AI106" s="63">
        <f t="shared" si="20"/>
        <v>0</v>
      </c>
      <c r="AJ106" s="63">
        <f t="shared" si="20"/>
        <v>0</v>
      </c>
      <c r="AK106" s="63">
        <f t="shared" si="20"/>
        <v>0</v>
      </c>
      <c r="AL106" s="63">
        <f t="shared" si="20"/>
        <v>0</v>
      </c>
      <c r="AM106" s="63">
        <f t="shared" si="20"/>
        <v>0</v>
      </c>
      <c r="AN106" s="63">
        <f t="shared" si="20"/>
        <v>0</v>
      </c>
      <c r="AO106" s="63">
        <f t="shared" si="20"/>
        <v>0</v>
      </c>
      <c r="AP106" s="63">
        <f t="shared" si="20"/>
        <v>0</v>
      </c>
      <c r="AQ106" s="63">
        <f t="shared" si="20"/>
        <v>0</v>
      </c>
      <c r="AR106" s="63">
        <f t="shared" si="20"/>
        <v>0</v>
      </c>
      <c r="AS106" s="63">
        <f t="shared" si="20"/>
        <v>0</v>
      </c>
      <c r="AT106" s="63">
        <f t="shared" si="20"/>
        <v>0</v>
      </c>
      <c r="AU106" s="63">
        <f t="shared" si="20"/>
        <v>0</v>
      </c>
      <c r="AV106" s="63">
        <f t="shared" si="20"/>
        <v>0</v>
      </c>
      <c r="AW106" s="63">
        <f t="shared" si="20"/>
        <v>0</v>
      </c>
      <c r="AX106" s="63">
        <f t="shared" si="20"/>
        <v>0</v>
      </c>
      <c r="AY106" s="63">
        <f t="shared" si="20"/>
        <v>0</v>
      </c>
      <c r="AZ106" s="63">
        <f t="shared" si="20"/>
        <v>0</v>
      </c>
      <c r="BA106" s="63">
        <f t="shared" si="20"/>
        <v>0</v>
      </c>
      <c r="BB106" s="63">
        <f t="shared" si="20"/>
        <v>0</v>
      </c>
      <c r="BC106" s="63">
        <f t="shared" si="20"/>
        <v>0</v>
      </c>
      <c r="BD106" s="63">
        <f t="shared" si="20"/>
        <v>0</v>
      </c>
      <c r="BE106" s="63">
        <f t="shared" si="20"/>
        <v>0</v>
      </c>
      <c r="BF106" s="63">
        <f t="shared" si="20"/>
        <v>0</v>
      </c>
      <c r="BG106" s="63">
        <f t="shared" si="20"/>
        <v>0</v>
      </c>
      <c r="BH106" s="63">
        <f t="shared" si="20"/>
        <v>0</v>
      </c>
      <c r="BI106" s="63">
        <f t="shared" si="20"/>
        <v>0</v>
      </c>
      <c r="BJ106" s="63">
        <f t="shared" si="20"/>
        <v>0</v>
      </c>
      <c r="BK106" s="63">
        <f t="shared" si="20"/>
        <v>0</v>
      </c>
    </row>
    <row r="107" spans="1:63" ht="12.75">
      <c r="A107" s="185" t="s">
        <v>154</v>
      </c>
      <c r="B107" s="175" t="s">
        <v>154</v>
      </c>
      <c r="C107" s="167">
        <v>2</v>
      </c>
      <c r="D107" s="63">
        <f aca="true" t="shared" si="21" ref="D107:BK107">D26/$C26</f>
        <v>20</v>
      </c>
      <c r="E107" s="63">
        <f t="shared" si="21"/>
        <v>16</v>
      </c>
      <c r="F107" s="63">
        <f t="shared" si="21"/>
        <v>26</v>
      </c>
      <c r="G107" s="63">
        <f t="shared" si="21"/>
        <v>1.5</v>
      </c>
      <c r="H107" s="63">
        <f t="shared" si="21"/>
        <v>1</v>
      </c>
      <c r="I107" s="63">
        <f t="shared" si="21"/>
        <v>1</v>
      </c>
      <c r="J107" s="63">
        <f t="shared" si="21"/>
        <v>1.5</v>
      </c>
      <c r="K107" s="63">
        <f t="shared" si="21"/>
        <v>1</v>
      </c>
      <c r="L107" s="63">
        <f t="shared" si="21"/>
        <v>1.5</v>
      </c>
      <c r="M107" s="63">
        <f t="shared" si="21"/>
        <v>1.5</v>
      </c>
      <c r="N107" s="63">
        <f t="shared" si="21"/>
        <v>1.5</v>
      </c>
      <c r="O107" s="63">
        <f t="shared" si="21"/>
        <v>1</v>
      </c>
      <c r="P107" s="63">
        <f t="shared" si="21"/>
        <v>1.5</v>
      </c>
      <c r="Q107" s="63">
        <f t="shared" si="21"/>
        <v>1</v>
      </c>
      <c r="R107" s="63">
        <f t="shared" si="21"/>
        <v>1</v>
      </c>
      <c r="S107" s="63">
        <f t="shared" si="21"/>
        <v>1.5</v>
      </c>
      <c r="T107" s="63">
        <f t="shared" si="21"/>
        <v>1.5</v>
      </c>
      <c r="U107" s="63">
        <f t="shared" si="21"/>
        <v>1</v>
      </c>
      <c r="V107" s="63">
        <f t="shared" si="21"/>
        <v>1</v>
      </c>
      <c r="W107" s="63">
        <f t="shared" si="21"/>
        <v>0.5</v>
      </c>
      <c r="X107" s="63">
        <f t="shared" si="21"/>
        <v>1.5</v>
      </c>
      <c r="Y107" s="63">
        <f t="shared" si="21"/>
        <v>1.5</v>
      </c>
      <c r="Z107" s="63">
        <f t="shared" si="21"/>
        <v>2</v>
      </c>
      <c r="AA107" s="63">
        <f t="shared" si="21"/>
        <v>1.5</v>
      </c>
      <c r="AB107" s="63">
        <f t="shared" si="21"/>
        <v>1.5</v>
      </c>
      <c r="AC107" s="63">
        <f t="shared" si="21"/>
        <v>1</v>
      </c>
      <c r="AD107" s="63">
        <f t="shared" si="21"/>
        <v>1.5</v>
      </c>
      <c r="AE107" s="63">
        <f t="shared" si="21"/>
        <v>1.5</v>
      </c>
      <c r="AF107" s="63">
        <f t="shared" si="21"/>
        <v>1.5</v>
      </c>
      <c r="AG107" s="63">
        <f t="shared" si="21"/>
        <v>1.5</v>
      </c>
      <c r="AH107" s="63">
        <f t="shared" si="21"/>
        <v>1</v>
      </c>
      <c r="AI107" s="63">
        <f t="shared" si="21"/>
        <v>1</v>
      </c>
      <c r="AJ107" s="63">
        <f t="shared" si="21"/>
        <v>1.5</v>
      </c>
      <c r="AK107" s="63">
        <f t="shared" si="21"/>
        <v>1.5</v>
      </c>
      <c r="AL107" s="63">
        <f t="shared" si="21"/>
        <v>1.5</v>
      </c>
      <c r="AM107" s="63">
        <f t="shared" si="21"/>
        <v>1.5</v>
      </c>
      <c r="AN107" s="63">
        <f t="shared" si="21"/>
        <v>1.5</v>
      </c>
      <c r="AO107" s="63">
        <f t="shared" si="21"/>
        <v>1.5</v>
      </c>
      <c r="AP107" s="63">
        <f t="shared" si="21"/>
        <v>1.5</v>
      </c>
      <c r="AQ107" s="63">
        <f t="shared" si="21"/>
        <v>1.5</v>
      </c>
      <c r="AR107" s="63">
        <f t="shared" si="21"/>
        <v>0</v>
      </c>
      <c r="AS107" s="63">
        <f t="shared" si="21"/>
        <v>1.5</v>
      </c>
      <c r="AT107" s="63">
        <f t="shared" si="21"/>
        <v>1.5</v>
      </c>
      <c r="AU107" s="63">
        <f t="shared" si="21"/>
        <v>1.5</v>
      </c>
      <c r="AV107" s="63">
        <f t="shared" si="21"/>
        <v>1.5</v>
      </c>
      <c r="AW107" s="63">
        <f t="shared" si="21"/>
        <v>1.5</v>
      </c>
      <c r="AX107" s="63">
        <f t="shared" si="21"/>
        <v>1</v>
      </c>
      <c r="AY107" s="63">
        <f t="shared" si="21"/>
        <v>1.5</v>
      </c>
      <c r="AZ107" s="63">
        <f t="shared" si="21"/>
        <v>2</v>
      </c>
      <c r="BA107" s="63">
        <f t="shared" si="21"/>
        <v>2</v>
      </c>
      <c r="BB107" s="63">
        <f t="shared" si="21"/>
        <v>1.5</v>
      </c>
      <c r="BC107" s="63">
        <f t="shared" si="21"/>
        <v>1.5</v>
      </c>
      <c r="BD107" s="63">
        <f t="shared" si="21"/>
        <v>1.5</v>
      </c>
      <c r="BE107" s="63">
        <f t="shared" si="21"/>
        <v>1.5</v>
      </c>
      <c r="BF107" s="63">
        <f t="shared" si="21"/>
        <v>1</v>
      </c>
      <c r="BG107" s="63">
        <f t="shared" si="21"/>
        <v>1</v>
      </c>
      <c r="BH107" s="63">
        <f t="shared" si="21"/>
        <v>1.5</v>
      </c>
      <c r="BI107" s="63">
        <f t="shared" si="21"/>
        <v>2</v>
      </c>
      <c r="BJ107" s="63">
        <f t="shared" si="21"/>
        <v>1.5</v>
      </c>
      <c r="BK107" s="63">
        <f t="shared" si="21"/>
        <v>0</v>
      </c>
    </row>
    <row r="108" spans="1:63" ht="12.75">
      <c r="A108" s="185" t="s">
        <v>154</v>
      </c>
      <c r="B108" s="175" t="s">
        <v>154</v>
      </c>
      <c r="C108" s="167">
        <v>4</v>
      </c>
      <c r="D108" s="63">
        <f aca="true" t="shared" si="22" ref="D108:BK108">D27/$C27</f>
        <v>0</v>
      </c>
      <c r="E108" s="63">
        <f t="shared" si="22"/>
        <v>0</v>
      </c>
      <c r="F108" s="63">
        <f t="shared" si="22"/>
        <v>0</v>
      </c>
      <c r="G108" s="63">
        <f t="shared" si="22"/>
        <v>0</v>
      </c>
      <c r="H108" s="63">
        <f t="shared" si="22"/>
        <v>0</v>
      </c>
      <c r="I108" s="63">
        <f t="shared" si="22"/>
        <v>0</v>
      </c>
      <c r="J108" s="63">
        <f t="shared" si="22"/>
        <v>0</v>
      </c>
      <c r="K108" s="63">
        <f t="shared" si="22"/>
        <v>0</v>
      </c>
      <c r="L108" s="63">
        <f t="shared" si="22"/>
        <v>0</v>
      </c>
      <c r="M108" s="63">
        <f t="shared" si="22"/>
        <v>0</v>
      </c>
      <c r="N108" s="63">
        <f t="shared" si="22"/>
        <v>0</v>
      </c>
      <c r="O108" s="63">
        <f t="shared" si="22"/>
        <v>0</v>
      </c>
      <c r="P108" s="63">
        <f t="shared" si="22"/>
        <v>0</v>
      </c>
      <c r="Q108" s="63">
        <f t="shared" si="22"/>
        <v>0</v>
      </c>
      <c r="R108" s="63">
        <f t="shared" si="22"/>
        <v>0</v>
      </c>
      <c r="S108" s="63">
        <f t="shared" si="22"/>
        <v>0</v>
      </c>
      <c r="T108" s="63">
        <f t="shared" si="22"/>
        <v>0</v>
      </c>
      <c r="U108" s="63">
        <f t="shared" si="22"/>
        <v>0</v>
      </c>
      <c r="V108" s="63">
        <f t="shared" si="22"/>
        <v>0</v>
      </c>
      <c r="W108" s="63">
        <f t="shared" si="22"/>
        <v>0</v>
      </c>
      <c r="X108" s="63">
        <f t="shared" si="22"/>
        <v>0</v>
      </c>
      <c r="Y108" s="63">
        <f t="shared" si="22"/>
        <v>0</v>
      </c>
      <c r="Z108" s="63">
        <f t="shared" si="22"/>
        <v>0</v>
      </c>
      <c r="AA108" s="63">
        <f t="shared" si="22"/>
        <v>0</v>
      </c>
      <c r="AB108" s="63">
        <f t="shared" si="22"/>
        <v>0</v>
      </c>
      <c r="AC108" s="63">
        <f t="shared" si="22"/>
        <v>0</v>
      </c>
      <c r="AD108" s="63">
        <f t="shared" si="22"/>
        <v>0</v>
      </c>
      <c r="AE108" s="63">
        <f t="shared" si="22"/>
        <v>0</v>
      </c>
      <c r="AF108" s="63">
        <f t="shared" si="22"/>
        <v>0</v>
      </c>
      <c r="AG108" s="63">
        <f t="shared" si="22"/>
        <v>0</v>
      </c>
      <c r="AH108" s="63">
        <f t="shared" si="22"/>
        <v>0</v>
      </c>
      <c r="AI108" s="63">
        <f t="shared" si="22"/>
        <v>0</v>
      </c>
      <c r="AJ108" s="63">
        <f t="shared" si="22"/>
        <v>0</v>
      </c>
      <c r="AK108" s="63">
        <f t="shared" si="22"/>
        <v>0</v>
      </c>
      <c r="AL108" s="63">
        <f t="shared" si="22"/>
        <v>0</v>
      </c>
      <c r="AM108" s="63">
        <f t="shared" si="22"/>
        <v>0</v>
      </c>
      <c r="AN108" s="63">
        <f t="shared" si="22"/>
        <v>0</v>
      </c>
      <c r="AO108" s="63">
        <f t="shared" si="22"/>
        <v>0</v>
      </c>
      <c r="AP108" s="63">
        <f t="shared" si="22"/>
        <v>0</v>
      </c>
      <c r="AQ108" s="63">
        <f t="shared" si="22"/>
        <v>0</v>
      </c>
      <c r="AR108" s="63">
        <f t="shared" si="22"/>
        <v>0</v>
      </c>
      <c r="AS108" s="63">
        <f t="shared" si="22"/>
        <v>0</v>
      </c>
      <c r="AT108" s="63">
        <f t="shared" si="22"/>
        <v>0</v>
      </c>
      <c r="AU108" s="63">
        <f t="shared" si="22"/>
        <v>0</v>
      </c>
      <c r="AV108" s="63">
        <f t="shared" si="22"/>
        <v>0</v>
      </c>
      <c r="AW108" s="63">
        <f t="shared" si="22"/>
        <v>0</v>
      </c>
      <c r="AX108" s="63">
        <f t="shared" si="22"/>
        <v>0</v>
      </c>
      <c r="AY108" s="63">
        <f t="shared" si="22"/>
        <v>0</v>
      </c>
      <c r="AZ108" s="63">
        <f t="shared" si="22"/>
        <v>0</v>
      </c>
      <c r="BA108" s="63">
        <f t="shared" si="22"/>
        <v>0</v>
      </c>
      <c r="BB108" s="63">
        <f t="shared" si="22"/>
        <v>0</v>
      </c>
      <c r="BC108" s="63">
        <f t="shared" si="22"/>
        <v>0</v>
      </c>
      <c r="BD108" s="63">
        <f t="shared" si="22"/>
        <v>0.5</v>
      </c>
      <c r="BE108" s="63">
        <f t="shared" si="22"/>
        <v>1.75</v>
      </c>
      <c r="BF108" s="63">
        <f t="shared" si="22"/>
        <v>1.5</v>
      </c>
      <c r="BG108" s="63">
        <f t="shared" si="22"/>
        <v>3</v>
      </c>
      <c r="BH108" s="63">
        <f t="shared" si="22"/>
        <v>1.25</v>
      </c>
      <c r="BI108" s="63">
        <f t="shared" si="22"/>
        <v>3.75</v>
      </c>
      <c r="BJ108" s="63">
        <f t="shared" si="22"/>
        <v>3</v>
      </c>
      <c r="BK108" s="63">
        <f t="shared" si="22"/>
        <v>4.25</v>
      </c>
    </row>
    <row r="109" spans="1:63" ht="12.75">
      <c r="A109" s="185" t="s">
        <v>60</v>
      </c>
      <c r="B109" s="172" t="s">
        <v>66</v>
      </c>
      <c r="C109" s="167">
        <v>1</v>
      </c>
      <c r="D109" s="63">
        <f aca="true" t="shared" si="23" ref="D109:BK109">D28/$C28</f>
        <v>1</v>
      </c>
      <c r="E109" s="63">
        <f t="shared" si="23"/>
        <v>7</v>
      </c>
      <c r="F109" s="63">
        <f t="shared" si="23"/>
        <v>16</v>
      </c>
      <c r="G109" s="63">
        <f t="shared" si="23"/>
        <v>23</v>
      </c>
      <c r="H109" s="63">
        <f t="shared" si="23"/>
        <v>23</v>
      </c>
      <c r="I109" s="63">
        <f t="shared" si="23"/>
        <v>30</v>
      </c>
      <c r="J109" s="63">
        <f t="shared" si="23"/>
        <v>25</v>
      </c>
      <c r="K109" s="63">
        <f t="shared" si="23"/>
        <v>17</v>
      </c>
      <c r="L109" s="63">
        <f t="shared" si="23"/>
        <v>22</v>
      </c>
      <c r="M109" s="63">
        <f t="shared" si="23"/>
        <v>11</v>
      </c>
      <c r="N109" s="63">
        <f t="shared" si="23"/>
        <v>7</v>
      </c>
      <c r="O109" s="63">
        <f t="shared" si="23"/>
        <v>1</v>
      </c>
      <c r="P109" s="63">
        <f t="shared" si="23"/>
        <v>2</v>
      </c>
      <c r="Q109" s="63">
        <f t="shared" si="23"/>
        <v>5</v>
      </c>
      <c r="R109" s="63">
        <f t="shared" si="23"/>
        <v>12</v>
      </c>
      <c r="S109" s="63">
        <f t="shared" si="23"/>
        <v>16</v>
      </c>
      <c r="T109" s="63">
        <f t="shared" si="23"/>
        <v>23</v>
      </c>
      <c r="U109" s="63">
        <f t="shared" si="23"/>
        <v>33</v>
      </c>
      <c r="V109" s="63">
        <f t="shared" si="23"/>
        <v>19</v>
      </c>
      <c r="W109" s="63">
        <f t="shared" si="23"/>
        <v>20</v>
      </c>
      <c r="X109" s="63">
        <f t="shared" si="23"/>
        <v>15</v>
      </c>
      <c r="Y109" s="63">
        <f t="shared" si="23"/>
        <v>11</v>
      </c>
      <c r="Z109" s="63">
        <f t="shared" si="23"/>
        <v>5</v>
      </c>
      <c r="AA109" s="63">
        <f t="shared" si="23"/>
        <v>2</v>
      </c>
      <c r="AB109" s="63">
        <f t="shared" si="23"/>
        <v>4</v>
      </c>
      <c r="AC109" s="63">
        <f t="shared" si="23"/>
        <v>6</v>
      </c>
      <c r="AD109" s="63">
        <f t="shared" si="23"/>
        <v>13</v>
      </c>
      <c r="AE109" s="63">
        <f t="shared" si="23"/>
        <v>16</v>
      </c>
      <c r="AF109" s="63">
        <f t="shared" si="23"/>
        <v>16</v>
      </c>
      <c r="AG109" s="63">
        <f t="shared" si="23"/>
        <v>15</v>
      </c>
      <c r="AH109" s="63">
        <f t="shared" si="23"/>
        <v>12</v>
      </c>
      <c r="AI109" s="63">
        <f t="shared" si="23"/>
        <v>9</v>
      </c>
      <c r="AJ109" s="63">
        <f t="shared" si="23"/>
        <v>12</v>
      </c>
      <c r="AK109" s="63">
        <f t="shared" si="23"/>
        <v>6</v>
      </c>
      <c r="AL109" s="63">
        <f t="shared" si="23"/>
        <v>4</v>
      </c>
      <c r="AM109" s="63">
        <f t="shared" si="23"/>
        <v>2</v>
      </c>
      <c r="AN109" s="63">
        <f t="shared" si="23"/>
        <v>4</v>
      </c>
      <c r="AO109" s="63">
        <f t="shared" si="23"/>
        <v>5</v>
      </c>
      <c r="AP109" s="63">
        <f t="shared" si="23"/>
        <v>7</v>
      </c>
      <c r="AQ109" s="63">
        <f t="shared" si="23"/>
        <v>14</v>
      </c>
      <c r="AR109" s="63">
        <f t="shared" si="23"/>
        <v>12</v>
      </c>
      <c r="AS109" s="63">
        <f t="shared" si="23"/>
        <v>13</v>
      </c>
      <c r="AT109" s="63">
        <f t="shared" si="23"/>
        <v>18</v>
      </c>
      <c r="AU109" s="63">
        <f t="shared" si="23"/>
        <v>14</v>
      </c>
      <c r="AV109" s="63">
        <f t="shared" si="23"/>
        <v>6</v>
      </c>
      <c r="AW109" s="63">
        <f t="shared" si="23"/>
        <v>3</v>
      </c>
      <c r="AX109" s="63">
        <f t="shared" si="23"/>
        <v>1</v>
      </c>
      <c r="AY109" s="63">
        <f t="shared" si="23"/>
        <v>1</v>
      </c>
      <c r="AZ109" s="63">
        <f t="shared" si="23"/>
        <v>1</v>
      </c>
      <c r="BA109" s="63">
        <f t="shared" si="23"/>
        <v>3</v>
      </c>
      <c r="BB109" s="63">
        <f t="shared" si="23"/>
        <v>6</v>
      </c>
      <c r="BC109" s="63">
        <f t="shared" si="23"/>
        <v>8</v>
      </c>
      <c r="BD109" s="63">
        <f t="shared" si="23"/>
        <v>14</v>
      </c>
      <c r="BE109" s="63">
        <f t="shared" si="23"/>
        <v>9</v>
      </c>
      <c r="BF109" s="63">
        <f t="shared" si="23"/>
        <v>11</v>
      </c>
      <c r="BG109" s="63">
        <f t="shared" si="23"/>
        <v>8</v>
      </c>
      <c r="BH109" s="63">
        <f t="shared" si="23"/>
        <v>6</v>
      </c>
      <c r="BI109" s="63">
        <f t="shared" si="23"/>
        <v>6</v>
      </c>
      <c r="BJ109" s="63">
        <f t="shared" si="23"/>
        <v>4</v>
      </c>
      <c r="BK109" s="63">
        <f t="shared" si="23"/>
        <v>3</v>
      </c>
    </row>
    <row r="110" spans="1:63" ht="12.75">
      <c r="A110" s="185" t="s">
        <v>154</v>
      </c>
      <c r="B110" s="177" t="s">
        <v>154</v>
      </c>
      <c r="C110" s="167">
        <v>2</v>
      </c>
      <c r="D110" s="63">
        <f aca="true" t="shared" si="24" ref="D110:BK110">D29/$C29</f>
        <v>4</v>
      </c>
      <c r="E110" s="63">
        <f t="shared" si="24"/>
        <v>7.5</v>
      </c>
      <c r="F110" s="63">
        <f t="shared" si="24"/>
        <v>26.5</v>
      </c>
      <c r="G110" s="63">
        <f t="shared" si="24"/>
        <v>31</v>
      </c>
      <c r="H110" s="63">
        <f t="shared" si="24"/>
        <v>25</v>
      </c>
      <c r="I110" s="63">
        <f t="shared" si="24"/>
        <v>34</v>
      </c>
      <c r="J110" s="63">
        <f t="shared" si="24"/>
        <v>43</v>
      </c>
      <c r="K110" s="63">
        <f t="shared" si="24"/>
        <v>28</v>
      </c>
      <c r="L110" s="63">
        <f t="shared" si="24"/>
        <v>24.5</v>
      </c>
      <c r="M110" s="63">
        <f t="shared" si="24"/>
        <v>15.5</v>
      </c>
      <c r="N110" s="63">
        <f t="shared" si="24"/>
        <v>8.5</v>
      </c>
      <c r="O110" s="63">
        <f t="shared" si="24"/>
        <v>3.5</v>
      </c>
      <c r="P110" s="63">
        <f t="shared" si="24"/>
        <v>5.5</v>
      </c>
      <c r="Q110" s="63">
        <f t="shared" si="24"/>
        <v>8.5</v>
      </c>
      <c r="R110" s="63">
        <f t="shared" si="24"/>
        <v>20.5</v>
      </c>
      <c r="S110" s="63">
        <f t="shared" si="24"/>
        <v>37.5</v>
      </c>
      <c r="T110" s="63">
        <f t="shared" si="24"/>
        <v>41.5</v>
      </c>
      <c r="U110" s="63">
        <f t="shared" si="24"/>
        <v>56</v>
      </c>
      <c r="V110" s="63">
        <f t="shared" si="24"/>
        <v>45</v>
      </c>
      <c r="W110" s="63">
        <f t="shared" si="24"/>
        <v>32</v>
      </c>
      <c r="X110" s="63">
        <f t="shared" si="24"/>
        <v>27.5</v>
      </c>
      <c r="Y110" s="63">
        <f t="shared" si="24"/>
        <v>16</v>
      </c>
      <c r="Z110" s="63">
        <f t="shared" si="24"/>
        <v>6.5</v>
      </c>
      <c r="AA110" s="63">
        <f t="shared" si="24"/>
        <v>28</v>
      </c>
      <c r="AB110" s="63">
        <f t="shared" si="24"/>
        <v>136</v>
      </c>
      <c r="AC110" s="63">
        <f t="shared" si="24"/>
        <v>245</v>
      </c>
      <c r="AD110" s="63">
        <f t="shared" si="24"/>
        <v>554.5</v>
      </c>
      <c r="AE110" s="63">
        <f t="shared" si="24"/>
        <v>547.5</v>
      </c>
      <c r="AF110" s="63">
        <f t="shared" si="24"/>
        <v>751.5</v>
      </c>
      <c r="AG110" s="63">
        <f t="shared" si="24"/>
        <v>767.5</v>
      </c>
      <c r="AH110" s="63">
        <f t="shared" si="24"/>
        <v>745</v>
      </c>
      <c r="AI110" s="63">
        <f t="shared" si="24"/>
        <v>798</v>
      </c>
      <c r="AJ110" s="63">
        <f t="shared" si="24"/>
        <v>692</v>
      </c>
      <c r="AK110" s="63">
        <f t="shared" si="24"/>
        <v>384.5</v>
      </c>
      <c r="AL110" s="63">
        <f t="shared" si="24"/>
        <v>226.5</v>
      </c>
      <c r="AM110" s="63">
        <f t="shared" si="24"/>
        <v>87</v>
      </c>
      <c r="AN110" s="63">
        <f t="shared" si="24"/>
        <v>156.5</v>
      </c>
      <c r="AO110" s="63">
        <f t="shared" si="24"/>
        <v>488.5</v>
      </c>
      <c r="AP110" s="63">
        <f t="shared" si="24"/>
        <v>3462.5</v>
      </c>
      <c r="AQ110" s="63">
        <f t="shared" si="24"/>
        <v>20536</v>
      </c>
      <c r="AR110" s="63">
        <f t="shared" si="24"/>
        <v>38188.5</v>
      </c>
      <c r="AS110" s="63">
        <f t="shared" si="24"/>
        <v>45661</v>
      </c>
      <c r="AT110" s="63">
        <f t="shared" si="24"/>
        <v>55207</v>
      </c>
      <c r="AU110" s="63">
        <f t="shared" si="24"/>
        <v>46060.5</v>
      </c>
      <c r="AV110" s="63">
        <f t="shared" si="24"/>
        <v>31278</v>
      </c>
      <c r="AW110" s="63">
        <f t="shared" si="24"/>
        <v>21316.5</v>
      </c>
      <c r="AX110" s="63">
        <f t="shared" si="24"/>
        <v>13509</v>
      </c>
      <c r="AY110" s="63">
        <f t="shared" si="24"/>
        <v>7851.5</v>
      </c>
      <c r="AZ110" s="63">
        <f t="shared" si="24"/>
        <v>9805.5</v>
      </c>
      <c r="BA110" s="63">
        <f t="shared" si="24"/>
        <v>19932</v>
      </c>
      <c r="BB110" s="63">
        <f t="shared" si="24"/>
        <v>37338.5</v>
      </c>
      <c r="BC110" s="63">
        <f t="shared" si="24"/>
        <v>40959.5</v>
      </c>
      <c r="BD110" s="63">
        <f t="shared" si="24"/>
        <v>48875</v>
      </c>
      <c r="BE110" s="63">
        <f t="shared" si="24"/>
        <v>54246</v>
      </c>
      <c r="BF110" s="63">
        <f t="shared" si="24"/>
        <v>55568.5</v>
      </c>
      <c r="BG110" s="63">
        <f t="shared" si="24"/>
        <v>46092</v>
      </c>
      <c r="BH110" s="63">
        <f t="shared" si="24"/>
        <v>37058</v>
      </c>
      <c r="BI110" s="63">
        <f t="shared" si="24"/>
        <v>21928.5</v>
      </c>
      <c r="BJ110" s="63">
        <f t="shared" si="24"/>
        <v>12020.5</v>
      </c>
      <c r="BK110" s="63">
        <f t="shared" si="24"/>
        <v>9026.5</v>
      </c>
    </row>
    <row r="111" spans="1:63" ht="12.75">
      <c r="A111" s="185" t="s">
        <v>154</v>
      </c>
      <c r="B111" s="177" t="s">
        <v>154</v>
      </c>
      <c r="C111" s="167">
        <v>1.6</v>
      </c>
      <c r="D111" s="63">
        <f aca="true" t="shared" si="25" ref="D111:BK111">D30/$C30</f>
        <v>0</v>
      </c>
      <c r="E111" s="63">
        <f t="shared" si="25"/>
        <v>0</v>
      </c>
      <c r="F111" s="63">
        <f t="shared" si="25"/>
        <v>0</v>
      </c>
      <c r="G111" s="63">
        <f t="shared" si="25"/>
        <v>0</v>
      </c>
      <c r="H111" s="63">
        <f t="shared" si="25"/>
        <v>0</v>
      </c>
      <c r="I111" s="63">
        <f t="shared" si="25"/>
        <v>0</v>
      </c>
      <c r="J111" s="63">
        <f t="shared" si="25"/>
        <v>0</v>
      </c>
      <c r="K111" s="63">
        <f t="shared" si="25"/>
        <v>0</v>
      </c>
      <c r="L111" s="63">
        <f t="shared" si="25"/>
        <v>0</v>
      </c>
      <c r="M111" s="63">
        <f t="shared" si="25"/>
        <v>0</v>
      </c>
      <c r="N111" s="63">
        <f t="shared" si="25"/>
        <v>0</v>
      </c>
      <c r="O111" s="63">
        <f t="shared" si="25"/>
        <v>0</v>
      </c>
      <c r="P111" s="63">
        <f t="shared" si="25"/>
        <v>0</v>
      </c>
      <c r="Q111" s="63">
        <f t="shared" si="25"/>
        <v>0</v>
      </c>
      <c r="R111" s="63">
        <f t="shared" si="25"/>
        <v>0</v>
      </c>
      <c r="S111" s="63">
        <f t="shared" si="25"/>
        <v>0</v>
      </c>
      <c r="T111" s="63">
        <f t="shared" si="25"/>
        <v>0</v>
      </c>
      <c r="U111" s="63">
        <f t="shared" si="25"/>
        <v>0</v>
      </c>
      <c r="V111" s="63">
        <f t="shared" si="25"/>
        <v>0</v>
      </c>
      <c r="W111" s="63">
        <f t="shared" si="25"/>
        <v>0</v>
      </c>
      <c r="X111" s="63">
        <f t="shared" si="25"/>
        <v>0</v>
      </c>
      <c r="Y111" s="63">
        <f t="shared" si="25"/>
        <v>0</v>
      </c>
      <c r="Z111" s="63">
        <f t="shared" si="25"/>
        <v>0</v>
      </c>
      <c r="AA111" s="63">
        <f t="shared" si="25"/>
        <v>0</v>
      </c>
      <c r="AB111" s="63">
        <f t="shared" si="25"/>
        <v>0</v>
      </c>
      <c r="AC111" s="63">
        <f t="shared" si="25"/>
        <v>0</v>
      </c>
      <c r="AD111" s="63">
        <f t="shared" si="25"/>
        <v>0</v>
      </c>
      <c r="AE111" s="63">
        <f t="shared" si="25"/>
        <v>0</v>
      </c>
      <c r="AF111" s="63">
        <f t="shared" si="25"/>
        <v>0</v>
      </c>
      <c r="AG111" s="63">
        <f t="shared" si="25"/>
        <v>0</v>
      </c>
      <c r="AH111" s="63">
        <f t="shared" si="25"/>
        <v>0</v>
      </c>
      <c r="AI111" s="63">
        <f t="shared" si="25"/>
        <v>0</v>
      </c>
      <c r="AJ111" s="63">
        <f t="shared" si="25"/>
        <v>0</v>
      </c>
      <c r="AK111" s="63">
        <f t="shared" si="25"/>
        <v>0</v>
      </c>
      <c r="AL111" s="63">
        <f t="shared" si="25"/>
        <v>0</v>
      </c>
      <c r="AM111" s="63">
        <f t="shared" si="25"/>
        <v>0</v>
      </c>
      <c r="AN111" s="63">
        <f t="shared" si="25"/>
        <v>0</v>
      </c>
      <c r="AO111" s="63">
        <f t="shared" si="25"/>
        <v>0</v>
      </c>
      <c r="AP111" s="63">
        <f t="shared" si="25"/>
        <v>0</v>
      </c>
      <c r="AQ111" s="63">
        <f t="shared" si="25"/>
        <v>361.875</v>
      </c>
      <c r="AR111" s="63">
        <f t="shared" si="25"/>
        <v>3540</v>
      </c>
      <c r="AS111" s="63">
        <f t="shared" si="25"/>
        <v>5265</v>
      </c>
      <c r="AT111" s="63">
        <f t="shared" si="25"/>
        <v>7818.75</v>
      </c>
      <c r="AU111" s="63">
        <f t="shared" si="25"/>
        <v>8790.625</v>
      </c>
      <c r="AV111" s="63">
        <f t="shared" si="25"/>
        <v>6750</v>
      </c>
      <c r="AW111" s="63">
        <f t="shared" si="25"/>
        <v>5001.25</v>
      </c>
      <c r="AX111" s="63">
        <f t="shared" si="25"/>
        <v>3569.375</v>
      </c>
      <c r="AY111" s="63">
        <f t="shared" si="25"/>
        <v>2688.75</v>
      </c>
      <c r="AZ111" s="63">
        <f t="shared" si="25"/>
        <v>4044.375</v>
      </c>
      <c r="BA111" s="63">
        <f t="shared" si="25"/>
        <v>11733.75</v>
      </c>
      <c r="BB111" s="63">
        <f t="shared" si="25"/>
        <v>35067.5</v>
      </c>
      <c r="BC111" s="63">
        <f t="shared" si="25"/>
        <v>100698.75</v>
      </c>
      <c r="BD111" s="63">
        <f t="shared" si="25"/>
        <v>138861.875</v>
      </c>
      <c r="BE111" s="63">
        <f t="shared" si="25"/>
        <v>164833.125</v>
      </c>
      <c r="BF111" s="63">
        <f t="shared" si="25"/>
        <v>172306.875</v>
      </c>
      <c r="BG111" s="63">
        <f t="shared" si="25"/>
        <v>145061.875</v>
      </c>
      <c r="BH111" s="63">
        <f t="shared" si="25"/>
        <v>111433.75</v>
      </c>
      <c r="BI111" s="63">
        <f t="shared" si="25"/>
        <v>69031.875</v>
      </c>
      <c r="BJ111" s="63">
        <f t="shared" si="25"/>
        <v>34096.25</v>
      </c>
      <c r="BK111" s="63">
        <f t="shared" si="25"/>
        <v>27386.875</v>
      </c>
    </row>
    <row r="112" spans="1:63" ht="12.75">
      <c r="A112" s="185" t="s">
        <v>154</v>
      </c>
      <c r="B112" s="177" t="s">
        <v>154</v>
      </c>
      <c r="C112" s="167">
        <v>1.7000000000018698</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f aca="true" t="shared" si="26" ref="AE112:BK112">AE31/$C31</f>
        <v>0</v>
      </c>
      <c r="AF112" s="63">
        <f t="shared" si="26"/>
        <v>0</v>
      </c>
      <c r="AG112" s="63">
        <f t="shared" si="26"/>
        <v>0</v>
      </c>
      <c r="AH112" s="63">
        <f t="shared" si="26"/>
        <v>0</v>
      </c>
      <c r="AI112" s="63">
        <f t="shared" si="26"/>
        <v>0</v>
      </c>
      <c r="AJ112" s="63">
        <f t="shared" si="26"/>
        <v>0</v>
      </c>
      <c r="AK112" s="63">
        <f t="shared" si="26"/>
        <v>0</v>
      </c>
      <c r="AL112" s="63">
        <f t="shared" si="26"/>
        <v>0</v>
      </c>
      <c r="AM112" s="63">
        <f t="shared" si="26"/>
        <v>0</v>
      </c>
      <c r="AN112" s="63">
        <f t="shared" si="26"/>
        <v>0</v>
      </c>
      <c r="AO112" s="63">
        <f t="shared" si="26"/>
        <v>0</v>
      </c>
      <c r="AP112" s="63">
        <f t="shared" si="26"/>
        <v>0</v>
      </c>
      <c r="AQ112" s="63">
        <f t="shared" si="26"/>
        <v>0</v>
      </c>
      <c r="AR112" s="63">
        <f t="shared" si="26"/>
        <v>0</v>
      </c>
      <c r="AS112" s="63">
        <f t="shared" si="26"/>
        <v>0</v>
      </c>
      <c r="AT112" s="63">
        <f t="shared" si="26"/>
        <v>0</v>
      </c>
      <c r="AU112" s="63">
        <f t="shared" si="26"/>
        <v>0</v>
      </c>
      <c r="AV112" s="63">
        <f t="shared" si="26"/>
        <v>0</v>
      </c>
      <c r="AW112" s="63">
        <f t="shared" si="26"/>
        <v>0.588235294117</v>
      </c>
      <c r="AX112" s="63">
        <f t="shared" si="26"/>
        <v>1.176470588234</v>
      </c>
      <c r="AY112" s="63">
        <f t="shared" si="26"/>
        <v>0.588235294117</v>
      </c>
      <c r="AZ112" s="63">
        <f t="shared" si="26"/>
        <v>0.588235294117</v>
      </c>
      <c r="BA112" s="63">
        <f t="shared" si="26"/>
        <v>1.7647058823510002</v>
      </c>
      <c r="BB112" s="63">
        <f t="shared" si="26"/>
        <v>17.64705882351</v>
      </c>
      <c r="BC112" s="63">
        <f t="shared" si="26"/>
        <v>107.64705882341102</v>
      </c>
      <c r="BD112" s="63">
        <f t="shared" si="26"/>
        <v>126.47058823515502</v>
      </c>
      <c r="BE112" s="63">
        <f t="shared" si="26"/>
        <v>162.352941176292</v>
      </c>
      <c r="BF112" s="63">
        <f t="shared" si="26"/>
        <v>156.47058823512202</v>
      </c>
      <c r="BG112" s="63">
        <f t="shared" si="26"/>
        <v>5.2941176470530005</v>
      </c>
      <c r="BH112" s="63">
        <f t="shared" si="26"/>
        <v>92.94117647048601</v>
      </c>
      <c r="BI112" s="63">
        <f t="shared" si="26"/>
        <v>64.11764705875301</v>
      </c>
      <c r="BJ112" s="63">
        <f t="shared" si="26"/>
        <v>23.529411764680003</v>
      </c>
      <c r="BK112" s="63">
        <f t="shared" si="26"/>
        <v>30.588235294084004</v>
      </c>
    </row>
    <row r="113" spans="1:63" ht="12.75">
      <c r="A113" s="185" t="s">
        <v>154</v>
      </c>
      <c r="B113" s="177" t="s">
        <v>154</v>
      </c>
      <c r="C113" s="167">
        <v>1.4000000000014001</v>
      </c>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f aca="true" t="shared" si="27" ref="AE113:BK113">AE32/$C32</f>
        <v>0</v>
      </c>
      <c r="AF113" s="63">
        <f t="shared" si="27"/>
        <v>0</v>
      </c>
      <c r="AG113" s="63">
        <f t="shared" si="27"/>
        <v>0</v>
      </c>
      <c r="AH113" s="63">
        <f t="shared" si="27"/>
        <v>0</v>
      </c>
      <c r="AI113" s="63">
        <f t="shared" si="27"/>
        <v>0</v>
      </c>
      <c r="AJ113" s="63">
        <f t="shared" si="27"/>
        <v>0</v>
      </c>
      <c r="AK113" s="63">
        <f t="shared" si="27"/>
        <v>0</v>
      </c>
      <c r="AL113" s="63">
        <f t="shared" si="27"/>
        <v>0</v>
      </c>
      <c r="AM113" s="63">
        <f t="shared" si="27"/>
        <v>0</v>
      </c>
      <c r="AN113" s="63">
        <f t="shared" si="27"/>
        <v>0</v>
      </c>
      <c r="AO113" s="63">
        <f t="shared" si="27"/>
        <v>0</v>
      </c>
      <c r="AP113" s="63">
        <f t="shared" si="27"/>
        <v>0</v>
      </c>
      <c r="AQ113" s="63">
        <f t="shared" si="27"/>
        <v>0</v>
      </c>
      <c r="AR113" s="63">
        <f t="shared" si="27"/>
        <v>0</v>
      </c>
      <c r="AS113" s="63">
        <f t="shared" si="27"/>
        <v>0</v>
      </c>
      <c r="AT113" s="63">
        <f t="shared" si="27"/>
        <v>0</v>
      </c>
      <c r="AU113" s="63">
        <f t="shared" si="27"/>
        <v>0</v>
      </c>
      <c r="AV113" s="63">
        <f t="shared" si="27"/>
        <v>0</v>
      </c>
      <c r="AW113" s="63">
        <f t="shared" si="27"/>
        <v>0</v>
      </c>
      <c r="AX113" s="63">
        <f t="shared" si="27"/>
        <v>0</v>
      </c>
      <c r="AY113" s="63">
        <f t="shared" si="27"/>
        <v>0</v>
      </c>
      <c r="AZ113" s="63">
        <f t="shared" si="27"/>
        <v>0</v>
      </c>
      <c r="BA113" s="63">
        <f t="shared" si="27"/>
        <v>0</v>
      </c>
      <c r="BB113" s="63">
        <f t="shared" si="27"/>
        <v>0</v>
      </c>
      <c r="BC113" s="63">
        <f t="shared" si="27"/>
        <v>151.42857142841999</v>
      </c>
      <c r="BD113" s="63">
        <f t="shared" si="27"/>
        <v>1269.99999999873</v>
      </c>
      <c r="BE113" s="63">
        <f t="shared" si="27"/>
        <v>4199.285714281515</v>
      </c>
      <c r="BF113" s="63">
        <f t="shared" si="27"/>
        <v>10917.857142846224</v>
      </c>
      <c r="BG113" s="63">
        <f t="shared" si="27"/>
        <v>17349.999999982647</v>
      </c>
      <c r="BH113" s="63">
        <f t="shared" si="27"/>
        <v>17316.428571411252</v>
      </c>
      <c r="BI113" s="63">
        <f t="shared" si="27"/>
        <v>14272.142857128583</v>
      </c>
      <c r="BJ113" s="63">
        <f t="shared" si="27"/>
        <v>9858.571428561569</v>
      </c>
      <c r="BK113" s="63">
        <f t="shared" si="27"/>
        <v>8169.285714277545</v>
      </c>
    </row>
    <row r="114" spans="1:63" ht="12.75">
      <c r="A114" s="185" t="s">
        <v>116</v>
      </c>
      <c r="B114" s="172" t="s">
        <v>66</v>
      </c>
      <c r="C114" s="167">
        <v>1</v>
      </c>
      <c r="D114" s="63">
        <f aca="true" t="shared" si="28" ref="D114:BK114">D33/$C33</f>
        <v>0</v>
      </c>
      <c r="E114" s="63">
        <f t="shared" si="28"/>
        <v>0</v>
      </c>
      <c r="F114" s="63">
        <f t="shared" si="28"/>
        <v>0</v>
      </c>
      <c r="G114" s="63">
        <f t="shared" si="28"/>
        <v>0</v>
      </c>
      <c r="H114" s="63">
        <f t="shared" si="28"/>
        <v>0</v>
      </c>
      <c r="I114" s="63">
        <f t="shared" si="28"/>
        <v>0</v>
      </c>
      <c r="J114" s="63">
        <f t="shared" si="28"/>
        <v>0</v>
      </c>
      <c r="K114" s="63">
        <f t="shared" si="28"/>
        <v>0</v>
      </c>
      <c r="L114" s="63">
        <f t="shared" si="28"/>
        <v>0</v>
      </c>
      <c r="M114" s="63">
        <f t="shared" si="28"/>
        <v>0</v>
      </c>
      <c r="N114" s="63">
        <f t="shared" si="28"/>
        <v>0</v>
      </c>
      <c r="O114" s="63">
        <f t="shared" si="28"/>
        <v>0</v>
      </c>
      <c r="P114" s="63">
        <f t="shared" si="28"/>
        <v>0</v>
      </c>
      <c r="Q114" s="63">
        <f t="shared" si="28"/>
        <v>0</v>
      </c>
      <c r="R114" s="63">
        <f t="shared" si="28"/>
        <v>0</v>
      </c>
      <c r="S114" s="63">
        <f t="shared" si="28"/>
        <v>0</v>
      </c>
      <c r="T114" s="63">
        <f t="shared" si="28"/>
        <v>0</v>
      </c>
      <c r="U114" s="63">
        <f t="shared" si="28"/>
        <v>0</v>
      </c>
      <c r="V114" s="63">
        <f t="shared" si="28"/>
        <v>0</v>
      </c>
      <c r="W114" s="63">
        <f t="shared" si="28"/>
        <v>0</v>
      </c>
      <c r="X114" s="63">
        <f t="shared" si="28"/>
        <v>0</v>
      </c>
      <c r="Y114" s="63">
        <f t="shared" si="28"/>
        <v>0</v>
      </c>
      <c r="Z114" s="63">
        <f t="shared" si="28"/>
        <v>0</v>
      </c>
      <c r="AA114" s="63">
        <f t="shared" si="28"/>
        <v>0</v>
      </c>
      <c r="AB114" s="63">
        <f t="shared" si="28"/>
        <v>0</v>
      </c>
      <c r="AC114" s="63">
        <f t="shared" si="28"/>
        <v>0</v>
      </c>
      <c r="AD114" s="63">
        <f t="shared" si="28"/>
        <v>0</v>
      </c>
      <c r="AE114" s="63">
        <f t="shared" si="28"/>
        <v>0</v>
      </c>
      <c r="AF114" s="63">
        <f t="shared" si="28"/>
        <v>0</v>
      </c>
      <c r="AG114" s="63">
        <f t="shared" si="28"/>
        <v>0</v>
      </c>
      <c r="AH114" s="63">
        <f t="shared" si="28"/>
        <v>0</v>
      </c>
      <c r="AI114" s="63">
        <f t="shared" si="28"/>
        <v>0</v>
      </c>
      <c r="AJ114" s="63">
        <f t="shared" si="28"/>
        <v>0</v>
      </c>
      <c r="AK114" s="63">
        <f t="shared" si="28"/>
        <v>0</v>
      </c>
      <c r="AL114" s="63">
        <f t="shared" si="28"/>
        <v>0</v>
      </c>
      <c r="AM114" s="63">
        <f t="shared" si="28"/>
        <v>0</v>
      </c>
      <c r="AN114" s="63">
        <f t="shared" si="28"/>
        <v>0</v>
      </c>
      <c r="AO114" s="63">
        <f t="shared" si="28"/>
        <v>0</v>
      </c>
      <c r="AP114" s="63">
        <f t="shared" si="28"/>
        <v>0</v>
      </c>
      <c r="AQ114" s="63">
        <f t="shared" si="28"/>
        <v>0</v>
      </c>
      <c r="AR114" s="63">
        <f t="shared" si="28"/>
        <v>0</v>
      </c>
      <c r="AS114" s="63">
        <f t="shared" si="28"/>
        <v>0</v>
      </c>
      <c r="AT114" s="63">
        <f t="shared" si="28"/>
        <v>0</v>
      </c>
      <c r="AU114" s="63">
        <f t="shared" si="28"/>
        <v>0</v>
      </c>
      <c r="AV114" s="63">
        <f t="shared" si="28"/>
        <v>0</v>
      </c>
      <c r="AW114" s="63">
        <f t="shared" si="28"/>
        <v>0</v>
      </c>
      <c r="AX114" s="63">
        <f t="shared" si="28"/>
        <v>0</v>
      </c>
      <c r="AY114" s="63">
        <f t="shared" si="28"/>
        <v>0</v>
      </c>
      <c r="AZ114" s="63">
        <f t="shared" si="28"/>
        <v>0</v>
      </c>
      <c r="BA114" s="63">
        <f t="shared" si="28"/>
        <v>0</v>
      </c>
      <c r="BB114" s="63">
        <f t="shared" si="28"/>
        <v>0</v>
      </c>
      <c r="BC114" s="63">
        <f t="shared" si="28"/>
        <v>0</v>
      </c>
      <c r="BD114" s="63">
        <f t="shared" si="28"/>
        <v>0</v>
      </c>
      <c r="BE114" s="63">
        <f t="shared" si="28"/>
        <v>0</v>
      </c>
      <c r="BF114" s="63">
        <f t="shared" si="28"/>
        <v>0</v>
      </c>
      <c r="BG114" s="63">
        <f t="shared" si="28"/>
        <v>0</v>
      </c>
      <c r="BH114" s="63">
        <f t="shared" si="28"/>
        <v>0</v>
      </c>
      <c r="BI114" s="63">
        <f t="shared" si="28"/>
        <v>0</v>
      </c>
      <c r="BJ114" s="63">
        <f t="shared" si="28"/>
        <v>0</v>
      </c>
      <c r="BK114" s="63">
        <f t="shared" si="28"/>
        <v>0</v>
      </c>
    </row>
    <row r="115" spans="1:63" ht="12.75">
      <c r="A115" s="185" t="s">
        <v>154</v>
      </c>
      <c r="B115" s="175" t="s">
        <v>154</v>
      </c>
      <c r="C115" s="167">
        <v>2</v>
      </c>
      <c r="D115" s="63">
        <f aca="true" t="shared" si="29" ref="D115:BK115">D34/$C34</f>
        <v>1.5</v>
      </c>
      <c r="E115" s="63">
        <f t="shared" si="29"/>
        <v>3.5</v>
      </c>
      <c r="F115" s="63">
        <f t="shared" si="29"/>
        <v>9</v>
      </c>
      <c r="G115" s="63">
        <f t="shared" si="29"/>
        <v>0</v>
      </c>
      <c r="H115" s="63">
        <f t="shared" si="29"/>
        <v>0</v>
      </c>
      <c r="I115" s="63">
        <f t="shared" si="29"/>
        <v>0</v>
      </c>
      <c r="J115" s="63">
        <f t="shared" si="29"/>
        <v>0</v>
      </c>
      <c r="K115" s="63">
        <f t="shared" si="29"/>
        <v>0</v>
      </c>
      <c r="L115" s="63">
        <f t="shared" si="29"/>
        <v>0</v>
      </c>
      <c r="M115" s="63">
        <f t="shared" si="29"/>
        <v>0</v>
      </c>
      <c r="N115" s="63">
        <f t="shared" si="29"/>
        <v>0</v>
      </c>
      <c r="O115" s="63">
        <f t="shared" si="29"/>
        <v>0</v>
      </c>
      <c r="P115" s="63">
        <f t="shared" si="29"/>
        <v>0</v>
      </c>
      <c r="Q115" s="63">
        <f t="shared" si="29"/>
        <v>0</v>
      </c>
      <c r="R115" s="63">
        <f t="shared" si="29"/>
        <v>0</v>
      </c>
      <c r="S115" s="63">
        <f t="shared" si="29"/>
        <v>0</v>
      </c>
      <c r="T115" s="63">
        <f t="shared" si="29"/>
        <v>0</v>
      </c>
      <c r="U115" s="63">
        <f t="shared" si="29"/>
        <v>0</v>
      </c>
      <c r="V115" s="63">
        <f t="shared" si="29"/>
        <v>0</v>
      </c>
      <c r="W115" s="63">
        <f t="shared" si="29"/>
        <v>0</v>
      </c>
      <c r="X115" s="63">
        <f t="shared" si="29"/>
        <v>0</v>
      </c>
      <c r="Y115" s="63">
        <f t="shared" si="29"/>
        <v>0</v>
      </c>
      <c r="Z115" s="63">
        <f t="shared" si="29"/>
        <v>0</v>
      </c>
      <c r="AA115" s="63">
        <f t="shared" si="29"/>
        <v>0</v>
      </c>
      <c r="AB115" s="63">
        <f t="shared" si="29"/>
        <v>0</v>
      </c>
      <c r="AC115" s="63">
        <f t="shared" si="29"/>
        <v>0</v>
      </c>
      <c r="AD115" s="63">
        <f t="shared" si="29"/>
        <v>0</v>
      </c>
      <c r="AE115" s="63">
        <f t="shared" si="29"/>
        <v>0</v>
      </c>
      <c r="AF115" s="63">
        <f t="shared" si="29"/>
        <v>0</v>
      </c>
      <c r="AG115" s="63">
        <f t="shared" si="29"/>
        <v>0</v>
      </c>
      <c r="AH115" s="63">
        <f t="shared" si="29"/>
        <v>0</v>
      </c>
      <c r="AI115" s="63">
        <f t="shared" si="29"/>
        <v>0</v>
      </c>
      <c r="AJ115" s="63">
        <f t="shared" si="29"/>
        <v>0</v>
      </c>
      <c r="AK115" s="63">
        <f t="shared" si="29"/>
        <v>0</v>
      </c>
      <c r="AL115" s="63">
        <f t="shared" si="29"/>
        <v>0</v>
      </c>
      <c r="AM115" s="63">
        <f t="shared" si="29"/>
        <v>0</v>
      </c>
      <c r="AN115" s="63">
        <f t="shared" si="29"/>
        <v>0</v>
      </c>
      <c r="AO115" s="63">
        <f t="shared" si="29"/>
        <v>0</v>
      </c>
      <c r="AP115" s="63">
        <f t="shared" si="29"/>
        <v>0</v>
      </c>
      <c r="AQ115" s="63">
        <f t="shared" si="29"/>
        <v>0</v>
      </c>
      <c r="AR115" s="63">
        <f t="shared" si="29"/>
        <v>0</v>
      </c>
      <c r="AS115" s="63">
        <f t="shared" si="29"/>
        <v>0</v>
      </c>
      <c r="AT115" s="63">
        <f t="shared" si="29"/>
        <v>0</v>
      </c>
      <c r="AU115" s="63">
        <f t="shared" si="29"/>
        <v>0</v>
      </c>
      <c r="AV115" s="63">
        <f t="shared" si="29"/>
        <v>0</v>
      </c>
      <c r="AW115" s="63">
        <f t="shared" si="29"/>
        <v>0</v>
      </c>
      <c r="AX115" s="63">
        <f t="shared" si="29"/>
        <v>0</v>
      </c>
      <c r="AY115" s="63">
        <f t="shared" si="29"/>
        <v>0</v>
      </c>
      <c r="AZ115" s="63">
        <f t="shared" si="29"/>
        <v>0</v>
      </c>
      <c r="BA115" s="63">
        <f t="shared" si="29"/>
        <v>0</v>
      </c>
      <c r="BB115" s="63">
        <f t="shared" si="29"/>
        <v>0</v>
      </c>
      <c r="BC115" s="63">
        <f t="shared" si="29"/>
        <v>0</v>
      </c>
      <c r="BD115" s="63">
        <f t="shared" si="29"/>
        <v>0</v>
      </c>
      <c r="BE115" s="63">
        <f t="shared" si="29"/>
        <v>0</v>
      </c>
      <c r="BF115" s="63">
        <f t="shared" si="29"/>
        <v>0</v>
      </c>
      <c r="BG115" s="63">
        <f t="shared" si="29"/>
        <v>0</v>
      </c>
      <c r="BH115" s="63">
        <f t="shared" si="29"/>
        <v>0</v>
      </c>
      <c r="BI115" s="63">
        <f t="shared" si="29"/>
        <v>0</v>
      </c>
      <c r="BJ115" s="63">
        <f t="shared" si="29"/>
        <v>0</v>
      </c>
      <c r="BK115" s="63">
        <f t="shared" si="29"/>
        <v>0</v>
      </c>
    </row>
    <row r="116" spans="1:63" ht="12.75">
      <c r="A116" s="185" t="s">
        <v>154</v>
      </c>
      <c r="B116" s="175" t="s">
        <v>154</v>
      </c>
      <c r="C116" s="167">
        <v>4</v>
      </c>
      <c r="D116" s="63">
        <f aca="true" t="shared" si="30" ref="D116:BK116">D35/$C35</f>
        <v>0</v>
      </c>
      <c r="E116" s="63">
        <f t="shared" si="30"/>
        <v>0</v>
      </c>
      <c r="F116" s="63">
        <f t="shared" si="30"/>
        <v>0</v>
      </c>
      <c r="G116" s="63">
        <f t="shared" si="30"/>
        <v>0</v>
      </c>
      <c r="H116" s="63">
        <f t="shared" si="30"/>
        <v>0</v>
      </c>
      <c r="I116" s="63">
        <f t="shared" si="30"/>
        <v>0</v>
      </c>
      <c r="J116" s="63">
        <f t="shared" si="30"/>
        <v>0</v>
      </c>
      <c r="K116" s="63">
        <f t="shared" si="30"/>
        <v>0</v>
      </c>
      <c r="L116" s="63">
        <f t="shared" si="30"/>
        <v>0</v>
      </c>
      <c r="M116" s="63">
        <f t="shared" si="30"/>
        <v>0</v>
      </c>
      <c r="N116" s="63">
        <f t="shared" si="30"/>
        <v>0</v>
      </c>
      <c r="O116" s="63">
        <f t="shared" si="30"/>
        <v>0</v>
      </c>
      <c r="P116" s="63">
        <f t="shared" si="30"/>
        <v>0</v>
      </c>
      <c r="Q116" s="63">
        <f t="shared" si="30"/>
        <v>0</v>
      </c>
      <c r="R116" s="63">
        <f t="shared" si="30"/>
        <v>0</v>
      </c>
      <c r="S116" s="63">
        <f t="shared" si="30"/>
        <v>0</v>
      </c>
      <c r="T116" s="63">
        <f t="shared" si="30"/>
        <v>0</v>
      </c>
      <c r="U116" s="63">
        <f t="shared" si="30"/>
        <v>0</v>
      </c>
      <c r="V116" s="63">
        <f t="shared" si="30"/>
        <v>0</v>
      </c>
      <c r="W116" s="63">
        <f t="shared" si="30"/>
        <v>0</v>
      </c>
      <c r="X116" s="63">
        <f t="shared" si="30"/>
        <v>0</v>
      </c>
      <c r="Y116" s="63">
        <f t="shared" si="30"/>
        <v>0</v>
      </c>
      <c r="Z116" s="63">
        <f t="shared" si="30"/>
        <v>0</v>
      </c>
      <c r="AA116" s="63">
        <f t="shared" si="30"/>
        <v>0</v>
      </c>
      <c r="AB116" s="63">
        <f t="shared" si="30"/>
        <v>0</v>
      </c>
      <c r="AC116" s="63">
        <f t="shared" si="30"/>
        <v>0</v>
      </c>
      <c r="AD116" s="63">
        <f t="shared" si="30"/>
        <v>0</v>
      </c>
      <c r="AE116" s="63">
        <f t="shared" si="30"/>
        <v>0</v>
      </c>
      <c r="AF116" s="63">
        <f t="shared" si="30"/>
        <v>0</v>
      </c>
      <c r="AG116" s="63">
        <f t="shared" si="30"/>
        <v>0</v>
      </c>
      <c r="AH116" s="63">
        <f t="shared" si="30"/>
        <v>0</v>
      </c>
      <c r="AI116" s="63">
        <f t="shared" si="30"/>
        <v>0</v>
      </c>
      <c r="AJ116" s="63">
        <f t="shared" si="30"/>
        <v>0</v>
      </c>
      <c r="AK116" s="63">
        <f t="shared" si="30"/>
        <v>0</v>
      </c>
      <c r="AL116" s="63">
        <f t="shared" si="30"/>
        <v>0</v>
      </c>
      <c r="AM116" s="63">
        <f t="shared" si="30"/>
        <v>0</v>
      </c>
      <c r="AN116" s="63">
        <f t="shared" si="30"/>
        <v>0</v>
      </c>
      <c r="AO116" s="63">
        <f t="shared" si="30"/>
        <v>0</v>
      </c>
      <c r="AP116" s="63">
        <f t="shared" si="30"/>
        <v>0</v>
      </c>
      <c r="AQ116" s="63">
        <f t="shared" si="30"/>
        <v>1.75</v>
      </c>
      <c r="AR116" s="63">
        <f t="shared" si="30"/>
        <v>6</v>
      </c>
      <c r="AS116" s="63">
        <f t="shared" si="30"/>
        <v>17.75</v>
      </c>
      <c r="AT116" s="63">
        <f t="shared" si="30"/>
        <v>15.75</v>
      </c>
      <c r="AU116" s="63">
        <f t="shared" si="30"/>
        <v>13.5</v>
      </c>
      <c r="AV116" s="63">
        <f t="shared" si="30"/>
        <v>6.25</v>
      </c>
      <c r="AW116" s="63">
        <f t="shared" si="30"/>
        <v>5</v>
      </c>
      <c r="AX116" s="63">
        <f t="shared" si="30"/>
        <v>3.25</v>
      </c>
      <c r="AY116" s="63">
        <f t="shared" si="30"/>
        <v>1.5</v>
      </c>
      <c r="AZ116" s="63">
        <f t="shared" si="30"/>
        <v>1.75</v>
      </c>
      <c r="BA116" s="63">
        <f t="shared" si="30"/>
        <v>4.5</v>
      </c>
      <c r="BB116" s="63">
        <f t="shared" si="30"/>
        <v>7.25</v>
      </c>
      <c r="BC116" s="63">
        <f t="shared" si="30"/>
        <v>11.5</v>
      </c>
      <c r="BD116" s="63">
        <f t="shared" si="30"/>
        <v>11.5</v>
      </c>
      <c r="BE116" s="63">
        <f t="shared" si="30"/>
        <v>25.75</v>
      </c>
      <c r="BF116" s="63">
        <f t="shared" si="30"/>
        <v>21.5</v>
      </c>
      <c r="BG116" s="63">
        <f t="shared" si="30"/>
        <v>20.75</v>
      </c>
      <c r="BH116" s="63">
        <f t="shared" si="30"/>
        <v>15</v>
      </c>
      <c r="BI116" s="63">
        <f t="shared" si="30"/>
        <v>10.25</v>
      </c>
      <c r="BJ116" s="63">
        <f t="shared" si="30"/>
        <v>5.75</v>
      </c>
      <c r="BK116" s="63">
        <f t="shared" si="30"/>
        <v>3.75</v>
      </c>
    </row>
    <row r="117" spans="1:63" ht="12.75">
      <c r="A117" s="185" t="s">
        <v>67</v>
      </c>
      <c r="B117" s="251" t="s">
        <v>115</v>
      </c>
      <c r="C117" s="167">
        <v>2</v>
      </c>
      <c r="D117" s="63">
        <f aca="true" t="shared" si="31" ref="D117:BK117">D36/$C36</f>
        <v>4334.5</v>
      </c>
      <c r="E117" s="63">
        <f t="shared" si="31"/>
        <v>4061.5</v>
      </c>
      <c r="F117" s="63">
        <f t="shared" si="31"/>
        <v>5682.5</v>
      </c>
      <c r="G117" s="63">
        <f t="shared" si="31"/>
        <v>6336.5</v>
      </c>
      <c r="H117" s="63">
        <f t="shared" si="31"/>
        <v>6938</v>
      </c>
      <c r="I117" s="63">
        <f t="shared" si="31"/>
        <v>7191</v>
      </c>
      <c r="J117" s="63">
        <f t="shared" si="31"/>
        <v>7581.5</v>
      </c>
      <c r="K117" s="63">
        <f t="shared" si="31"/>
        <v>8629</v>
      </c>
      <c r="L117" s="63">
        <f t="shared" si="31"/>
        <v>8760.5</v>
      </c>
      <c r="M117" s="63">
        <f t="shared" si="31"/>
        <v>9804</v>
      </c>
      <c r="N117" s="63">
        <f t="shared" si="31"/>
        <v>11773</v>
      </c>
      <c r="O117" s="63">
        <f t="shared" si="31"/>
        <v>11640.5</v>
      </c>
      <c r="P117" s="63">
        <f t="shared" si="31"/>
        <v>11651</v>
      </c>
      <c r="Q117" s="63">
        <f t="shared" si="31"/>
        <v>11210.5</v>
      </c>
      <c r="R117" s="63">
        <f t="shared" si="31"/>
        <v>12087</v>
      </c>
      <c r="S117" s="63">
        <f t="shared" si="31"/>
        <v>11741</v>
      </c>
      <c r="T117" s="63">
        <f t="shared" si="31"/>
        <v>11911.5</v>
      </c>
      <c r="U117" s="63">
        <f t="shared" si="31"/>
        <v>12164.5</v>
      </c>
      <c r="V117" s="63">
        <f t="shared" si="31"/>
        <v>12835.5</v>
      </c>
      <c r="W117" s="63">
        <f t="shared" si="31"/>
        <v>14739.5</v>
      </c>
      <c r="X117" s="63">
        <f t="shared" si="31"/>
        <v>15119</v>
      </c>
      <c r="Y117" s="63">
        <f t="shared" si="31"/>
        <v>17163</v>
      </c>
      <c r="Z117" s="63">
        <f t="shared" si="31"/>
        <v>16994</v>
      </c>
      <c r="AA117" s="63">
        <f t="shared" si="31"/>
        <v>17555.5</v>
      </c>
      <c r="AB117" s="63">
        <f t="shared" si="31"/>
        <v>18617.5</v>
      </c>
      <c r="AC117" s="63">
        <f t="shared" si="31"/>
        <v>19311</v>
      </c>
      <c r="AD117" s="63">
        <f t="shared" si="31"/>
        <v>22823</v>
      </c>
      <c r="AE117" s="63">
        <f t="shared" si="31"/>
        <v>22763</v>
      </c>
      <c r="AF117" s="63">
        <f t="shared" si="31"/>
        <v>25012.5</v>
      </c>
      <c r="AG117" s="63">
        <f t="shared" si="31"/>
        <v>25427.5</v>
      </c>
      <c r="AH117" s="63">
        <f t="shared" si="31"/>
        <v>25399</v>
      </c>
      <c r="AI117" s="63">
        <f t="shared" si="31"/>
        <v>25896</v>
      </c>
      <c r="AJ117" s="63">
        <f t="shared" si="31"/>
        <v>25286</v>
      </c>
      <c r="AK117" s="63">
        <f t="shared" si="31"/>
        <v>26876</v>
      </c>
      <c r="AL117" s="63">
        <f t="shared" si="31"/>
        <v>27730</v>
      </c>
      <c r="AM117" s="63">
        <f t="shared" si="31"/>
        <v>25771</v>
      </c>
      <c r="AN117" s="63">
        <f t="shared" si="31"/>
        <v>26356.5</v>
      </c>
      <c r="AO117" s="63">
        <f t="shared" si="31"/>
        <v>24213</v>
      </c>
      <c r="AP117" s="63">
        <f t="shared" si="31"/>
        <v>26519.5</v>
      </c>
      <c r="AQ117" s="63">
        <f t="shared" si="31"/>
        <v>24953.5</v>
      </c>
      <c r="AR117" s="63">
        <f t="shared" si="31"/>
        <v>27608</v>
      </c>
      <c r="AS117" s="63">
        <f t="shared" si="31"/>
        <v>26984</v>
      </c>
      <c r="AT117" s="63">
        <f t="shared" si="31"/>
        <v>26400.5</v>
      </c>
      <c r="AU117" s="63">
        <f t="shared" si="31"/>
        <v>28427</v>
      </c>
      <c r="AV117" s="63">
        <f t="shared" si="31"/>
        <v>26835</v>
      </c>
      <c r="AW117" s="63">
        <f t="shared" si="31"/>
        <v>29165.5</v>
      </c>
      <c r="AX117" s="63">
        <f t="shared" si="31"/>
        <v>28107</v>
      </c>
      <c r="AY117" s="63">
        <f t="shared" si="31"/>
        <v>28661</v>
      </c>
      <c r="AZ117" s="63">
        <f t="shared" si="31"/>
        <v>29374.5</v>
      </c>
      <c r="BA117" s="63">
        <f t="shared" si="31"/>
        <v>25872</v>
      </c>
      <c r="BB117" s="63">
        <f t="shared" si="31"/>
        <v>31242.5</v>
      </c>
      <c r="BC117" s="63">
        <f t="shared" si="31"/>
        <v>26346.5</v>
      </c>
      <c r="BD117" s="63">
        <f t="shared" si="31"/>
        <v>31040</v>
      </c>
      <c r="BE117" s="63">
        <f t="shared" si="31"/>
        <v>28754.5</v>
      </c>
      <c r="BF117" s="63">
        <f t="shared" si="31"/>
        <v>24893.5</v>
      </c>
      <c r="BG117" s="63">
        <f t="shared" si="31"/>
        <v>26132</v>
      </c>
      <c r="BH117" s="63">
        <f t="shared" si="31"/>
        <v>25292.5</v>
      </c>
      <c r="BI117" s="63">
        <f t="shared" si="31"/>
        <v>24967</v>
      </c>
      <c r="BJ117" s="63">
        <f t="shared" si="31"/>
        <v>23056</v>
      </c>
      <c r="BK117" s="63">
        <f t="shared" si="31"/>
        <v>22457</v>
      </c>
    </row>
    <row r="118" spans="1:63" ht="12.75">
      <c r="A118" s="185" t="s">
        <v>154</v>
      </c>
      <c r="B118" s="252" t="s">
        <v>154</v>
      </c>
      <c r="C118" s="167">
        <v>3.000000000003</v>
      </c>
      <c r="D118" s="63">
        <f aca="true" t="shared" si="32" ref="D118:BK118">D37/$C37</f>
        <v>0</v>
      </c>
      <c r="E118" s="63">
        <f t="shared" si="32"/>
        <v>0</v>
      </c>
      <c r="F118" s="63">
        <f t="shared" si="32"/>
        <v>0</v>
      </c>
      <c r="G118" s="63">
        <f t="shared" si="32"/>
        <v>0</v>
      </c>
      <c r="H118" s="63">
        <f t="shared" si="32"/>
        <v>0</v>
      </c>
      <c r="I118" s="63">
        <f t="shared" si="32"/>
        <v>0</v>
      </c>
      <c r="J118" s="63">
        <f t="shared" si="32"/>
        <v>0</v>
      </c>
      <c r="K118" s="63">
        <f t="shared" si="32"/>
        <v>0</v>
      </c>
      <c r="L118" s="63">
        <f t="shared" si="32"/>
        <v>0</v>
      </c>
      <c r="M118" s="63">
        <f t="shared" si="32"/>
        <v>0</v>
      </c>
      <c r="N118" s="63">
        <f t="shared" si="32"/>
        <v>0</v>
      </c>
      <c r="O118" s="63">
        <f t="shared" si="32"/>
        <v>0</v>
      </c>
      <c r="P118" s="63">
        <f t="shared" si="32"/>
        <v>0</v>
      </c>
      <c r="Q118" s="63">
        <f t="shared" si="32"/>
        <v>0</v>
      </c>
      <c r="R118" s="63">
        <f t="shared" si="32"/>
        <v>0</v>
      </c>
      <c r="S118" s="63">
        <f t="shared" si="32"/>
        <v>0</v>
      </c>
      <c r="T118" s="63">
        <f t="shared" si="32"/>
        <v>0</v>
      </c>
      <c r="U118" s="63">
        <f t="shared" si="32"/>
        <v>0</v>
      </c>
      <c r="V118" s="63">
        <f t="shared" si="32"/>
        <v>0</v>
      </c>
      <c r="W118" s="63">
        <f t="shared" si="32"/>
        <v>0</v>
      </c>
      <c r="X118" s="63">
        <f t="shared" si="32"/>
        <v>0</v>
      </c>
      <c r="Y118" s="63">
        <f t="shared" si="32"/>
        <v>0</v>
      </c>
      <c r="Z118" s="63">
        <f t="shared" si="32"/>
        <v>0</v>
      </c>
      <c r="AA118" s="63">
        <f t="shared" si="32"/>
        <v>0</v>
      </c>
      <c r="AB118" s="63">
        <f t="shared" si="32"/>
        <v>0</v>
      </c>
      <c r="AC118" s="63">
        <f t="shared" si="32"/>
        <v>0</v>
      </c>
      <c r="AD118" s="63">
        <f t="shared" si="32"/>
        <v>0</v>
      </c>
      <c r="AE118" s="63">
        <f t="shared" si="32"/>
        <v>0</v>
      </c>
      <c r="AF118" s="63">
        <f t="shared" si="32"/>
        <v>33.333333333300004</v>
      </c>
      <c r="AG118" s="63">
        <f t="shared" si="32"/>
        <v>85.66666666658101</v>
      </c>
      <c r="AH118" s="63">
        <f t="shared" si="32"/>
        <v>272.666666666394</v>
      </c>
      <c r="AI118" s="63">
        <f t="shared" si="32"/>
        <v>329.666666666337</v>
      </c>
      <c r="AJ118" s="63">
        <f t="shared" si="32"/>
        <v>282.99999999971703</v>
      </c>
      <c r="AK118" s="63">
        <f t="shared" si="32"/>
        <v>273.999999999726</v>
      </c>
      <c r="AL118" s="63">
        <f t="shared" si="32"/>
        <v>351.333333332982</v>
      </c>
      <c r="AM118" s="63">
        <f t="shared" si="32"/>
        <v>357.666666666309</v>
      </c>
      <c r="AN118" s="63">
        <f t="shared" si="32"/>
        <v>297.666666666369</v>
      </c>
      <c r="AO118" s="63">
        <f t="shared" si="32"/>
        <v>310.66666666635604</v>
      </c>
      <c r="AP118" s="63">
        <f t="shared" si="32"/>
        <v>330.999999999669</v>
      </c>
      <c r="AQ118" s="63">
        <f t="shared" si="32"/>
        <v>219.333333333114</v>
      </c>
      <c r="AR118" s="63">
        <f t="shared" si="32"/>
        <v>379.333333332954</v>
      </c>
      <c r="AS118" s="63">
        <f t="shared" si="32"/>
        <v>347.999999999652</v>
      </c>
      <c r="AT118" s="63">
        <f t="shared" si="32"/>
        <v>249.33333333308403</v>
      </c>
      <c r="AU118" s="63">
        <f t="shared" si="32"/>
        <v>340.666666666326</v>
      </c>
      <c r="AV118" s="63">
        <f t="shared" si="32"/>
        <v>362.999999999637</v>
      </c>
      <c r="AW118" s="63">
        <f t="shared" si="32"/>
        <v>379.99999999962</v>
      </c>
      <c r="AX118" s="63">
        <f t="shared" si="32"/>
        <v>349.66666666631704</v>
      </c>
      <c r="AY118" s="63">
        <f t="shared" si="32"/>
        <v>324.666666666342</v>
      </c>
      <c r="AZ118" s="63">
        <f t="shared" si="32"/>
        <v>341.99999999965803</v>
      </c>
      <c r="BA118" s="63">
        <f t="shared" si="32"/>
        <v>283.66666666638304</v>
      </c>
      <c r="BB118" s="63">
        <f t="shared" si="32"/>
        <v>246.66666666642</v>
      </c>
      <c r="BC118" s="63">
        <f t="shared" si="32"/>
        <v>0</v>
      </c>
      <c r="BD118" s="63">
        <f t="shared" si="32"/>
        <v>0</v>
      </c>
      <c r="BE118" s="63">
        <f t="shared" si="32"/>
        <v>10.666666666656</v>
      </c>
      <c r="BF118" s="63">
        <f t="shared" si="32"/>
        <v>280.999999999719</v>
      </c>
      <c r="BG118" s="63">
        <f t="shared" si="32"/>
        <v>506.999999999493</v>
      </c>
      <c r="BH118" s="63">
        <f t="shared" si="32"/>
        <v>295.66666666637104</v>
      </c>
      <c r="BI118" s="63">
        <f t="shared" si="32"/>
        <v>500.33333333283304</v>
      </c>
      <c r="BJ118" s="63">
        <f t="shared" si="32"/>
        <v>736.9999999992631</v>
      </c>
      <c r="BK118" s="63">
        <f t="shared" si="32"/>
        <v>501.66666666616504</v>
      </c>
    </row>
    <row r="119" spans="1:63" ht="12.75">
      <c r="A119" s="185" t="s">
        <v>154</v>
      </c>
      <c r="B119" s="252" t="s">
        <v>154</v>
      </c>
      <c r="C119" s="167">
        <v>4</v>
      </c>
      <c r="D119" s="63">
        <f aca="true" t="shared" si="33" ref="D119:BK119">D38/$C38</f>
        <v>0</v>
      </c>
      <c r="E119" s="63">
        <f t="shared" si="33"/>
        <v>0</v>
      </c>
      <c r="F119" s="63">
        <f t="shared" si="33"/>
        <v>0</v>
      </c>
      <c r="G119" s="63">
        <f t="shared" si="33"/>
        <v>0</v>
      </c>
      <c r="H119" s="63">
        <f t="shared" si="33"/>
        <v>0</v>
      </c>
      <c r="I119" s="63">
        <f t="shared" si="33"/>
        <v>0</v>
      </c>
      <c r="J119" s="63">
        <f t="shared" si="33"/>
        <v>0</v>
      </c>
      <c r="K119" s="63">
        <f t="shared" si="33"/>
        <v>0</v>
      </c>
      <c r="L119" s="63">
        <f t="shared" si="33"/>
        <v>0</v>
      </c>
      <c r="M119" s="63">
        <f t="shared" si="33"/>
        <v>0</v>
      </c>
      <c r="N119" s="63">
        <f t="shared" si="33"/>
        <v>0</v>
      </c>
      <c r="O119" s="63">
        <f t="shared" si="33"/>
        <v>0</v>
      </c>
      <c r="P119" s="63">
        <f t="shared" si="33"/>
        <v>0</v>
      </c>
      <c r="Q119" s="63">
        <f t="shared" si="33"/>
        <v>0</v>
      </c>
      <c r="R119" s="63">
        <f t="shared" si="33"/>
        <v>0</v>
      </c>
      <c r="S119" s="63">
        <f t="shared" si="33"/>
        <v>0</v>
      </c>
      <c r="T119" s="63">
        <f t="shared" si="33"/>
        <v>0</v>
      </c>
      <c r="U119" s="63">
        <f t="shared" si="33"/>
        <v>0</v>
      </c>
      <c r="V119" s="63">
        <f t="shared" si="33"/>
        <v>6.25</v>
      </c>
      <c r="W119" s="63">
        <f t="shared" si="33"/>
        <v>58.5</v>
      </c>
      <c r="X119" s="63">
        <f t="shared" si="33"/>
        <v>109.5</v>
      </c>
      <c r="Y119" s="63">
        <f t="shared" si="33"/>
        <v>144.5</v>
      </c>
      <c r="Z119" s="63">
        <f t="shared" si="33"/>
        <v>152.75</v>
      </c>
      <c r="AA119" s="63">
        <f t="shared" si="33"/>
        <v>106.25</v>
      </c>
      <c r="AB119" s="63">
        <f t="shared" si="33"/>
        <v>162.5</v>
      </c>
      <c r="AC119" s="63">
        <f t="shared" si="33"/>
        <v>245.75</v>
      </c>
      <c r="AD119" s="63">
        <f t="shared" si="33"/>
        <v>296.75</v>
      </c>
      <c r="AE119" s="63">
        <f t="shared" si="33"/>
        <v>302.75</v>
      </c>
      <c r="AF119" s="63">
        <f t="shared" si="33"/>
        <v>514.25</v>
      </c>
      <c r="AG119" s="63">
        <f t="shared" si="33"/>
        <v>519.75</v>
      </c>
      <c r="AH119" s="63">
        <f t="shared" si="33"/>
        <v>704.75</v>
      </c>
      <c r="AI119" s="63">
        <f t="shared" si="33"/>
        <v>781</v>
      </c>
      <c r="AJ119" s="63">
        <f t="shared" si="33"/>
        <v>781.25</v>
      </c>
      <c r="AK119" s="63">
        <f t="shared" si="33"/>
        <v>727.25</v>
      </c>
      <c r="AL119" s="63">
        <f t="shared" si="33"/>
        <v>714</v>
      </c>
      <c r="AM119" s="63">
        <f t="shared" si="33"/>
        <v>949.25</v>
      </c>
      <c r="AN119" s="63">
        <f t="shared" si="33"/>
        <v>925</v>
      </c>
      <c r="AO119" s="63">
        <f t="shared" si="33"/>
        <v>880.75</v>
      </c>
      <c r="AP119" s="63">
        <f t="shared" si="33"/>
        <v>1127.75</v>
      </c>
      <c r="AQ119" s="63">
        <f t="shared" si="33"/>
        <v>1136</v>
      </c>
      <c r="AR119" s="63">
        <f t="shared" si="33"/>
        <v>1345.75</v>
      </c>
      <c r="AS119" s="63">
        <f t="shared" si="33"/>
        <v>1318.25</v>
      </c>
      <c r="AT119" s="63">
        <f t="shared" si="33"/>
        <v>1642.75</v>
      </c>
      <c r="AU119" s="63">
        <f t="shared" si="33"/>
        <v>2070</v>
      </c>
      <c r="AV119" s="63">
        <f t="shared" si="33"/>
        <v>1943</v>
      </c>
      <c r="AW119" s="63">
        <f t="shared" si="33"/>
        <v>2291.75</v>
      </c>
      <c r="AX119" s="63">
        <f t="shared" si="33"/>
        <v>2262.25</v>
      </c>
      <c r="AY119" s="63">
        <f t="shared" si="33"/>
        <v>2406.25</v>
      </c>
      <c r="AZ119" s="63">
        <f t="shared" si="33"/>
        <v>2588.75</v>
      </c>
      <c r="BA119" s="63">
        <f t="shared" si="33"/>
        <v>2389.5</v>
      </c>
      <c r="BB119" s="63">
        <f t="shared" si="33"/>
        <v>2785.5</v>
      </c>
      <c r="BC119" s="63">
        <f t="shared" si="33"/>
        <v>2677</v>
      </c>
      <c r="BD119" s="63">
        <f t="shared" si="33"/>
        <v>2874.5</v>
      </c>
      <c r="BE119" s="63">
        <f t="shared" si="33"/>
        <v>2862.25</v>
      </c>
      <c r="BF119" s="63">
        <f t="shared" si="33"/>
        <v>3212</v>
      </c>
      <c r="BG119" s="63">
        <f t="shared" si="33"/>
        <v>3351.5</v>
      </c>
      <c r="BH119" s="63">
        <f t="shared" si="33"/>
        <v>3191.75</v>
      </c>
      <c r="BI119" s="63">
        <f t="shared" si="33"/>
        <v>3220</v>
      </c>
      <c r="BJ119" s="63">
        <f t="shared" si="33"/>
        <v>3178</v>
      </c>
      <c r="BK119" s="63">
        <f t="shared" si="33"/>
        <v>2857.5</v>
      </c>
    </row>
    <row r="120" spans="1:63" ht="12.75">
      <c r="A120" s="185" t="s">
        <v>154</v>
      </c>
      <c r="B120" s="251" t="s">
        <v>68</v>
      </c>
      <c r="C120" s="167">
        <v>2</v>
      </c>
      <c r="D120" s="63">
        <f aca="true" t="shared" si="34" ref="D120:BK120">D39/$C39</f>
        <v>0</v>
      </c>
      <c r="E120" s="63">
        <f t="shared" si="34"/>
        <v>0</v>
      </c>
      <c r="F120" s="63">
        <f t="shared" si="34"/>
        <v>0</v>
      </c>
      <c r="G120" s="63">
        <f t="shared" si="34"/>
        <v>0</v>
      </c>
      <c r="H120" s="63">
        <f t="shared" si="34"/>
        <v>0</v>
      </c>
      <c r="I120" s="63">
        <f t="shared" si="34"/>
        <v>0</v>
      </c>
      <c r="J120" s="63">
        <f t="shared" si="34"/>
        <v>0</v>
      </c>
      <c r="K120" s="63">
        <f t="shared" si="34"/>
        <v>0</v>
      </c>
      <c r="L120" s="63">
        <f t="shared" si="34"/>
        <v>0</v>
      </c>
      <c r="M120" s="63">
        <f t="shared" si="34"/>
        <v>0</v>
      </c>
      <c r="N120" s="63">
        <f t="shared" si="34"/>
        <v>10.5</v>
      </c>
      <c r="O120" s="63">
        <f t="shared" si="34"/>
        <v>0</v>
      </c>
      <c r="P120" s="63">
        <f t="shared" si="34"/>
        <v>22</v>
      </c>
      <c r="Q120" s="63">
        <f t="shared" si="34"/>
        <v>23</v>
      </c>
      <c r="R120" s="63">
        <f t="shared" si="34"/>
        <v>8</v>
      </c>
      <c r="S120" s="63">
        <f t="shared" si="34"/>
        <v>129.5</v>
      </c>
      <c r="T120" s="63">
        <f t="shared" si="34"/>
        <v>115</v>
      </c>
      <c r="U120" s="63">
        <f t="shared" si="34"/>
        <v>82.5</v>
      </c>
      <c r="V120" s="63">
        <f t="shared" si="34"/>
        <v>277.5</v>
      </c>
      <c r="W120" s="63">
        <f t="shared" si="34"/>
        <v>112</v>
      </c>
      <c r="X120" s="63">
        <f t="shared" si="34"/>
        <v>222</v>
      </c>
      <c r="Y120" s="63">
        <f t="shared" si="34"/>
        <v>153</v>
      </c>
      <c r="Z120" s="63">
        <f t="shared" si="34"/>
        <v>211</v>
      </c>
      <c r="AA120" s="63">
        <f t="shared" si="34"/>
        <v>214</v>
      </c>
      <c r="AB120" s="63">
        <f t="shared" si="34"/>
        <v>0</v>
      </c>
      <c r="AC120" s="63">
        <f t="shared" si="34"/>
        <v>0</v>
      </c>
      <c r="AD120" s="63">
        <f t="shared" si="34"/>
        <v>0</v>
      </c>
      <c r="AE120" s="63">
        <f t="shared" si="34"/>
        <v>0</v>
      </c>
      <c r="AF120" s="63">
        <f t="shared" si="34"/>
        <v>0</v>
      </c>
      <c r="AG120" s="63">
        <f t="shared" si="34"/>
        <v>0</v>
      </c>
      <c r="AH120" s="63">
        <f t="shared" si="34"/>
        <v>0</v>
      </c>
      <c r="AI120" s="63">
        <f t="shared" si="34"/>
        <v>0</v>
      </c>
      <c r="AJ120" s="63">
        <f t="shared" si="34"/>
        <v>50</v>
      </c>
      <c r="AK120" s="63">
        <f t="shared" si="34"/>
        <v>55.5</v>
      </c>
      <c r="AL120" s="63">
        <f t="shared" si="34"/>
        <v>334.5</v>
      </c>
      <c r="AM120" s="63">
        <f t="shared" si="34"/>
        <v>603.5</v>
      </c>
      <c r="AN120" s="63">
        <f t="shared" si="34"/>
        <v>456</v>
      </c>
      <c r="AO120" s="63">
        <f t="shared" si="34"/>
        <v>561</v>
      </c>
      <c r="AP120" s="63">
        <f t="shared" si="34"/>
        <v>215</v>
      </c>
      <c r="AQ120" s="63">
        <f t="shared" si="34"/>
        <v>143</v>
      </c>
      <c r="AR120" s="63">
        <f t="shared" si="34"/>
        <v>345</v>
      </c>
      <c r="AS120" s="63">
        <f t="shared" si="34"/>
        <v>654</v>
      </c>
      <c r="AT120" s="63">
        <f t="shared" si="34"/>
        <v>372.5</v>
      </c>
      <c r="AU120" s="63">
        <f t="shared" si="34"/>
        <v>894.5</v>
      </c>
      <c r="AV120" s="63">
        <f t="shared" si="34"/>
        <v>445</v>
      </c>
      <c r="AW120" s="63">
        <f t="shared" si="34"/>
        <v>923</v>
      </c>
      <c r="AX120" s="63">
        <f t="shared" si="34"/>
        <v>1016</v>
      </c>
      <c r="AY120" s="63">
        <f t="shared" si="34"/>
        <v>908.5</v>
      </c>
      <c r="AZ120" s="63">
        <f t="shared" si="34"/>
        <v>824</v>
      </c>
      <c r="BA120" s="63">
        <f t="shared" si="34"/>
        <v>1367</v>
      </c>
      <c r="BB120" s="63">
        <f t="shared" si="34"/>
        <v>0</v>
      </c>
      <c r="BC120" s="63">
        <f t="shared" si="34"/>
        <v>1244</v>
      </c>
      <c r="BD120" s="63">
        <f t="shared" si="34"/>
        <v>808</v>
      </c>
      <c r="BE120" s="63">
        <f t="shared" si="34"/>
        <v>1634.5</v>
      </c>
      <c r="BF120" s="63">
        <f t="shared" si="34"/>
        <v>2025.5</v>
      </c>
      <c r="BG120" s="63">
        <f t="shared" si="34"/>
        <v>1655</v>
      </c>
      <c r="BH120" s="63">
        <f t="shared" si="34"/>
        <v>1265.5</v>
      </c>
      <c r="BI120" s="63">
        <f t="shared" si="34"/>
        <v>1951.5</v>
      </c>
      <c r="BJ120" s="63">
        <f t="shared" si="34"/>
        <v>43</v>
      </c>
      <c r="BK120" s="63">
        <f t="shared" si="34"/>
        <v>228.5</v>
      </c>
    </row>
    <row r="121" spans="1:63" ht="12.75">
      <c r="A121" s="185" t="s">
        <v>154</v>
      </c>
      <c r="B121" s="251" t="s">
        <v>69</v>
      </c>
      <c r="C121" s="167">
        <v>0.5</v>
      </c>
      <c r="D121" s="63">
        <f aca="true" t="shared" si="35" ref="D121:BK121">D40/$C40</f>
        <v>228034</v>
      </c>
      <c r="E121" s="63">
        <f t="shared" si="35"/>
        <v>170112</v>
      </c>
      <c r="F121" s="63">
        <f t="shared" si="35"/>
        <v>163644</v>
      </c>
      <c r="G121" s="63">
        <f t="shared" si="35"/>
        <v>154552</v>
      </c>
      <c r="H121" s="63">
        <f t="shared" si="35"/>
        <v>132092</v>
      </c>
      <c r="I121" s="63">
        <f t="shared" si="35"/>
        <v>163572</v>
      </c>
      <c r="J121" s="63">
        <f t="shared" si="35"/>
        <v>189082</v>
      </c>
      <c r="K121" s="63">
        <f t="shared" si="35"/>
        <v>228496</v>
      </c>
      <c r="L121" s="63">
        <f t="shared" si="35"/>
        <v>255702</v>
      </c>
      <c r="M121" s="63">
        <f t="shared" si="35"/>
        <v>237754</v>
      </c>
      <c r="N121" s="63">
        <f t="shared" si="35"/>
        <v>263326</v>
      </c>
      <c r="O121" s="63">
        <f t="shared" si="35"/>
        <v>211514</v>
      </c>
      <c r="P121" s="63">
        <f t="shared" si="35"/>
        <v>362666</v>
      </c>
      <c r="Q121" s="63">
        <f t="shared" si="35"/>
        <v>238828</v>
      </c>
      <c r="R121" s="63">
        <f t="shared" si="35"/>
        <v>229186</v>
      </c>
      <c r="S121" s="63">
        <f t="shared" si="35"/>
        <v>207950</v>
      </c>
      <c r="T121" s="63">
        <f t="shared" si="35"/>
        <v>166636</v>
      </c>
      <c r="U121" s="63">
        <f t="shared" si="35"/>
        <v>210102</v>
      </c>
      <c r="V121" s="63">
        <f t="shared" si="35"/>
        <v>250134</v>
      </c>
      <c r="W121" s="63">
        <f t="shared" si="35"/>
        <v>281766</v>
      </c>
      <c r="X121" s="63">
        <f t="shared" si="35"/>
        <v>244076</v>
      </c>
      <c r="Y121" s="63">
        <f t="shared" si="35"/>
        <v>310916</v>
      </c>
      <c r="Z121" s="63">
        <f t="shared" si="35"/>
        <v>322960</v>
      </c>
      <c r="AA121" s="63">
        <f t="shared" si="35"/>
        <v>228362</v>
      </c>
      <c r="AB121" s="63">
        <f t="shared" si="35"/>
        <v>251396</v>
      </c>
      <c r="AC121" s="63">
        <f t="shared" si="35"/>
        <v>210646</v>
      </c>
      <c r="AD121" s="63">
        <f t="shared" si="35"/>
        <v>219136</v>
      </c>
      <c r="AE121" s="63">
        <f t="shared" si="35"/>
        <v>156316</v>
      </c>
      <c r="AF121" s="63">
        <f t="shared" si="35"/>
        <v>188938</v>
      </c>
      <c r="AG121" s="63">
        <f t="shared" si="35"/>
        <v>171210</v>
      </c>
      <c r="AH121" s="63">
        <f t="shared" si="35"/>
        <v>180638</v>
      </c>
      <c r="AI121" s="63">
        <f t="shared" si="35"/>
        <v>131754</v>
      </c>
      <c r="AJ121" s="63">
        <f t="shared" si="35"/>
        <v>92562</v>
      </c>
      <c r="AK121" s="63">
        <f t="shared" si="35"/>
        <v>70510</v>
      </c>
      <c r="AL121" s="63">
        <f t="shared" si="35"/>
        <v>42324</v>
      </c>
      <c r="AM121" s="63">
        <f t="shared" si="35"/>
        <v>33854</v>
      </c>
      <c r="AN121" s="63">
        <f t="shared" si="35"/>
        <v>45562</v>
      </c>
      <c r="AO121" s="63">
        <f t="shared" si="35"/>
        <v>82720</v>
      </c>
      <c r="AP121" s="63">
        <f t="shared" si="35"/>
        <v>59636</v>
      </c>
      <c r="AQ121" s="63">
        <f t="shared" si="35"/>
        <v>0</v>
      </c>
      <c r="AR121" s="63">
        <f t="shared" si="35"/>
        <v>0</v>
      </c>
      <c r="AS121" s="63">
        <f t="shared" si="35"/>
        <v>0</v>
      </c>
      <c r="AT121" s="63">
        <f t="shared" si="35"/>
        <v>0</v>
      </c>
      <c r="AU121" s="63">
        <f t="shared" si="35"/>
        <v>0</v>
      </c>
      <c r="AV121" s="63">
        <f t="shared" si="35"/>
        <v>0</v>
      </c>
      <c r="AW121" s="63">
        <f t="shared" si="35"/>
        <v>0</v>
      </c>
      <c r="AX121" s="63">
        <f t="shared" si="35"/>
        <v>0</v>
      </c>
      <c r="AY121" s="63">
        <f t="shared" si="35"/>
        <v>0</v>
      </c>
      <c r="AZ121" s="63">
        <f t="shared" si="35"/>
        <v>0</v>
      </c>
      <c r="BA121" s="63">
        <f t="shared" si="35"/>
        <v>0</v>
      </c>
      <c r="BB121" s="63">
        <f t="shared" si="35"/>
        <v>0</v>
      </c>
      <c r="BC121" s="63">
        <f t="shared" si="35"/>
        <v>0</v>
      </c>
      <c r="BD121" s="63">
        <f t="shared" si="35"/>
        <v>0</v>
      </c>
      <c r="BE121" s="63">
        <f t="shared" si="35"/>
        <v>0</v>
      </c>
      <c r="BF121" s="63">
        <f t="shared" si="35"/>
        <v>0</v>
      </c>
      <c r="BG121" s="63">
        <f t="shared" si="35"/>
        <v>0</v>
      </c>
      <c r="BH121" s="63">
        <f t="shared" si="35"/>
        <v>0</v>
      </c>
      <c r="BI121" s="63">
        <f t="shared" si="35"/>
        <v>0</v>
      </c>
      <c r="BJ121" s="63">
        <f t="shared" si="35"/>
        <v>0</v>
      </c>
      <c r="BK121" s="63">
        <f t="shared" si="35"/>
        <v>0</v>
      </c>
    </row>
    <row r="122" spans="1:63" ht="12.75">
      <c r="A122" s="185" t="s">
        <v>154</v>
      </c>
      <c r="B122" s="251" t="s">
        <v>70</v>
      </c>
      <c r="C122" s="167">
        <v>1</v>
      </c>
      <c r="D122" s="63">
        <f aca="true" t="shared" si="36" ref="D122:BK122">D41/$C41</f>
        <v>2811</v>
      </c>
      <c r="E122" s="63">
        <f t="shared" si="36"/>
        <v>2907</v>
      </c>
      <c r="F122" s="63">
        <f t="shared" si="36"/>
        <v>2459</v>
      </c>
      <c r="G122" s="63">
        <f t="shared" si="36"/>
        <v>2553</v>
      </c>
      <c r="H122" s="63">
        <f t="shared" si="36"/>
        <v>2732</v>
      </c>
      <c r="I122" s="63">
        <f t="shared" si="36"/>
        <v>3505</v>
      </c>
      <c r="J122" s="63">
        <f t="shared" si="36"/>
        <v>5002</v>
      </c>
      <c r="K122" s="63">
        <f t="shared" si="36"/>
        <v>3651</v>
      </c>
      <c r="L122" s="63">
        <f t="shared" si="36"/>
        <v>2866</v>
      </c>
      <c r="M122" s="63">
        <f t="shared" si="36"/>
        <v>2383</v>
      </c>
      <c r="N122" s="63">
        <f t="shared" si="36"/>
        <v>2048</v>
      </c>
      <c r="O122" s="63">
        <f t="shared" si="36"/>
        <v>1672</v>
      </c>
      <c r="P122" s="63">
        <f t="shared" si="36"/>
        <v>1271</v>
      </c>
      <c r="Q122" s="63">
        <f t="shared" si="36"/>
        <v>966</v>
      </c>
      <c r="R122" s="63">
        <f t="shared" si="36"/>
        <v>2118</v>
      </c>
      <c r="S122" s="63">
        <f t="shared" si="36"/>
        <v>2482</v>
      </c>
      <c r="T122" s="63">
        <f t="shared" si="36"/>
        <v>3178</v>
      </c>
      <c r="U122" s="63">
        <f t="shared" si="36"/>
        <v>6880</v>
      </c>
      <c r="V122" s="63">
        <f t="shared" si="36"/>
        <v>8844</v>
      </c>
      <c r="W122" s="63">
        <f t="shared" si="36"/>
        <v>1972</v>
      </c>
      <c r="X122" s="63">
        <f t="shared" si="36"/>
        <v>4334</v>
      </c>
      <c r="Y122" s="63">
        <f t="shared" si="36"/>
        <v>2185</v>
      </c>
      <c r="Z122" s="63">
        <f t="shared" si="36"/>
        <v>1776</v>
      </c>
      <c r="AA122" s="63">
        <f t="shared" si="36"/>
        <v>4455</v>
      </c>
      <c r="AB122" s="63">
        <f t="shared" si="36"/>
        <v>7982</v>
      </c>
      <c r="AC122" s="63">
        <f t="shared" si="36"/>
        <v>7004</v>
      </c>
      <c r="AD122" s="63">
        <f t="shared" si="36"/>
        <v>9207</v>
      </c>
      <c r="AE122" s="63">
        <f t="shared" si="36"/>
        <v>8226</v>
      </c>
      <c r="AF122" s="63">
        <f t="shared" si="36"/>
        <v>7848</v>
      </c>
      <c r="AG122" s="63">
        <f t="shared" si="36"/>
        <v>10364</v>
      </c>
      <c r="AH122" s="63">
        <f t="shared" si="36"/>
        <v>11065</v>
      </c>
      <c r="AI122" s="63">
        <f t="shared" si="36"/>
        <v>5637</v>
      </c>
      <c r="AJ122" s="63">
        <f t="shared" si="36"/>
        <v>3298</v>
      </c>
      <c r="AK122" s="63">
        <f t="shared" si="36"/>
        <v>4143</v>
      </c>
      <c r="AL122" s="63">
        <f t="shared" si="36"/>
        <v>2540</v>
      </c>
      <c r="AM122" s="63">
        <f t="shared" si="36"/>
        <v>1373</v>
      </c>
      <c r="AN122" s="63">
        <f t="shared" si="36"/>
        <v>1623</v>
      </c>
      <c r="AO122" s="63">
        <f t="shared" si="36"/>
        <v>872</v>
      </c>
      <c r="AP122" s="63">
        <f t="shared" si="36"/>
        <v>5847</v>
      </c>
      <c r="AQ122" s="63">
        <f t="shared" si="36"/>
        <v>0</v>
      </c>
      <c r="AR122" s="63">
        <f t="shared" si="36"/>
        <v>0</v>
      </c>
      <c r="AS122" s="63">
        <f t="shared" si="36"/>
        <v>0</v>
      </c>
      <c r="AT122" s="63">
        <f t="shared" si="36"/>
        <v>0</v>
      </c>
      <c r="AU122" s="63">
        <f t="shared" si="36"/>
        <v>0</v>
      </c>
      <c r="AV122" s="63">
        <f t="shared" si="36"/>
        <v>0</v>
      </c>
      <c r="AW122" s="63">
        <f t="shared" si="36"/>
        <v>0</v>
      </c>
      <c r="AX122" s="63">
        <f t="shared" si="36"/>
        <v>0</v>
      </c>
      <c r="AY122" s="63">
        <f t="shared" si="36"/>
        <v>0</v>
      </c>
      <c r="AZ122" s="63">
        <f t="shared" si="36"/>
        <v>0</v>
      </c>
      <c r="BA122" s="63">
        <f t="shared" si="36"/>
        <v>0</v>
      </c>
      <c r="BB122" s="63">
        <f t="shared" si="36"/>
        <v>0</v>
      </c>
      <c r="BC122" s="63">
        <f t="shared" si="36"/>
        <v>0</v>
      </c>
      <c r="BD122" s="63">
        <f t="shared" si="36"/>
        <v>0</v>
      </c>
      <c r="BE122" s="63">
        <f t="shared" si="36"/>
        <v>0</v>
      </c>
      <c r="BF122" s="63">
        <f t="shared" si="36"/>
        <v>0</v>
      </c>
      <c r="BG122" s="63">
        <f t="shared" si="36"/>
        <v>0</v>
      </c>
      <c r="BH122" s="63">
        <f t="shared" si="36"/>
        <v>0</v>
      </c>
      <c r="BI122" s="63">
        <f t="shared" si="36"/>
        <v>0</v>
      </c>
      <c r="BJ122" s="63">
        <f t="shared" si="36"/>
        <v>0</v>
      </c>
      <c r="BK122" s="63">
        <f t="shared" si="36"/>
        <v>0</v>
      </c>
    </row>
    <row r="123" spans="1:63" ht="12.75">
      <c r="A123" s="185" t="s">
        <v>154</v>
      </c>
      <c r="B123" s="251" t="s">
        <v>65</v>
      </c>
      <c r="C123" s="167">
        <v>1</v>
      </c>
      <c r="D123" s="63">
        <f aca="true" t="shared" si="37" ref="D123:BK123">D42/$C42</f>
        <v>12844</v>
      </c>
      <c r="E123" s="63">
        <f t="shared" si="37"/>
        <v>12686</v>
      </c>
      <c r="F123" s="63">
        <f t="shared" si="37"/>
        <v>13860</v>
      </c>
      <c r="G123" s="63">
        <f t="shared" si="37"/>
        <v>12108</v>
      </c>
      <c r="H123" s="63">
        <f t="shared" si="37"/>
        <v>6299</v>
      </c>
      <c r="I123" s="63">
        <f t="shared" si="37"/>
        <v>11498</v>
      </c>
      <c r="J123" s="63">
        <f t="shared" si="37"/>
        <v>11004</v>
      </c>
      <c r="K123" s="63">
        <f t="shared" si="37"/>
        <v>8621</v>
      </c>
      <c r="L123" s="63">
        <f t="shared" si="37"/>
        <v>10805</v>
      </c>
      <c r="M123" s="63">
        <f t="shared" si="37"/>
        <v>11950</v>
      </c>
      <c r="N123" s="63">
        <f t="shared" si="37"/>
        <v>11689</v>
      </c>
      <c r="O123" s="63">
        <f t="shared" si="37"/>
        <v>10956</v>
      </c>
      <c r="P123" s="63">
        <f t="shared" si="37"/>
        <v>10897</v>
      </c>
      <c r="Q123" s="63">
        <f t="shared" si="37"/>
        <v>9717</v>
      </c>
      <c r="R123" s="63">
        <f t="shared" si="37"/>
        <v>9507</v>
      </c>
      <c r="S123" s="63">
        <f t="shared" si="37"/>
        <v>9172</v>
      </c>
      <c r="T123" s="63">
        <f t="shared" si="37"/>
        <v>10431</v>
      </c>
      <c r="U123" s="63">
        <f t="shared" si="37"/>
        <v>9861</v>
      </c>
      <c r="V123" s="63">
        <f t="shared" si="37"/>
        <v>6050</v>
      </c>
      <c r="W123" s="63">
        <f t="shared" si="37"/>
        <v>10468</v>
      </c>
      <c r="X123" s="63">
        <f t="shared" si="37"/>
        <v>10185</v>
      </c>
      <c r="Y123" s="63">
        <f t="shared" si="37"/>
        <v>10451</v>
      </c>
      <c r="Z123" s="63">
        <f t="shared" si="37"/>
        <v>9971</v>
      </c>
      <c r="AA123" s="63">
        <f t="shared" si="37"/>
        <v>10614</v>
      </c>
      <c r="AB123" s="63">
        <f t="shared" si="37"/>
        <v>9781</v>
      </c>
      <c r="AC123" s="63">
        <f t="shared" si="37"/>
        <v>10003</v>
      </c>
      <c r="AD123" s="63">
        <f t="shared" si="37"/>
        <v>10130</v>
      </c>
      <c r="AE123" s="63">
        <f t="shared" si="37"/>
        <v>10225</v>
      </c>
      <c r="AF123" s="63">
        <f t="shared" si="37"/>
        <v>53</v>
      </c>
      <c r="AG123" s="63">
        <f t="shared" si="37"/>
        <v>2268</v>
      </c>
      <c r="AH123" s="63">
        <f t="shared" si="37"/>
        <v>2975</v>
      </c>
      <c r="AI123" s="63">
        <f t="shared" si="37"/>
        <v>7721</v>
      </c>
      <c r="AJ123" s="63">
        <f t="shared" si="37"/>
        <v>9435</v>
      </c>
      <c r="AK123" s="63">
        <f t="shared" si="37"/>
        <v>10473</v>
      </c>
      <c r="AL123" s="63">
        <f t="shared" si="37"/>
        <v>10528</v>
      </c>
      <c r="AM123" s="63">
        <f t="shared" si="37"/>
        <v>10758</v>
      </c>
      <c r="AN123" s="63">
        <f t="shared" si="37"/>
        <v>10099</v>
      </c>
      <c r="AO123" s="63">
        <f t="shared" si="37"/>
        <v>8717</v>
      </c>
      <c r="AP123" s="63">
        <f t="shared" si="37"/>
        <v>10806</v>
      </c>
      <c r="AQ123" s="63">
        <f t="shared" si="37"/>
        <v>9540</v>
      </c>
      <c r="AR123" s="63">
        <f t="shared" si="37"/>
        <v>8700</v>
      </c>
      <c r="AS123" s="63">
        <f t="shared" si="37"/>
        <v>10192</v>
      </c>
      <c r="AT123" s="63">
        <f t="shared" si="37"/>
        <v>9479</v>
      </c>
      <c r="AU123" s="63">
        <f t="shared" si="37"/>
        <v>8555</v>
      </c>
      <c r="AV123" s="63">
        <f t="shared" si="37"/>
        <v>10377</v>
      </c>
      <c r="AW123" s="63">
        <f t="shared" si="37"/>
        <v>10399</v>
      </c>
      <c r="AX123" s="63">
        <f t="shared" si="37"/>
        <v>10524</v>
      </c>
      <c r="AY123" s="63">
        <f t="shared" si="37"/>
        <v>10872</v>
      </c>
      <c r="AZ123" s="63">
        <f t="shared" si="37"/>
        <v>10566</v>
      </c>
      <c r="BA123" s="63">
        <f t="shared" si="37"/>
        <v>9793</v>
      </c>
      <c r="BB123" s="63">
        <f t="shared" si="37"/>
        <v>10809</v>
      </c>
      <c r="BC123" s="63">
        <f t="shared" si="37"/>
        <v>9870</v>
      </c>
      <c r="BD123" s="63">
        <f t="shared" si="37"/>
        <v>10515</v>
      </c>
      <c r="BE123" s="63">
        <f t="shared" si="37"/>
        <v>9592</v>
      </c>
      <c r="BF123" s="63">
        <f t="shared" si="37"/>
        <v>4003</v>
      </c>
      <c r="BG123" s="63">
        <f t="shared" si="37"/>
        <v>6863</v>
      </c>
      <c r="BH123" s="63">
        <f t="shared" si="37"/>
        <v>9320</v>
      </c>
      <c r="BI123" s="63">
        <f t="shared" si="37"/>
        <v>10169</v>
      </c>
      <c r="BJ123" s="63">
        <f t="shared" si="37"/>
        <v>10113</v>
      </c>
      <c r="BK123" s="63">
        <f t="shared" si="37"/>
        <v>9390</v>
      </c>
    </row>
    <row r="124" spans="1:63" ht="12.75">
      <c r="A124" s="185" t="s">
        <v>154</v>
      </c>
      <c r="B124" s="252" t="s">
        <v>154</v>
      </c>
      <c r="C124" s="167">
        <v>1.5000000000015</v>
      </c>
      <c r="D124" s="63">
        <f aca="true" t="shared" si="38" ref="D124:BK124">D43/$C43</f>
        <v>87204.66666657946</v>
      </c>
      <c r="E124" s="63">
        <f t="shared" si="38"/>
        <v>77308.66666658936</v>
      </c>
      <c r="F124" s="63">
        <f t="shared" si="38"/>
        <v>105870.6666665608</v>
      </c>
      <c r="G124" s="63">
        <f t="shared" si="38"/>
        <v>112473.99999988753</v>
      </c>
      <c r="H124" s="63">
        <f t="shared" si="38"/>
        <v>106528.66666656015</v>
      </c>
      <c r="I124" s="63">
        <f t="shared" si="38"/>
        <v>103552.66666656312</v>
      </c>
      <c r="J124" s="63">
        <f t="shared" si="38"/>
        <v>101011.999999899</v>
      </c>
      <c r="K124" s="63">
        <f t="shared" si="38"/>
        <v>113067.33333322027</v>
      </c>
      <c r="L124" s="63">
        <f t="shared" si="38"/>
        <v>75159.99999992484</v>
      </c>
      <c r="M124" s="63">
        <f t="shared" si="38"/>
        <v>111569.33333322177</v>
      </c>
      <c r="N124" s="63">
        <f t="shared" si="38"/>
        <v>99541.3333332338</v>
      </c>
      <c r="O124" s="63">
        <f t="shared" si="38"/>
        <v>106095.33333322725</v>
      </c>
      <c r="P124" s="63">
        <f t="shared" si="38"/>
        <v>120989.99999987902</v>
      </c>
      <c r="Q124" s="63">
        <f t="shared" si="38"/>
        <v>86721.99999991329</v>
      </c>
      <c r="R124" s="63">
        <f t="shared" si="38"/>
        <v>94922.66666657175</v>
      </c>
      <c r="S124" s="63">
        <f t="shared" si="38"/>
        <v>122961.33333321038</v>
      </c>
      <c r="T124" s="63">
        <f t="shared" si="38"/>
        <v>96876.6666665698</v>
      </c>
      <c r="U124" s="63">
        <f t="shared" si="38"/>
        <v>85823.99999991419</v>
      </c>
      <c r="V124" s="63">
        <f t="shared" si="38"/>
        <v>86603.33333324673</v>
      </c>
      <c r="W124" s="63">
        <f t="shared" si="38"/>
        <v>92999.33333324034</v>
      </c>
      <c r="X124" s="63">
        <f t="shared" si="38"/>
        <v>93456.66666657322</v>
      </c>
      <c r="Y124" s="63">
        <f t="shared" si="38"/>
        <v>87122.66666657955</v>
      </c>
      <c r="Z124" s="63">
        <f t="shared" si="38"/>
        <v>86351.33333324699</v>
      </c>
      <c r="AA124" s="63">
        <f t="shared" si="38"/>
        <v>131738.66666653493</v>
      </c>
      <c r="AB124" s="63">
        <f t="shared" si="38"/>
        <v>411219.9999995888</v>
      </c>
      <c r="AC124" s="63">
        <f t="shared" si="38"/>
        <v>322347.333333011</v>
      </c>
      <c r="AD124" s="63">
        <f t="shared" si="38"/>
        <v>103197.33333323014</v>
      </c>
      <c r="AE124" s="63">
        <f t="shared" si="38"/>
        <v>89983.99999991003</v>
      </c>
      <c r="AF124" s="63">
        <f t="shared" si="38"/>
        <v>90454.66666657622</v>
      </c>
      <c r="AG124" s="63">
        <f t="shared" si="38"/>
        <v>74470.6666665922</v>
      </c>
      <c r="AH124" s="63">
        <f t="shared" si="38"/>
        <v>153557.99999984645</v>
      </c>
      <c r="AI124" s="63">
        <f t="shared" si="38"/>
        <v>182215.99999981778</v>
      </c>
      <c r="AJ124" s="63">
        <f t="shared" si="38"/>
        <v>323970.6666663427</v>
      </c>
      <c r="AK124" s="63">
        <f t="shared" si="38"/>
        <v>383571.99999961647</v>
      </c>
      <c r="AL124" s="63">
        <f t="shared" si="38"/>
        <v>472205.33333286113</v>
      </c>
      <c r="AM124" s="63">
        <f t="shared" si="38"/>
        <v>467608.6666661991</v>
      </c>
      <c r="AN124" s="63">
        <f t="shared" si="38"/>
        <v>524027.999999476</v>
      </c>
      <c r="AO124" s="63">
        <f t="shared" si="38"/>
        <v>408567.3333329248</v>
      </c>
      <c r="AP124" s="63">
        <f t="shared" si="38"/>
        <v>575381.3333327579</v>
      </c>
      <c r="AQ124" s="63">
        <f t="shared" si="38"/>
        <v>82285.99999991772</v>
      </c>
      <c r="AR124" s="63">
        <f t="shared" si="38"/>
        <v>97124.66666656955</v>
      </c>
      <c r="AS124" s="63">
        <f t="shared" si="38"/>
        <v>90531.99999990947</v>
      </c>
      <c r="AT124" s="63">
        <f t="shared" si="38"/>
        <v>71672.666666595</v>
      </c>
      <c r="AU124" s="63">
        <f t="shared" si="38"/>
        <v>70889.99999992912</v>
      </c>
      <c r="AV124" s="63">
        <f t="shared" si="38"/>
        <v>71557.33333326178</v>
      </c>
      <c r="AW124" s="63">
        <f t="shared" si="38"/>
        <v>89840.66666657683</v>
      </c>
      <c r="AX124" s="63">
        <f t="shared" si="38"/>
        <v>82977.99999991702</v>
      </c>
      <c r="AY124" s="63">
        <f t="shared" si="38"/>
        <v>86584.66666658009</v>
      </c>
      <c r="AZ124" s="63">
        <f t="shared" si="38"/>
        <v>93355.99999990665</v>
      </c>
      <c r="BA124" s="63">
        <f t="shared" si="38"/>
        <v>91669.33333324167</v>
      </c>
      <c r="BB124" s="63">
        <f t="shared" si="38"/>
        <v>92183.33333324116</v>
      </c>
      <c r="BC124" s="63">
        <f t="shared" si="38"/>
        <v>97369.33333323598</v>
      </c>
      <c r="BD124" s="63">
        <f t="shared" si="38"/>
        <v>83485.33333324986</v>
      </c>
      <c r="BE124" s="63">
        <f t="shared" si="38"/>
        <v>95327.99999990467</v>
      </c>
      <c r="BF124" s="63">
        <f t="shared" si="38"/>
        <v>85417.99999991458</v>
      </c>
      <c r="BG124" s="63">
        <f t="shared" si="38"/>
        <v>97856.66666656881</v>
      </c>
      <c r="BH124" s="63">
        <f t="shared" si="38"/>
        <v>80883.33333325245</v>
      </c>
      <c r="BI124" s="63">
        <f t="shared" si="38"/>
        <v>112313.99999988769</v>
      </c>
      <c r="BJ124" s="63">
        <f t="shared" si="38"/>
        <v>109010.66666655766</v>
      </c>
      <c r="BK124" s="63">
        <f t="shared" si="38"/>
        <v>116287.99999988372</v>
      </c>
    </row>
    <row r="125" spans="1:63" ht="12.75">
      <c r="A125" s="185" t="s">
        <v>154</v>
      </c>
      <c r="B125" s="251" t="s">
        <v>71</v>
      </c>
      <c r="C125" s="167">
        <v>2</v>
      </c>
      <c r="D125" s="63">
        <f aca="true" t="shared" si="39" ref="D125:BK125">D44/$C44</f>
        <v>42900.5</v>
      </c>
      <c r="E125" s="63">
        <f t="shared" si="39"/>
        <v>44134</v>
      </c>
      <c r="F125" s="63">
        <f t="shared" si="39"/>
        <v>39384</v>
      </c>
      <c r="G125" s="63">
        <f t="shared" si="39"/>
        <v>41775.5</v>
      </c>
      <c r="H125" s="63">
        <f t="shared" si="39"/>
        <v>41285</v>
      </c>
      <c r="I125" s="63">
        <f t="shared" si="39"/>
        <v>41551</v>
      </c>
      <c r="J125" s="63">
        <f t="shared" si="39"/>
        <v>50435</v>
      </c>
      <c r="K125" s="63">
        <f t="shared" si="39"/>
        <v>52921</v>
      </c>
      <c r="L125" s="63">
        <f t="shared" si="39"/>
        <v>46274</v>
      </c>
      <c r="M125" s="63">
        <f t="shared" si="39"/>
        <v>48716.5</v>
      </c>
      <c r="N125" s="63">
        <f t="shared" si="39"/>
        <v>49685.5</v>
      </c>
      <c r="O125" s="63">
        <f t="shared" si="39"/>
        <v>48535.5</v>
      </c>
      <c r="P125" s="63">
        <f t="shared" si="39"/>
        <v>45899.5</v>
      </c>
      <c r="Q125" s="63">
        <f t="shared" si="39"/>
        <v>46563</v>
      </c>
      <c r="R125" s="63">
        <f t="shared" si="39"/>
        <v>45214</v>
      </c>
      <c r="S125" s="63">
        <f t="shared" si="39"/>
        <v>33860</v>
      </c>
      <c r="T125" s="63">
        <f t="shared" si="39"/>
        <v>63556</v>
      </c>
      <c r="U125" s="63">
        <f t="shared" si="39"/>
        <v>60083.5</v>
      </c>
      <c r="V125" s="63">
        <f t="shared" si="39"/>
        <v>64263</v>
      </c>
      <c r="W125" s="63">
        <f t="shared" si="39"/>
        <v>57503</v>
      </c>
      <c r="X125" s="63">
        <f t="shared" si="39"/>
        <v>47433</v>
      </c>
      <c r="Y125" s="63">
        <f t="shared" si="39"/>
        <v>53413.5</v>
      </c>
      <c r="Z125" s="63">
        <f t="shared" si="39"/>
        <v>39940.5</v>
      </c>
      <c r="AA125" s="63">
        <f t="shared" si="39"/>
        <v>47948</v>
      </c>
      <c r="AB125" s="63">
        <f t="shared" si="39"/>
        <v>67858.5</v>
      </c>
      <c r="AC125" s="63">
        <f t="shared" si="39"/>
        <v>59059</v>
      </c>
      <c r="AD125" s="63">
        <f t="shared" si="39"/>
        <v>68720</v>
      </c>
      <c r="AE125" s="63">
        <f t="shared" si="39"/>
        <v>55327.5</v>
      </c>
      <c r="AF125" s="63">
        <f t="shared" si="39"/>
        <v>69447</v>
      </c>
      <c r="AG125" s="63">
        <f t="shared" si="39"/>
        <v>78329.5</v>
      </c>
      <c r="AH125" s="63">
        <f t="shared" si="39"/>
        <v>73723</v>
      </c>
      <c r="AI125" s="63">
        <f t="shared" si="39"/>
        <v>62165.5</v>
      </c>
      <c r="AJ125" s="63">
        <f t="shared" si="39"/>
        <v>69064</v>
      </c>
      <c r="AK125" s="63">
        <f t="shared" si="39"/>
        <v>72829.5</v>
      </c>
      <c r="AL125" s="63">
        <f t="shared" si="39"/>
        <v>71736.5</v>
      </c>
      <c r="AM125" s="63">
        <f t="shared" si="39"/>
        <v>71422</v>
      </c>
      <c r="AN125" s="63">
        <f t="shared" si="39"/>
        <v>63362.5</v>
      </c>
      <c r="AO125" s="63">
        <f t="shared" si="39"/>
        <v>55221</v>
      </c>
      <c r="AP125" s="63">
        <f t="shared" si="39"/>
        <v>48386</v>
      </c>
      <c r="AQ125" s="63">
        <f t="shared" si="39"/>
        <v>40976.5</v>
      </c>
      <c r="AR125" s="63">
        <f t="shared" si="39"/>
        <v>105003</v>
      </c>
      <c r="AS125" s="63">
        <f t="shared" si="39"/>
        <v>100195.5</v>
      </c>
      <c r="AT125" s="63">
        <f t="shared" si="39"/>
        <v>98374</v>
      </c>
      <c r="AU125" s="63">
        <f t="shared" si="39"/>
        <v>99917.5</v>
      </c>
      <c r="AV125" s="63">
        <f t="shared" si="39"/>
        <v>105391.5</v>
      </c>
      <c r="AW125" s="63">
        <f t="shared" si="39"/>
        <v>110019</v>
      </c>
      <c r="AX125" s="63">
        <f t="shared" si="39"/>
        <v>87148.5</v>
      </c>
      <c r="AY125" s="63">
        <f t="shared" si="39"/>
        <v>90673.5</v>
      </c>
      <c r="AZ125" s="63">
        <f t="shared" si="39"/>
        <v>107758</v>
      </c>
      <c r="BA125" s="63">
        <f t="shared" si="39"/>
        <v>94405</v>
      </c>
      <c r="BB125" s="63">
        <f t="shared" si="39"/>
        <v>91452</v>
      </c>
      <c r="BC125" s="63">
        <f t="shared" si="39"/>
        <v>103766.5</v>
      </c>
      <c r="BD125" s="63">
        <f t="shared" si="39"/>
        <v>107761</v>
      </c>
      <c r="BE125" s="63">
        <f t="shared" si="39"/>
        <v>107426.5</v>
      </c>
      <c r="BF125" s="63">
        <f t="shared" si="39"/>
        <v>100145.5</v>
      </c>
      <c r="BG125" s="63">
        <f t="shared" si="39"/>
        <v>108653.5</v>
      </c>
      <c r="BH125" s="63">
        <f t="shared" si="39"/>
        <v>92334</v>
      </c>
      <c r="BI125" s="63">
        <f t="shared" si="39"/>
        <v>104355.5</v>
      </c>
      <c r="BJ125" s="63">
        <f t="shared" si="39"/>
        <v>103779</v>
      </c>
      <c r="BK125" s="63">
        <f t="shared" si="39"/>
        <v>106217</v>
      </c>
    </row>
    <row r="126" spans="1:63" ht="12.75" customHeight="1">
      <c r="A126" s="185" t="s">
        <v>154</v>
      </c>
      <c r="B126" s="251" t="s">
        <v>72</v>
      </c>
      <c r="C126" s="167">
        <v>1</v>
      </c>
      <c r="D126" s="63">
        <f aca="true" t="shared" si="40" ref="D126:BK126">D45/$C45</f>
        <v>0</v>
      </c>
      <c r="E126" s="63">
        <f t="shared" si="40"/>
        <v>0</v>
      </c>
      <c r="F126" s="63">
        <f t="shared" si="40"/>
        <v>0</v>
      </c>
      <c r="G126" s="63">
        <f t="shared" si="40"/>
        <v>0</v>
      </c>
      <c r="H126" s="63">
        <f t="shared" si="40"/>
        <v>0</v>
      </c>
      <c r="I126" s="63">
        <f t="shared" si="40"/>
        <v>0</v>
      </c>
      <c r="J126" s="63">
        <f t="shared" si="40"/>
        <v>0</v>
      </c>
      <c r="K126" s="63">
        <f t="shared" si="40"/>
        <v>0</v>
      </c>
      <c r="L126" s="63">
        <f t="shared" si="40"/>
        <v>0</v>
      </c>
      <c r="M126" s="63">
        <f t="shared" si="40"/>
        <v>0</v>
      </c>
      <c r="N126" s="63">
        <f t="shared" si="40"/>
        <v>0</v>
      </c>
      <c r="O126" s="63">
        <f t="shared" si="40"/>
        <v>0</v>
      </c>
      <c r="P126" s="63">
        <f t="shared" si="40"/>
        <v>0</v>
      </c>
      <c r="Q126" s="63">
        <f t="shared" si="40"/>
        <v>0</v>
      </c>
      <c r="R126" s="63">
        <f t="shared" si="40"/>
        <v>0</v>
      </c>
      <c r="S126" s="63">
        <f t="shared" si="40"/>
        <v>0</v>
      </c>
      <c r="T126" s="63">
        <f t="shared" si="40"/>
        <v>0</v>
      </c>
      <c r="U126" s="63">
        <f t="shared" si="40"/>
        <v>0</v>
      </c>
      <c r="V126" s="63">
        <f t="shared" si="40"/>
        <v>0</v>
      </c>
      <c r="W126" s="63">
        <f t="shared" si="40"/>
        <v>0</v>
      </c>
      <c r="X126" s="63">
        <f t="shared" si="40"/>
        <v>0</v>
      </c>
      <c r="Y126" s="63">
        <f t="shared" si="40"/>
        <v>0</v>
      </c>
      <c r="Z126" s="63">
        <f t="shared" si="40"/>
        <v>249</v>
      </c>
      <c r="AA126" s="63">
        <f t="shared" si="40"/>
        <v>0</v>
      </c>
      <c r="AB126" s="63">
        <f t="shared" si="40"/>
        <v>0</v>
      </c>
      <c r="AC126" s="63">
        <f t="shared" si="40"/>
        <v>0</v>
      </c>
      <c r="AD126" s="63">
        <f t="shared" si="40"/>
        <v>0</v>
      </c>
      <c r="AE126" s="63">
        <f t="shared" si="40"/>
        <v>0</v>
      </c>
      <c r="AF126" s="63">
        <f t="shared" si="40"/>
        <v>0</v>
      </c>
      <c r="AG126" s="63">
        <f t="shared" si="40"/>
        <v>0</v>
      </c>
      <c r="AH126" s="63">
        <f t="shared" si="40"/>
        <v>0</v>
      </c>
      <c r="AI126" s="63">
        <f t="shared" si="40"/>
        <v>0</v>
      </c>
      <c r="AJ126" s="63">
        <f t="shared" si="40"/>
        <v>0</v>
      </c>
      <c r="AK126" s="63">
        <f t="shared" si="40"/>
        <v>0</v>
      </c>
      <c r="AL126" s="63">
        <f t="shared" si="40"/>
        <v>0</v>
      </c>
      <c r="AM126" s="63">
        <f t="shared" si="40"/>
        <v>0</v>
      </c>
      <c r="AN126" s="63">
        <f t="shared" si="40"/>
        <v>0</v>
      </c>
      <c r="AO126" s="63">
        <f t="shared" si="40"/>
        <v>0</v>
      </c>
      <c r="AP126" s="63">
        <f t="shared" si="40"/>
        <v>0</v>
      </c>
      <c r="AQ126" s="63">
        <f t="shared" si="40"/>
        <v>0</v>
      </c>
      <c r="AR126" s="63">
        <f t="shared" si="40"/>
        <v>0</v>
      </c>
      <c r="AS126" s="63">
        <f t="shared" si="40"/>
        <v>0</v>
      </c>
      <c r="AT126" s="63">
        <f t="shared" si="40"/>
        <v>0</v>
      </c>
      <c r="AU126" s="63">
        <f t="shared" si="40"/>
        <v>0</v>
      </c>
      <c r="AV126" s="63">
        <f t="shared" si="40"/>
        <v>0</v>
      </c>
      <c r="AW126" s="63">
        <f t="shared" si="40"/>
        <v>0</v>
      </c>
      <c r="AX126" s="63">
        <f t="shared" si="40"/>
        <v>0</v>
      </c>
      <c r="AY126" s="63">
        <f t="shared" si="40"/>
        <v>0</v>
      </c>
      <c r="AZ126" s="63">
        <f t="shared" si="40"/>
        <v>0</v>
      </c>
      <c r="BA126" s="63">
        <f t="shared" si="40"/>
        <v>0</v>
      </c>
      <c r="BB126" s="63">
        <f t="shared" si="40"/>
        <v>0</v>
      </c>
      <c r="BC126" s="63">
        <f t="shared" si="40"/>
        <v>0</v>
      </c>
      <c r="BD126" s="63">
        <f t="shared" si="40"/>
        <v>0</v>
      </c>
      <c r="BE126" s="63">
        <f t="shared" si="40"/>
        <v>0</v>
      </c>
      <c r="BF126" s="63">
        <f t="shared" si="40"/>
        <v>0</v>
      </c>
      <c r="BG126" s="63">
        <f t="shared" si="40"/>
        <v>0</v>
      </c>
      <c r="BH126" s="63">
        <f t="shared" si="40"/>
        <v>0</v>
      </c>
      <c r="BI126" s="63">
        <f t="shared" si="40"/>
        <v>0</v>
      </c>
      <c r="BJ126" s="63">
        <f t="shared" si="40"/>
        <v>0</v>
      </c>
      <c r="BK126" s="63">
        <f t="shared" si="40"/>
        <v>0</v>
      </c>
    </row>
    <row r="127" spans="1:63" ht="12.75" customHeight="1">
      <c r="A127" s="185" t="s">
        <v>154</v>
      </c>
      <c r="B127" s="252" t="s">
        <v>154</v>
      </c>
      <c r="C127" s="167">
        <v>2</v>
      </c>
      <c r="D127" s="63">
        <f aca="true" t="shared" si="41" ref="D127:BK127">D46/$C46</f>
        <v>0</v>
      </c>
      <c r="E127" s="63">
        <f t="shared" si="41"/>
        <v>0</v>
      </c>
      <c r="F127" s="63">
        <f t="shared" si="41"/>
        <v>0</v>
      </c>
      <c r="G127" s="63">
        <f t="shared" si="41"/>
        <v>3985</v>
      </c>
      <c r="H127" s="63">
        <f t="shared" si="41"/>
        <v>8108</v>
      </c>
      <c r="I127" s="63">
        <f t="shared" si="41"/>
        <v>10478.5</v>
      </c>
      <c r="J127" s="63">
        <f t="shared" si="41"/>
        <v>3045.5</v>
      </c>
      <c r="K127" s="63">
        <f t="shared" si="41"/>
        <v>3597</v>
      </c>
      <c r="L127" s="63">
        <f t="shared" si="41"/>
        <v>975</v>
      </c>
      <c r="M127" s="63">
        <f t="shared" si="41"/>
        <v>1</v>
      </c>
      <c r="N127" s="63">
        <f t="shared" si="41"/>
        <v>40</v>
      </c>
      <c r="O127" s="63">
        <f t="shared" si="41"/>
        <v>264</v>
      </c>
      <c r="P127" s="63">
        <f t="shared" si="41"/>
        <v>0</v>
      </c>
      <c r="Q127" s="63">
        <f t="shared" si="41"/>
        <v>0</v>
      </c>
      <c r="R127" s="63">
        <f t="shared" si="41"/>
        <v>0</v>
      </c>
      <c r="S127" s="63">
        <f t="shared" si="41"/>
        <v>25</v>
      </c>
      <c r="T127" s="63">
        <f t="shared" si="41"/>
        <v>957.5</v>
      </c>
      <c r="U127" s="63">
        <f t="shared" si="41"/>
        <v>2532</v>
      </c>
      <c r="V127" s="63">
        <f t="shared" si="41"/>
        <v>2395.5</v>
      </c>
      <c r="W127" s="63">
        <f t="shared" si="41"/>
        <v>2253</v>
      </c>
      <c r="X127" s="63">
        <f t="shared" si="41"/>
        <v>587</v>
      </c>
      <c r="Y127" s="63">
        <f t="shared" si="41"/>
        <v>693.5</v>
      </c>
      <c r="Z127" s="63">
        <f t="shared" si="41"/>
        <v>1115</v>
      </c>
      <c r="AA127" s="63">
        <f t="shared" si="41"/>
        <v>2166.5</v>
      </c>
      <c r="AB127" s="63">
        <f t="shared" si="41"/>
        <v>1209.5</v>
      </c>
      <c r="AC127" s="63">
        <f t="shared" si="41"/>
        <v>849.5</v>
      </c>
      <c r="AD127" s="63">
        <f t="shared" si="41"/>
        <v>1657.5</v>
      </c>
      <c r="AE127" s="63">
        <f t="shared" si="41"/>
        <v>1424</v>
      </c>
      <c r="AF127" s="63">
        <f t="shared" si="41"/>
        <v>1611.5</v>
      </c>
      <c r="AG127" s="63">
        <f t="shared" si="41"/>
        <v>2908.5</v>
      </c>
      <c r="AH127" s="63">
        <f t="shared" si="41"/>
        <v>3455.5</v>
      </c>
      <c r="AI127" s="63">
        <f t="shared" si="41"/>
        <v>3259</v>
      </c>
      <c r="AJ127" s="63">
        <f t="shared" si="41"/>
        <v>0</v>
      </c>
      <c r="AK127" s="63">
        <f t="shared" si="41"/>
        <v>337</v>
      </c>
      <c r="AL127" s="63">
        <f t="shared" si="41"/>
        <v>990</v>
      </c>
      <c r="AM127" s="63">
        <f t="shared" si="41"/>
        <v>314</v>
      </c>
      <c r="AN127" s="63">
        <f t="shared" si="41"/>
        <v>228</v>
      </c>
      <c r="AO127" s="63">
        <f t="shared" si="41"/>
        <v>255</v>
      </c>
      <c r="AP127" s="63">
        <f t="shared" si="41"/>
        <v>204</v>
      </c>
      <c r="AQ127" s="63">
        <f t="shared" si="41"/>
        <v>962.5</v>
      </c>
      <c r="AR127" s="63">
        <f t="shared" si="41"/>
        <v>1425.5</v>
      </c>
      <c r="AS127" s="63">
        <f t="shared" si="41"/>
        <v>1762.5</v>
      </c>
      <c r="AT127" s="63">
        <f t="shared" si="41"/>
        <v>3374</v>
      </c>
      <c r="AU127" s="63">
        <f t="shared" si="41"/>
        <v>232.5</v>
      </c>
      <c r="AV127" s="63">
        <f t="shared" si="41"/>
        <v>71.5</v>
      </c>
      <c r="AW127" s="63">
        <f t="shared" si="41"/>
        <v>75</v>
      </c>
      <c r="AX127" s="63">
        <f t="shared" si="41"/>
        <v>112</v>
      </c>
      <c r="AY127" s="63">
        <f t="shared" si="41"/>
        <v>644</v>
      </c>
      <c r="AZ127" s="63">
        <f t="shared" si="41"/>
        <v>593.5</v>
      </c>
      <c r="BA127" s="63">
        <f t="shared" si="41"/>
        <v>816</v>
      </c>
      <c r="BB127" s="63">
        <f t="shared" si="41"/>
        <v>166.5</v>
      </c>
      <c r="BC127" s="63">
        <f t="shared" si="41"/>
        <v>38</v>
      </c>
      <c r="BD127" s="63">
        <f t="shared" si="41"/>
        <v>190</v>
      </c>
      <c r="BE127" s="63">
        <f t="shared" si="41"/>
        <v>366.5</v>
      </c>
      <c r="BF127" s="63">
        <f t="shared" si="41"/>
        <v>43</v>
      </c>
      <c r="BG127" s="63">
        <f t="shared" si="41"/>
        <v>353</v>
      </c>
      <c r="BH127" s="63">
        <f t="shared" si="41"/>
        <v>228</v>
      </c>
      <c r="BI127" s="63">
        <f t="shared" si="41"/>
        <v>168.5</v>
      </c>
      <c r="BJ127" s="63">
        <f t="shared" si="41"/>
        <v>76</v>
      </c>
      <c r="BK127" s="63">
        <f t="shared" si="41"/>
        <v>107.5</v>
      </c>
    </row>
    <row r="128" spans="1:63" ht="12.75" customHeight="1">
      <c r="A128" s="185" t="s">
        <v>154</v>
      </c>
      <c r="B128" s="253" t="s">
        <v>73</v>
      </c>
      <c r="C128" s="167">
        <v>2</v>
      </c>
      <c r="D128" s="63">
        <f aca="true" t="shared" si="42" ref="D128:BK128">D47/$C47</f>
        <v>1330.5</v>
      </c>
      <c r="E128" s="63">
        <f t="shared" si="42"/>
        <v>0</v>
      </c>
      <c r="F128" s="63">
        <f t="shared" si="42"/>
        <v>1154.5</v>
      </c>
      <c r="G128" s="63">
        <f t="shared" si="42"/>
        <v>0</v>
      </c>
      <c r="H128" s="63">
        <f t="shared" si="42"/>
        <v>0</v>
      </c>
      <c r="I128" s="63">
        <f t="shared" si="42"/>
        <v>0</v>
      </c>
      <c r="J128" s="63">
        <f t="shared" si="42"/>
        <v>0</v>
      </c>
      <c r="K128" s="63">
        <f t="shared" si="42"/>
        <v>0</v>
      </c>
      <c r="L128" s="63">
        <f t="shared" si="42"/>
        <v>0</v>
      </c>
      <c r="M128" s="63">
        <f t="shared" si="42"/>
        <v>0</v>
      </c>
      <c r="N128" s="63">
        <f t="shared" si="42"/>
        <v>0</v>
      </c>
      <c r="O128" s="63">
        <f t="shared" si="42"/>
        <v>0</v>
      </c>
      <c r="P128" s="63">
        <f t="shared" si="42"/>
        <v>0</v>
      </c>
      <c r="Q128" s="63">
        <f t="shared" si="42"/>
        <v>0</v>
      </c>
      <c r="R128" s="63">
        <f t="shared" si="42"/>
        <v>0</v>
      </c>
      <c r="S128" s="63">
        <f t="shared" si="42"/>
        <v>0</v>
      </c>
      <c r="T128" s="63">
        <f t="shared" si="42"/>
        <v>115</v>
      </c>
      <c r="U128" s="63">
        <f t="shared" si="42"/>
        <v>522.5</v>
      </c>
      <c r="V128" s="63">
        <f t="shared" si="42"/>
        <v>885.5</v>
      </c>
      <c r="W128" s="63">
        <f t="shared" si="42"/>
        <v>1161.5</v>
      </c>
      <c r="X128" s="63">
        <f t="shared" si="42"/>
        <v>890</v>
      </c>
      <c r="Y128" s="63">
        <f t="shared" si="42"/>
        <v>88.5</v>
      </c>
      <c r="Z128" s="63">
        <f t="shared" si="42"/>
        <v>0</v>
      </c>
      <c r="AA128" s="63">
        <f t="shared" si="42"/>
        <v>109.5</v>
      </c>
      <c r="AB128" s="63">
        <f t="shared" si="42"/>
        <v>249.5</v>
      </c>
      <c r="AC128" s="63">
        <f t="shared" si="42"/>
        <v>65.5</v>
      </c>
      <c r="AD128" s="63">
        <f t="shared" si="42"/>
        <v>0</v>
      </c>
      <c r="AE128" s="63">
        <f t="shared" si="42"/>
        <v>154</v>
      </c>
      <c r="AF128" s="63">
        <f t="shared" si="42"/>
        <v>659.5</v>
      </c>
      <c r="AG128" s="63">
        <f t="shared" si="42"/>
        <v>142.5</v>
      </c>
      <c r="AH128" s="63">
        <f t="shared" si="42"/>
        <v>299.5</v>
      </c>
      <c r="AI128" s="63">
        <f t="shared" si="42"/>
        <v>0</v>
      </c>
      <c r="AJ128" s="63">
        <f t="shared" si="42"/>
        <v>0</v>
      </c>
      <c r="AK128" s="63">
        <f t="shared" si="42"/>
        <v>0</v>
      </c>
      <c r="AL128" s="63">
        <f t="shared" si="42"/>
        <v>0</v>
      </c>
      <c r="AM128" s="63">
        <f t="shared" si="42"/>
        <v>0</v>
      </c>
      <c r="AN128" s="63">
        <f t="shared" si="42"/>
        <v>0</v>
      </c>
      <c r="AO128" s="63">
        <f t="shared" si="42"/>
        <v>0</v>
      </c>
      <c r="AP128" s="63">
        <f t="shared" si="42"/>
        <v>0</v>
      </c>
      <c r="AQ128" s="63">
        <f t="shared" si="42"/>
        <v>0</v>
      </c>
      <c r="AR128" s="63">
        <f t="shared" si="42"/>
        <v>0</v>
      </c>
      <c r="AS128" s="63">
        <f t="shared" si="42"/>
        <v>0</v>
      </c>
      <c r="AT128" s="63">
        <f t="shared" si="42"/>
        <v>0</v>
      </c>
      <c r="AU128" s="63">
        <f t="shared" si="42"/>
        <v>0</v>
      </c>
      <c r="AV128" s="63">
        <f t="shared" si="42"/>
        <v>0</v>
      </c>
      <c r="AW128" s="63">
        <f t="shared" si="42"/>
        <v>0</v>
      </c>
      <c r="AX128" s="63">
        <f t="shared" si="42"/>
        <v>0</v>
      </c>
      <c r="AY128" s="63">
        <f t="shared" si="42"/>
        <v>0</v>
      </c>
      <c r="AZ128" s="63">
        <f t="shared" si="42"/>
        <v>0</v>
      </c>
      <c r="BA128" s="63">
        <f t="shared" si="42"/>
        <v>0</v>
      </c>
      <c r="BB128" s="63">
        <f t="shared" si="42"/>
        <v>0</v>
      </c>
      <c r="BC128" s="63">
        <f t="shared" si="42"/>
        <v>0</v>
      </c>
      <c r="BD128" s="63">
        <f t="shared" si="42"/>
        <v>0</v>
      </c>
      <c r="BE128" s="63">
        <f t="shared" si="42"/>
        <v>0</v>
      </c>
      <c r="BF128" s="63">
        <f t="shared" si="42"/>
        <v>0</v>
      </c>
      <c r="BG128" s="63">
        <f t="shared" si="42"/>
        <v>0</v>
      </c>
      <c r="BH128" s="63">
        <f t="shared" si="42"/>
        <v>0</v>
      </c>
      <c r="BI128" s="63">
        <f t="shared" si="42"/>
        <v>0</v>
      </c>
      <c r="BJ128" s="63">
        <f t="shared" si="42"/>
        <v>0</v>
      </c>
      <c r="BK128" s="63">
        <f t="shared" si="42"/>
        <v>0</v>
      </c>
    </row>
    <row r="129" spans="1:63" ht="12.75" customHeight="1">
      <c r="A129" s="185" t="s">
        <v>154</v>
      </c>
      <c r="B129" s="253" t="s">
        <v>74</v>
      </c>
      <c r="C129" s="167">
        <v>0.5</v>
      </c>
      <c r="D129" s="63">
        <f aca="true" t="shared" si="43" ref="D129:BK129">D48/$C48</f>
        <v>0</v>
      </c>
      <c r="E129" s="63">
        <f t="shared" si="43"/>
        <v>0</v>
      </c>
      <c r="F129" s="63">
        <f t="shared" si="43"/>
        <v>0</v>
      </c>
      <c r="G129" s="63">
        <f t="shared" si="43"/>
        <v>0</v>
      </c>
      <c r="H129" s="63">
        <f t="shared" si="43"/>
        <v>0</v>
      </c>
      <c r="I129" s="63">
        <f t="shared" si="43"/>
        <v>0</v>
      </c>
      <c r="J129" s="63">
        <f t="shared" si="43"/>
        <v>0</v>
      </c>
      <c r="K129" s="63">
        <f t="shared" si="43"/>
        <v>0</v>
      </c>
      <c r="L129" s="63">
        <f t="shared" si="43"/>
        <v>0</v>
      </c>
      <c r="M129" s="63">
        <f t="shared" si="43"/>
        <v>0</v>
      </c>
      <c r="N129" s="63">
        <f t="shared" si="43"/>
        <v>0</v>
      </c>
      <c r="O129" s="63">
        <f t="shared" si="43"/>
        <v>0</v>
      </c>
      <c r="P129" s="63">
        <f t="shared" si="43"/>
        <v>0</v>
      </c>
      <c r="Q129" s="63">
        <f t="shared" si="43"/>
        <v>0</v>
      </c>
      <c r="R129" s="63">
        <f t="shared" si="43"/>
        <v>0</v>
      </c>
      <c r="S129" s="63">
        <f t="shared" si="43"/>
        <v>0</v>
      </c>
      <c r="T129" s="63">
        <f t="shared" si="43"/>
        <v>0</v>
      </c>
      <c r="U129" s="63">
        <f t="shared" si="43"/>
        <v>0</v>
      </c>
      <c r="V129" s="63">
        <f t="shared" si="43"/>
        <v>0</v>
      </c>
      <c r="W129" s="63">
        <f t="shared" si="43"/>
        <v>0</v>
      </c>
      <c r="X129" s="63">
        <f t="shared" si="43"/>
        <v>0</v>
      </c>
      <c r="Y129" s="63">
        <f t="shared" si="43"/>
        <v>0</v>
      </c>
      <c r="Z129" s="63">
        <f t="shared" si="43"/>
        <v>0</v>
      </c>
      <c r="AA129" s="63">
        <f t="shared" si="43"/>
        <v>0</v>
      </c>
      <c r="AB129" s="63">
        <f t="shared" si="43"/>
        <v>0</v>
      </c>
      <c r="AC129" s="63">
        <f t="shared" si="43"/>
        <v>0</v>
      </c>
      <c r="AD129" s="63">
        <f t="shared" si="43"/>
        <v>0</v>
      </c>
      <c r="AE129" s="63">
        <f t="shared" si="43"/>
        <v>0</v>
      </c>
      <c r="AF129" s="63">
        <f t="shared" si="43"/>
        <v>0</v>
      </c>
      <c r="AG129" s="63">
        <f t="shared" si="43"/>
        <v>0</v>
      </c>
      <c r="AH129" s="63">
        <f t="shared" si="43"/>
        <v>0</v>
      </c>
      <c r="AI129" s="63">
        <f t="shared" si="43"/>
        <v>0</v>
      </c>
      <c r="AJ129" s="63">
        <f t="shared" si="43"/>
        <v>0</v>
      </c>
      <c r="AK129" s="63">
        <f t="shared" si="43"/>
        <v>0</v>
      </c>
      <c r="AL129" s="63">
        <f t="shared" si="43"/>
        <v>0</v>
      </c>
      <c r="AM129" s="63">
        <f t="shared" si="43"/>
        <v>0</v>
      </c>
      <c r="AN129" s="63">
        <f t="shared" si="43"/>
        <v>0</v>
      </c>
      <c r="AO129" s="63">
        <f t="shared" si="43"/>
        <v>0</v>
      </c>
      <c r="AP129" s="63">
        <f t="shared" si="43"/>
        <v>0</v>
      </c>
      <c r="AQ129" s="63">
        <f t="shared" si="43"/>
        <v>0</v>
      </c>
      <c r="AR129" s="63">
        <f t="shared" si="43"/>
        <v>0</v>
      </c>
      <c r="AS129" s="63">
        <f t="shared" si="43"/>
        <v>0</v>
      </c>
      <c r="AT129" s="63">
        <f t="shared" si="43"/>
        <v>0</v>
      </c>
      <c r="AU129" s="63">
        <f t="shared" si="43"/>
        <v>0</v>
      </c>
      <c r="AV129" s="63">
        <f t="shared" si="43"/>
        <v>0</v>
      </c>
      <c r="AW129" s="63">
        <f t="shared" si="43"/>
        <v>0</v>
      </c>
      <c r="AX129" s="63">
        <f t="shared" si="43"/>
        <v>0</v>
      </c>
      <c r="AY129" s="63">
        <f t="shared" si="43"/>
        <v>0</v>
      </c>
      <c r="AZ129" s="63">
        <f t="shared" si="43"/>
        <v>0</v>
      </c>
      <c r="BA129" s="63">
        <f t="shared" si="43"/>
        <v>0</v>
      </c>
      <c r="BB129" s="63">
        <f t="shared" si="43"/>
        <v>0</v>
      </c>
      <c r="BC129" s="63">
        <f t="shared" si="43"/>
        <v>0</v>
      </c>
      <c r="BD129" s="63">
        <f t="shared" si="43"/>
        <v>0</v>
      </c>
      <c r="BE129" s="63">
        <f t="shared" si="43"/>
        <v>0</v>
      </c>
      <c r="BF129" s="63">
        <f t="shared" si="43"/>
        <v>0</v>
      </c>
      <c r="BG129" s="63">
        <f t="shared" si="43"/>
        <v>0</v>
      </c>
      <c r="BH129" s="63">
        <f t="shared" si="43"/>
        <v>0</v>
      </c>
      <c r="BI129" s="63">
        <f t="shared" si="43"/>
        <v>0</v>
      </c>
      <c r="BJ129" s="63">
        <f t="shared" si="43"/>
        <v>0</v>
      </c>
      <c r="BK129" s="63">
        <f t="shared" si="43"/>
        <v>0</v>
      </c>
    </row>
    <row r="130" spans="1:63" ht="12.75" customHeight="1">
      <c r="A130" s="185" t="s">
        <v>154</v>
      </c>
      <c r="B130" s="253" t="s">
        <v>154</v>
      </c>
      <c r="C130" s="167">
        <v>1</v>
      </c>
      <c r="D130" s="63">
        <f aca="true" t="shared" si="44" ref="D130:BK130">D49/$C49</f>
        <v>9952</v>
      </c>
      <c r="E130" s="63">
        <f t="shared" si="44"/>
        <v>8936</v>
      </c>
      <c r="F130" s="63">
        <f t="shared" si="44"/>
        <v>10097</v>
      </c>
      <c r="G130" s="63">
        <f t="shared" si="44"/>
        <v>9407</v>
      </c>
      <c r="H130" s="63">
        <f t="shared" si="44"/>
        <v>9675</v>
      </c>
      <c r="I130" s="63">
        <f t="shared" si="44"/>
        <v>8917</v>
      </c>
      <c r="J130" s="63">
        <f t="shared" si="44"/>
        <v>8920</v>
      </c>
      <c r="K130" s="63">
        <f t="shared" si="44"/>
        <v>8770</v>
      </c>
      <c r="L130" s="63">
        <f t="shared" si="44"/>
        <v>8942</v>
      </c>
      <c r="M130" s="63">
        <f t="shared" si="44"/>
        <v>9555</v>
      </c>
      <c r="N130" s="63">
        <f t="shared" si="44"/>
        <v>7637</v>
      </c>
      <c r="O130" s="63">
        <f t="shared" si="44"/>
        <v>8510</v>
      </c>
      <c r="P130" s="63">
        <f t="shared" si="44"/>
        <v>8842</v>
      </c>
      <c r="Q130" s="63">
        <f t="shared" si="44"/>
        <v>8510</v>
      </c>
      <c r="R130" s="63">
        <f t="shared" si="44"/>
        <v>9185</v>
      </c>
      <c r="S130" s="63">
        <f t="shared" si="44"/>
        <v>9320</v>
      </c>
      <c r="T130" s="63">
        <f t="shared" si="44"/>
        <v>9511</v>
      </c>
      <c r="U130" s="63">
        <f t="shared" si="44"/>
        <v>8610</v>
      </c>
      <c r="V130" s="63">
        <f t="shared" si="44"/>
        <v>8118</v>
      </c>
      <c r="W130" s="63">
        <f t="shared" si="44"/>
        <v>8128</v>
      </c>
      <c r="X130" s="63">
        <f t="shared" si="44"/>
        <v>7675</v>
      </c>
      <c r="Y130" s="63">
        <f t="shared" si="44"/>
        <v>8660</v>
      </c>
      <c r="Z130" s="63">
        <f t="shared" si="44"/>
        <v>8869</v>
      </c>
      <c r="AA130" s="63">
        <f t="shared" si="44"/>
        <v>8795</v>
      </c>
      <c r="AB130" s="63">
        <f t="shared" si="44"/>
        <v>8730</v>
      </c>
      <c r="AC130" s="63">
        <f t="shared" si="44"/>
        <v>8078</v>
      </c>
      <c r="AD130" s="63">
        <f t="shared" si="44"/>
        <v>8998</v>
      </c>
      <c r="AE130" s="63">
        <f t="shared" si="44"/>
        <v>8937</v>
      </c>
      <c r="AF130" s="63">
        <f t="shared" si="44"/>
        <v>8587</v>
      </c>
      <c r="AG130" s="63">
        <f t="shared" si="44"/>
        <v>7892</v>
      </c>
      <c r="AH130" s="63">
        <f t="shared" si="44"/>
        <v>8026</v>
      </c>
      <c r="AI130" s="63">
        <f t="shared" si="44"/>
        <v>7145</v>
      </c>
      <c r="AJ130" s="63">
        <f t="shared" si="44"/>
        <v>6734</v>
      </c>
      <c r="AK130" s="63">
        <f t="shared" si="44"/>
        <v>7824</v>
      </c>
      <c r="AL130" s="63">
        <f t="shared" si="44"/>
        <v>7117</v>
      </c>
      <c r="AM130" s="63">
        <f t="shared" si="44"/>
        <v>7100</v>
      </c>
      <c r="AN130" s="63">
        <f t="shared" si="44"/>
        <v>5976</v>
      </c>
      <c r="AO130" s="63">
        <f t="shared" si="44"/>
        <v>6629</v>
      </c>
      <c r="AP130" s="63">
        <f t="shared" si="44"/>
        <v>8171</v>
      </c>
      <c r="AQ130" s="63">
        <f t="shared" si="44"/>
        <v>7894</v>
      </c>
      <c r="AR130" s="63">
        <f t="shared" si="44"/>
        <v>8301</v>
      </c>
      <c r="AS130" s="63">
        <f t="shared" si="44"/>
        <v>7636</v>
      </c>
      <c r="AT130" s="63">
        <f t="shared" si="44"/>
        <v>7399</v>
      </c>
      <c r="AU130" s="63">
        <f t="shared" si="44"/>
        <v>7169</v>
      </c>
      <c r="AV130" s="63">
        <f t="shared" si="44"/>
        <v>6565</v>
      </c>
      <c r="AW130" s="63">
        <f t="shared" si="44"/>
        <v>7632</v>
      </c>
      <c r="AX130" s="63">
        <f t="shared" si="44"/>
        <v>7902</v>
      </c>
      <c r="AY130" s="63">
        <f t="shared" si="44"/>
        <v>8508</v>
      </c>
      <c r="AZ130" s="63">
        <f t="shared" si="44"/>
        <v>7936</v>
      </c>
      <c r="BA130" s="63">
        <f t="shared" si="44"/>
        <v>6960</v>
      </c>
      <c r="BB130" s="63">
        <f t="shared" si="44"/>
        <v>8795</v>
      </c>
      <c r="BC130" s="63">
        <f t="shared" si="44"/>
        <v>8102</v>
      </c>
      <c r="BD130" s="63">
        <f t="shared" si="44"/>
        <v>7736</v>
      </c>
      <c r="BE130" s="63">
        <f t="shared" si="44"/>
        <v>6627</v>
      </c>
      <c r="BF130" s="63">
        <f t="shared" si="44"/>
        <v>5861</v>
      </c>
      <c r="BG130" s="63">
        <f t="shared" si="44"/>
        <v>6073</v>
      </c>
      <c r="BH130" s="63">
        <f t="shared" si="44"/>
        <v>6735</v>
      </c>
      <c r="BI130" s="63">
        <f t="shared" si="44"/>
        <v>6903</v>
      </c>
      <c r="BJ130" s="63">
        <f t="shared" si="44"/>
        <v>6272</v>
      </c>
      <c r="BK130" s="63">
        <f t="shared" si="44"/>
        <v>7225</v>
      </c>
    </row>
    <row r="131" spans="1:63" ht="12.75" customHeight="1">
      <c r="A131" s="185" t="s">
        <v>154</v>
      </c>
      <c r="B131" s="251" t="s">
        <v>75</v>
      </c>
      <c r="C131" s="167">
        <v>1</v>
      </c>
      <c r="D131" s="63">
        <f aca="true" t="shared" si="45" ref="D131:BK131">D50/$C50</f>
        <v>0</v>
      </c>
      <c r="E131" s="63">
        <f t="shared" si="45"/>
        <v>0</v>
      </c>
      <c r="F131" s="63">
        <f t="shared" si="45"/>
        <v>0</v>
      </c>
      <c r="G131" s="63">
        <f t="shared" si="45"/>
        <v>0</v>
      </c>
      <c r="H131" s="63">
        <f t="shared" si="45"/>
        <v>0</v>
      </c>
      <c r="I131" s="63">
        <f t="shared" si="45"/>
        <v>0</v>
      </c>
      <c r="J131" s="63">
        <f t="shared" si="45"/>
        <v>0</v>
      </c>
      <c r="K131" s="63">
        <f t="shared" si="45"/>
        <v>0</v>
      </c>
      <c r="L131" s="63">
        <f t="shared" si="45"/>
        <v>0</v>
      </c>
      <c r="M131" s="63">
        <f t="shared" si="45"/>
        <v>104</v>
      </c>
      <c r="N131" s="63">
        <f t="shared" si="45"/>
        <v>129</v>
      </c>
      <c r="O131" s="63">
        <f t="shared" si="45"/>
        <v>116</v>
      </c>
      <c r="P131" s="63">
        <f t="shared" si="45"/>
        <v>283</v>
      </c>
      <c r="Q131" s="63">
        <f t="shared" si="45"/>
        <v>20</v>
      </c>
      <c r="R131" s="63">
        <f t="shared" si="45"/>
        <v>123</v>
      </c>
      <c r="S131" s="63">
        <f t="shared" si="45"/>
        <v>0</v>
      </c>
      <c r="T131" s="63">
        <f t="shared" si="45"/>
        <v>0</v>
      </c>
      <c r="U131" s="63">
        <f t="shared" si="45"/>
        <v>0</v>
      </c>
      <c r="V131" s="63">
        <f t="shared" si="45"/>
        <v>0</v>
      </c>
      <c r="W131" s="63">
        <f t="shared" si="45"/>
        <v>0</v>
      </c>
      <c r="X131" s="63">
        <f t="shared" si="45"/>
        <v>0</v>
      </c>
      <c r="Y131" s="63">
        <f t="shared" si="45"/>
        <v>0</v>
      </c>
      <c r="Z131" s="63">
        <f t="shared" si="45"/>
        <v>0</v>
      </c>
      <c r="AA131" s="63">
        <f t="shared" si="45"/>
        <v>0</v>
      </c>
      <c r="AB131" s="63">
        <f t="shared" si="45"/>
        <v>157</v>
      </c>
      <c r="AC131" s="63">
        <f t="shared" si="45"/>
        <v>64</v>
      </c>
      <c r="AD131" s="63">
        <f t="shared" si="45"/>
        <v>175</v>
      </c>
      <c r="AE131" s="63">
        <f t="shared" si="45"/>
        <v>0</v>
      </c>
      <c r="AF131" s="63">
        <f t="shared" si="45"/>
        <v>119</v>
      </c>
      <c r="AG131" s="63">
        <f t="shared" si="45"/>
        <v>132</v>
      </c>
      <c r="AH131" s="63">
        <f t="shared" si="45"/>
        <v>232</v>
      </c>
      <c r="AI131" s="63">
        <f t="shared" si="45"/>
        <v>0</v>
      </c>
      <c r="AJ131" s="63">
        <f t="shared" si="45"/>
        <v>0</v>
      </c>
      <c r="AK131" s="63">
        <f t="shared" si="45"/>
        <v>0</v>
      </c>
      <c r="AL131" s="63">
        <f t="shared" si="45"/>
        <v>0</v>
      </c>
      <c r="AM131" s="63">
        <f t="shared" si="45"/>
        <v>0</v>
      </c>
      <c r="AN131" s="63">
        <f t="shared" si="45"/>
        <v>0</v>
      </c>
      <c r="AO131" s="63">
        <f t="shared" si="45"/>
        <v>0</v>
      </c>
      <c r="AP131" s="63">
        <f t="shared" si="45"/>
        <v>0</v>
      </c>
      <c r="AQ131" s="63">
        <f t="shared" si="45"/>
        <v>0</v>
      </c>
      <c r="AR131" s="63">
        <f t="shared" si="45"/>
        <v>0</v>
      </c>
      <c r="AS131" s="63">
        <f t="shared" si="45"/>
        <v>0</v>
      </c>
      <c r="AT131" s="63">
        <f t="shared" si="45"/>
        <v>0</v>
      </c>
      <c r="AU131" s="63">
        <f t="shared" si="45"/>
        <v>0</v>
      </c>
      <c r="AV131" s="63">
        <f t="shared" si="45"/>
        <v>0</v>
      </c>
      <c r="AW131" s="63">
        <f t="shared" si="45"/>
        <v>0</v>
      </c>
      <c r="AX131" s="63">
        <f t="shared" si="45"/>
        <v>0</v>
      </c>
      <c r="AY131" s="63">
        <f t="shared" si="45"/>
        <v>0</v>
      </c>
      <c r="AZ131" s="63">
        <f t="shared" si="45"/>
        <v>0</v>
      </c>
      <c r="BA131" s="63">
        <f t="shared" si="45"/>
        <v>0</v>
      </c>
      <c r="BB131" s="63">
        <f t="shared" si="45"/>
        <v>191</v>
      </c>
      <c r="BC131" s="63">
        <f t="shared" si="45"/>
        <v>159</v>
      </c>
      <c r="BD131" s="63">
        <f t="shared" si="45"/>
        <v>137</v>
      </c>
      <c r="BE131" s="63">
        <f t="shared" si="45"/>
        <v>0</v>
      </c>
      <c r="BF131" s="63">
        <f t="shared" si="45"/>
        <v>0</v>
      </c>
      <c r="BG131" s="63">
        <f t="shared" si="45"/>
        <v>197</v>
      </c>
      <c r="BH131" s="63">
        <f t="shared" si="45"/>
        <v>140</v>
      </c>
      <c r="BI131" s="63">
        <f t="shared" si="45"/>
        <v>187</v>
      </c>
      <c r="BJ131" s="63">
        <f t="shared" si="45"/>
        <v>146</v>
      </c>
      <c r="BK131" s="63">
        <f t="shared" si="45"/>
        <v>0</v>
      </c>
    </row>
    <row r="132" spans="1:63" ht="12.75" customHeight="1">
      <c r="A132" s="185" t="s">
        <v>154</v>
      </c>
      <c r="B132" s="251" t="s">
        <v>154</v>
      </c>
      <c r="C132" s="167">
        <v>2</v>
      </c>
      <c r="D132" s="63">
        <f aca="true" t="shared" si="46" ref="D132:BK132">D51/$C51</f>
        <v>0</v>
      </c>
      <c r="E132" s="63">
        <f t="shared" si="46"/>
        <v>0</v>
      </c>
      <c r="F132" s="63">
        <f t="shared" si="46"/>
        <v>0</v>
      </c>
      <c r="G132" s="63">
        <f t="shared" si="46"/>
        <v>0</v>
      </c>
      <c r="H132" s="63">
        <f t="shared" si="46"/>
        <v>0</v>
      </c>
      <c r="I132" s="63">
        <f t="shared" si="46"/>
        <v>0</v>
      </c>
      <c r="J132" s="63">
        <f t="shared" si="46"/>
        <v>0</v>
      </c>
      <c r="K132" s="63">
        <f t="shared" si="46"/>
        <v>0</v>
      </c>
      <c r="L132" s="63">
        <f t="shared" si="46"/>
        <v>0</v>
      </c>
      <c r="M132" s="63">
        <f t="shared" si="46"/>
        <v>0</v>
      </c>
      <c r="N132" s="63">
        <f t="shared" si="46"/>
        <v>0</v>
      </c>
      <c r="O132" s="63">
        <f t="shared" si="46"/>
        <v>0</v>
      </c>
      <c r="P132" s="63">
        <f t="shared" si="46"/>
        <v>0</v>
      </c>
      <c r="Q132" s="63">
        <f t="shared" si="46"/>
        <v>0</v>
      </c>
      <c r="R132" s="63">
        <f t="shared" si="46"/>
        <v>0</v>
      </c>
      <c r="S132" s="63">
        <f t="shared" si="46"/>
        <v>0</v>
      </c>
      <c r="T132" s="63">
        <f t="shared" si="46"/>
        <v>0</v>
      </c>
      <c r="U132" s="63">
        <f t="shared" si="46"/>
        <v>0</v>
      </c>
      <c r="V132" s="63">
        <f t="shared" si="46"/>
        <v>0</v>
      </c>
      <c r="W132" s="63">
        <f t="shared" si="46"/>
        <v>0</v>
      </c>
      <c r="X132" s="63">
        <f t="shared" si="46"/>
        <v>0</v>
      </c>
      <c r="Y132" s="63">
        <f t="shared" si="46"/>
        <v>0</v>
      </c>
      <c r="Z132" s="63">
        <f t="shared" si="46"/>
        <v>0</v>
      </c>
      <c r="AA132" s="63">
        <f t="shared" si="46"/>
        <v>0</v>
      </c>
      <c r="AB132" s="63">
        <f t="shared" si="46"/>
        <v>0</v>
      </c>
      <c r="AC132" s="63">
        <f t="shared" si="46"/>
        <v>0</v>
      </c>
      <c r="AD132" s="63">
        <f t="shared" si="46"/>
        <v>0</v>
      </c>
      <c r="AE132" s="63">
        <f t="shared" si="46"/>
        <v>0</v>
      </c>
      <c r="AF132" s="63">
        <f t="shared" si="46"/>
        <v>0</v>
      </c>
      <c r="AG132" s="63">
        <f t="shared" si="46"/>
        <v>0</v>
      </c>
      <c r="AH132" s="63">
        <f t="shared" si="46"/>
        <v>0</v>
      </c>
      <c r="AI132" s="63">
        <f t="shared" si="46"/>
        <v>0</v>
      </c>
      <c r="AJ132" s="63">
        <f t="shared" si="46"/>
        <v>0</v>
      </c>
      <c r="AK132" s="63">
        <f t="shared" si="46"/>
        <v>0</v>
      </c>
      <c r="AL132" s="63">
        <f t="shared" si="46"/>
        <v>0</v>
      </c>
      <c r="AM132" s="63">
        <f t="shared" si="46"/>
        <v>0</v>
      </c>
      <c r="AN132" s="63">
        <f t="shared" si="46"/>
        <v>0</v>
      </c>
      <c r="AO132" s="63">
        <f t="shared" si="46"/>
        <v>0</v>
      </c>
      <c r="AP132" s="63">
        <f t="shared" si="46"/>
        <v>0</v>
      </c>
      <c r="AQ132" s="63">
        <f t="shared" si="46"/>
        <v>0</v>
      </c>
      <c r="AR132" s="63">
        <f t="shared" si="46"/>
        <v>0</v>
      </c>
      <c r="AS132" s="63">
        <f t="shared" si="46"/>
        <v>0</v>
      </c>
      <c r="AT132" s="63">
        <f t="shared" si="46"/>
        <v>0</v>
      </c>
      <c r="AU132" s="63">
        <f t="shared" si="46"/>
        <v>0</v>
      </c>
      <c r="AV132" s="63">
        <f t="shared" si="46"/>
        <v>0</v>
      </c>
      <c r="AW132" s="63">
        <f t="shared" si="46"/>
        <v>0</v>
      </c>
      <c r="AX132" s="63">
        <f t="shared" si="46"/>
        <v>0</v>
      </c>
      <c r="AY132" s="63">
        <f t="shared" si="46"/>
        <v>0</v>
      </c>
      <c r="AZ132" s="63">
        <f t="shared" si="46"/>
        <v>0</v>
      </c>
      <c r="BA132" s="63">
        <f t="shared" si="46"/>
        <v>0</v>
      </c>
      <c r="BB132" s="63">
        <f t="shared" si="46"/>
        <v>1595.5</v>
      </c>
      <c r="BC132" s="63">
        <f t="shared" si="46"/>
        <v>0</v>
      </c>
      <c r="BD132" s="63">
        <f t="shared" si="46"/>
        <v>0</v>
      </c>
      <c r="BE132" s="63">
        <f t="shared" si="46"/>
        <v>0</v>
      </c>
      <c r="BF132" s="63">
        <f t="shared" si="46"/>
        <v>0</v>
      </c>
      <c r="BG132" s="63">
        <f t="shared" si="46"/>
        <v>0</v>
      </c>
      <c r="BH132" s="63">
        <f t="shared" si="46"/>
        <v>0</v>
      </c>
      <c r="BI132" s="63">
        <f t="shared" si="46"/>
        <v>0</v>
      </c>
      <c r="BJ132" s="63">
        <f t="shared" si="46"/>
        <v>1720.5</v>
      </c>
      <c r="BK132" s="63">
        <f t="shared" si="46"/>
        <v>1306.5</v>
      </c>
    </row>
    <row r="133" spans="1:63" ht="12.75" customHeight="1">
      <c r="A133" s="185" t="s">
        <v>154</v>
      </c>
      <c r="B133" s="251" t="s">
        <v>101</v>
      </c>
      <c r="C133" s="167">
        <v>1</v>
      </c>
      <c r="D133" s="5">
        <f aca="true" t="shared" si="47" ref="D133:BK133">D52/$C52</f>
        <v>0</v>
      </c>
      <c r="E133" s="5">
        <f t="shared" si="47"/>
        <v>0</v>
      </c>
      <c r="F133" s="5">
        <f t="shared" si="47"/>
        <v>0</v>
      </c>
      <c r="G133" s="5">
        <f t="shared" si="47"/>
        <v>0</v>
      </c>
      <c r="H133" s="5">
        <f t="shared" si="47"/>
        <v>0</v>
      </c>
      <c r="I133" s="5">
        <f t="shared" si="47"/>
        <v>0</v>
      </c>
      <c r="J133" s="5">
        <f t="shared" si="47"/>
        <v>0</v>
      </c>
      <c r="K133" s="5">
        <f t="shared" si="47"/>
        <v>0</v>
      </c>
      <c r="L133" s="5">
        <f t="shared" si="47"/>
        <v>0</v>
      </c>
      <c r="M133" s="5">
        <f t="shared" si="47"/>
        <v>0</v>
      </c>
      <c r="N133" s="5">
        <f t="shared" si="47"/>
        <v>0</v>
      </c>
      <c r="O133" s="5">
        <f t="shared" si="47"/>
        <v>0</v>
      </c>
      <c r="P133" s="5">
        <f t="shared" si="47"/>
        <v>0</v>
      </c>
      <c r="Q133" s="5">
        <f t="shared" si="47"/>
        <v>0</v>
      </c>
      <c r="R133" s="5">
        <f t="shared" si="47"/>
        <v>0</v>
      </c>
      <c r="S133" s="5">
        <f t="shared" si="47"/>
        <v>0</v>
      </c>
      <c r="T133" s="5">
        <f t="shared" si="47"/>
        <v>0</v>
      </c>
      <c r="U133" s="5">
        <f t="shared" si="47"/>
        <v>0</v>
      </c>
      <c r="V133" s="5">
        <f t="shared" si="47"/>
        <v>0</v>
      </c>
      <c r="W133" s="5">
        <f t="shared" si="47"/>
        <v>0</v>
      </c>
      <c r="X133" s="5">
        <f t="shared" si="47"/>
        <v>0</v>
      </c>
      <c r="Y133" s="5">
        <f t="shared" si="47"/>
        <v>6</v>
      </c>
      <c r="Z133" s="5">
        <f t="shared" si="47"/>
        <v>8</v>
      </c>
      <c r="AA133" s="5">
        <f t="shared" si="47"/>
        <v>9</v>
      </c>
      <c r="AB133" s="5">
        <f t="shared" si="47"/>
        <v>7</v>
      </c>
      <c r="AC133" s="5">
        <f t="shared" si="47"/>
        <v>6</v>
      </c>
      <c r="AD133" s="5">
        <f t="shared" si="47"/>
        <v>6</v>
      </c>
      <c r="AE133" s="63">
        <f t="shared" si="47"/>
        <v>6</v>
      </c>
      <c r="AF133" s="63">
        <f t="shared" si="47"/>
        <v>3</v>
      </c>
      <c r="AG133" s="63">
        <f t="shared" si="47"/>
        <v>6</v>
      </c>
      <c r="AH133" s="63">
        <f t="shared" si="47"/>
        <v>4</v>
      </c>
      <c r="AI133" s="63">
        <f t="shared" si="47"/>
        <v>67</v>
      </c>
      <c r="AJ133" s="63">
        <f t="shared" si="47"/>
        <v>37</v>
      </c>
      <c r="AK133" s="63">
        <f t="shared" si="47"/>
        <v>27</v>
      </c>
      <c r="AL133" s="63">
        <f t="shared" si="47"/>
        <v>50</v>
      </c>
      <c r="AM133" s="63">
        <f t="shared" si="47"/>
        <v>40</v>
      </c>
      <c r="AN133" s="63">
        <f t="shared" si="47"/>
        <v>97</v>
      </c>
      <c r="AO133" s="63">
        <f t="shared" si="47"/>
        <v>43</v>
      </c>
      <c r="AP133" s="63">
        <f t="shared" si="47"/>
        <v>27</v>
      </c>
      <c r="AQ133" s="63">
        <f t="shared" si="47"/>
        <v>0</v>
      </c>
      <c r="AR133" s="63">
        <f t="shared" si="47"/>
        <v>0</v>
      </c>
      <c r="AS133" s="63">
        <f t="shared" si="47"/>
        <v>0</v>
      </c>
      <c r="AT133" s="63">
        <f t="shared" si="47"/>
        <v>0</v>
      </c>
      <c r="AU133" s="63">
        <f t="shared" si="47"/>
        <v>0</v>
      </c>
      <c r="AV133" s="63">
        <f t="shared" si="47"/>
        <v>0</v>
      </c>
      <c r="AW133" s="63">
        <f t="shared" si="47"/>
        <v>0</v>
      </c>
      <c r="AX133" s="63">
        <f t="shared" si="47"/>
        <v>0</v>
      </c>
      <c r="AY133" s="63">
        <f t="shared" si="47"/>
        <v>0</v>
      </c>
      <c r="AZ133" s="63">
        <f t="shared" si="47"/>
        <v>0</v>
      </c>
      <c r="BA133" s="63">
        <f t="shared" si="47"/>
        <v>0</v>
      </c>
      <c r="BB133" s="63">
        <f t="shared" si="47"/>
        <v>0</v>
      </c>
      <c r="BC133" s="63">
        <f t="shared" si="47"/>
        <v>0</v>
      </c>
      <c r="BD133" s="63">
        <f t="shared" si="47"/>
        <v>0</v>
      </c>
      <c r="BE133" s="63">
        <f t="shared" si="47"/>
        <v>0</v>
      </c>
      <c r="BF133" s="63">
        <f t="shared" si="47"/>
        <v>0</v>
      </c>
      <c r="BG133" s="63">
        <f t="shared" si="47"/>
        <v>0</v>
      </c>
      <c r="BH133" s="63">
        <f t="shared" si="47"/>
        <v>0</v>
      </c>
      <c r="BI133" s="63">
        <f t="shared" si="47"/>
        <v>0</v>
      </c>
      <c r="BJ133" s="63">
        <f t="shared" si="47"/>
        <v>0</v>
      </c>
      <c r="BK133" s="63">
        <f t="shared" si="47"/>
        <v>0</v>
      </c>
    </row>
    <row r="134" spans="1:63" ht="12.75" customHeight="1">
      <c r="A134" s="185" t="s">
        <v>154</v>
      </c>
      <c r="B134" s="254" t="s">
        <v>136</v>
      </c>
      <c r="C134" s="167">
        <v>1.5000000000015</v>
      </c>
      <c r="D134" s="5">
        <f aca="true" t="shared" si="48" ref="D134:BK134">D53/$C53</f>
        <v>0</v>
      </c>
      <c r="E134" s="5">
        <f t="shared" si="48"/>
        <v>0</v>
      </c>
      <c r="F134" s="5">
        <f t="shared" si="48"/>
        <v>0</v>
      </c>
      <c r="G134" s="5">
        <f t="shared" si="48"/>
        <v>0</v>
      </c>
      <c r="H134" s="5">
        <f t="shared" si="48"/>
        <v>0</v>
      </c>
      <c r="I134" s="5">
        <f t="shared" si="48"/>
        <v>0</v>
      </c>
      <c r="J134" s="5">
        <f t="shared" si="48"/>
        <v>0</v>
      </c>
      <c r="K134" s="5">
        <f t="shared" si="48"/>
        <v>0</v>
      </c>
      <c r="L134" s="5">
        <f t="shared" si="48"/>
        <v>0</v>
      </c>
      <c r="M134" s="5">
        <f t="shared" si="48"/>
        <v>0</v>
      </c>
      <c r="N134" s="5">
        <f t="shared" si="48"/>
        <v>0</v>
      </c>
      <c r="O134" s="5">
        <f t="shared" si="48"/>
        <v>0</v>
      </c>
      <c r="P134" s="5">
        <f t="shared" si="48"/>
        <v>0</v>
      </c>
      <c r="Q134" s="5">
        <f t="shared" si="48"/>
        <v>0</v>
      </c>
      <c r="R134" s="5">
        <f t="shared" si="48"/>
        <v>0</v>
      </c>
      <c r="S134" s="5">
        <f t="shared" si="48"/>
        <v>0</v>
      </c>
      <c r="T134" s="5">
        <f t="shared" si="48"/>
        <v>0</v>
      </c>
      <c r="U134" s="5">
        <f t="shared" si="48"/>
        <v>0</v>
      </c>
      <c r="V134" s="5">
        <f t="shared" si="48"/>
        <v>0</v>
      </c>
      <c r="W134" s="5">
        <f t="shared" si="48"/>
        <v>0</v>
      </c>
      <c r="X134" s="5">
        <f t="shared" si="48"/>
        <v>0</v>
      </c>
      <c r="Y134" s="5">
        <f t="shared" si="48"/>
        <v>0</v>
      </c>
      <c r="Z134" s="5">
        <f t="shared" si="48"/>
        <v>0</v>
      </c>
      <c r="AA134" s="5">
        <f t="shared" si="48"/>
        <v>0</v>
      </c>
      <c r="AB134" s="5">
        <f t="shared" si="48"/>
        <v>0</v>
      </c>
      <c r="AC134" s="5">
        <f t="shared" si="48"/>
        <v>0</v>
      </c>
      <c r="AD134" s="5">
        <f t="shared" si="48"/>
        <v>0</v>
      </c>
      <c r="AE134" s="63">
        <f t="shared" si="48"/>
        <v>0</v>
      </c>
      <c r="AF134" s="63">
        <f t="shared" si="48"/>
        <v>0</v>
      </c>
      <c r="AG134" s="63">
        <f t="shared" si="48"/>
        <v>0</v>
      </c>
      <c r="AH134" s="63">
        <f t="shared" si="48"/>
        <v>0</v>
      </c>
      <c r="AI134" s="63">
        <f t="shared" si="48"/>
        <v>0</v>
      </c>
      <c r="AJ134" s="63">
        <f t="shared" si="48"/>
        <v>0</v>
      </c>
      <c r="AK134" s="63">
        <f t="shared" si="48"/>
        <v>0</v>
      </c>
      <c r="AL134" s="63">
        <f t="shared" si="48"/>
        <v>0</v>
      </c>
      <c r="AM134" s="63">
        <f t="shared" si="48"/>
        <v>0</v>
      </c>
      <c r="AN134" s="63">
        <f t="shared" si="48"/>
        <v>0</v>
      </c>
      <c r="AO134" s="63">
        <f t="shared" si="48"/>
        <v>0</v>
      </c>
      <c r="AP134" s="63">
        <f t="shared" si="48"/>
        <v>0</v>
      </c>
      <c r="AQ134" s="63">
        <f t="shared" si="48"/>
        <v>1961.9999999980382</v>
      </c>
      <c r="AR134" s="63">
        <f t="shared" si="48"/>
        <v>1620.666666665046</v>
      </c>
      <c r="AS134" s="63">
        <f t="shared" si="48"/>
        <v>984.6666666656821</v>
      </c>
      <c r="AT134" s="63">
        <f t="shared" si="48"/>
        <v>1907.999999998092</v>
      </c>
      <c r="AU134" s="63">
        <f t="shared" si="48"/>
        <v>1111.9999999988881</v>
      </c>
      <c r="AV134" s="63">
        <f t="shared" si="48"/>
        <v>980.6666666656861</v>
      </c>
      <c r="AW134" s="63">
        <f t="shared" si="48"/>
        <v>1183.999999998816</v>
      </c>
      <c r="AX134" s="63">
        <f t="shared" si="48"/>
        <v>1563.33333333177</v>
      </c>
      <c r="AY134" s="63">
        <f t="shared" si="48"/>
        <v>1373.3333333319601</v>
      </c>
      <c r="AZ134" s="63">
        <f t="shared" si="48"/>
        <v>1349.333333331984</v>
      </c>
      <c r="BA134" s="63">
        <f t="shared" si="48"/>
        <v>1018.6666666656481</v>
      </c>
      <c r="BB134" s="63">
        <f t="shared" si="48"/>
        <v>1409.333333331924</v>
      </c>
      <c r="BC134" s="63">
        <f t="shared" si="48"/>
        <v>1763.3333333315702</v>
      </c>
      <c r="BD134" s="63">
        <f t="shared" si="48"/>
        <v>1329.333333332004</v>
      </c>
      <c r="BE134" s="63">
        <f t="shared" si="48"/>
        <v>997.3333333323361</v>
      </c>
      <c r="BF134" s="63">
        <f t="shared" si="48"/>
        <v>1162.6666666655042</v>
      </c>
      <c r="BG134" s="63">
        <f t="shared" si="48"/>
        <v>1600.666666665066</v>
      </c>
      <c r="BH134" s="63">
        <f t="shared" si="48"/>
        <v>1847.9999999981521</v>
      </c>
      <c r="BI134" s="63">
        <f t="shared" si="48"/>
        <v>1553.9999999984461</v>
      </c>
      <c r="BJ134" s="63">
        <f t="shared" si="48"/>
        <v>848.6666666658181</v>
      </c>
      <c r="BK134" s="63">
        <f t="shared" si="48"/>
        <v>1422.666666665244</v>
      </c>
    </row>
    <row r="135" spans="1:63" ht="12.75" customHeight="1">
      <c r="A135" s="185" t="s">
        <v>154</v>
      </c>
      <c r="B135" s="254" t="s">
        <v>133</v>
      </c>
      <c r="C135" s="167">
        <v>2</v>
      </c>
      <c r="D135" s="5">
        <f aca="true" t="shared" si="49" ref="D135:BK135">D54/$C54</f>
        <v>0</v>
      </c>
      <c r="E135" s="5">
        <f t="shared" si="49"/>
        <v>0</v>
      </c>
      <c r="F135" s="5">
        <f t="shared" si="49"/>
        <v>0</v>
      </c>
      <c r="G135" s="5">
        <f t="shared" si="49"/>
        <v>0</v>
      </c>
      <c r="H135" s="5">
        <f t="shared" si="49"/>
        <v>0</v>
      </c>
      <c r="I135" s="5">
        <f t="shared" si="49"/>
        <v>0</v>
      </c>
      <c r="J135" s="5">
        <f t="shared" si="49"/>
        <v>0</v>
      </c>
      <c r="K135" s="5">
        <f t="shared" si="49"/>
        <v>0</v>
      </c>
      <c r="L135" s="5">
        <f t="shared" si="49"/>
        <v>0</v>
      </c>
      <c r="M135" s="5">
        <f t="shared" si="49"/>
        <v>0</v>
      </c>
      <c r="N135" s="5">
        <f t="shared" si="49"/>
        <v>0</v>
      </c>
      <c r="O135" s="5">
        <f t="shared" si="49"/>
        <v>0</v>
      </c>
      <c r="P135" s="5">
        <f t="shared" si="49"/>
        <v>0</v>
      </c>
      <c r="Q135" s="5">
        <f t="shared" si="49"/>
        <v>0</v>
      </c>
      <c r="R135" s="5">
        <f t="shared" si="49"/>
        <v>0</v>
      </c>
      <c r="S135" s="5">
        <f t="shared" si="49"/>
        <v>0</v>
      </c>
      <c r="T135" s="5">
        <f t="shared" si="49"/>
        <v>0</v>
      </c>
      <c r="U135" s="5">
        <f t="shared" si="49"/>
        <v>0</v>
      </c>
      <c r="V135" s="5">
        <f t="shared" si="49"/>
        <v>0</v>
      </c>
      <c r="W135" s="5">
        <f t="shared" si="49"/>
        <v>0</v>
      </c>
      <c r="X135" s="5">
        <f t="shared" si="49"/>
        <v>0</v>
      </c>
      <c r="Y135" s="5">
        <f t="shared" si="49"/>
        <v>0</v>
      </c>
      <c r="Z135" s="5">
        <f t="shared" si="49"/>
        <v>0</v>
      </c>
      <c r="AA135" s="5">
        <f t="shared" si="49"/>
        <v>0</v>
      </c>
      <c r="AB135" s="5">
        <f t="shared" si="49"/>
        <v>0</v>
      </c>
      <c r="AC135" s="5">
        <f t="shared" si="49"/>
        <v>0</v>
      </c>
      <c r="AD135" s="5">
        <f t="shared" si="49"/>
        <v>0</v>
      </c>
      <c r="AE135" s="63">
        <f t="shared" si="49"/>
        <v>0</v>
      </c>
      <c r="AF135" s="63">
        <f t="shared" si="49"/>
        <v>0</v>
      </c>
      <c r="AG135" s="63">
        <f t="shared" si="49"/>
        <v>0</v>
      </c>
      <c r="AH135" s="63">
        <f t="shared" si="49"/>
        <v>0</v>
      </c>
      <c r="AI135" s="63">
        <f t="shared" si="49"/>
        <v>0</v>
      </c>
      <c r="AJ135" s="63">
        <f t="shared" si="49"/>
        <v>0</v>
      </c>
      <c r="AK135" s="63">
        <f t="shared" si="49"/>
        <v>0</v>
      </c>
      <c r="AL135" s="63">
        <f t="shared" si="49"/>
        <v>0</v>
      </c>
      <c r="AM135" s="63">
        <f t="shared" si="49"/>
        <v>0</v>
      </c>
      <c r="AN135" s="63">
        <f t="shared" si="49"/>
        <v>0</v>
      </c>
      <c r="AO135" s="63">
        <f t="shared" si="49"/>
        <v>0</v>
      </c>
      <c r="AP135" s="63">
        <f t="shared" si="49"/>
        <v>0</v>
      </c>
      <c r="AQ135" s="63">
        <f t="shared" si="49"/>
        <v>1677</v>
      </c>
      <c r="AR135" s="63">
        <f t="shared" si="49"/>
        <v>1300</v>
      </c>
      <c r="AS135" s="63">
        <f t="shared" si="49"/>
        <v>1135.5</v>
      </c>
      <c r="AT135" s="63">
        <f t="shared" si="49"/>
        <v>1016.5</v>
      </c>
      <c r="AU135" s="63">
        <f t="shared" si="49"/>
        <v>1044.5</v>
      </c>
      <c r="AV135" s="63">
        <f t="shared" si="49"/>
        <v>1553.5</v>
      </c>
      <c r="AW135" s="63">
        <f t="shared" si="49"/>
        <v>1809</v>
      </c>
      <c r="AX135" s="63">
        <f t="shared" si="49"/>
        <v>1856</v>
      </c>
      <c r="AY135" s="63">
        <f t="shared" si="49"/>
        <v>1591.5</v>
      </c>
      <c r="AZ135" s="63">
        <f t="shared" si="49"/>
        <v>1582</v>
      </c>
      <c r="BA135" s="63">
        <f t="shared" si="49"/>
        <v>1548.5</v>
      </c>
      <c r="BB135" s="63">
        <f t="shared" si="49"/>
        <v>1277.5</v>
      </c>
      <c r="BC135" s="63">
        <f t="shared" si="49"/>
        <v>851.5</v>
      </c>
      <c r="BD135" s="63">
        <f t="shared" si="49"/>
        <v>978</v>
      </c>
      <c r="BE135" s="63">
        <f t="shared" si="49"/>
        <v>847</v>
      </c>
      <c r="BF135" s="63">
        <f t="shared" si="49"/>
        <v>417</v>
      </c>
      <c r="BG135" s="63">
        <f t="shared" si="49"/>
        <v>757.5</v>
      </c>
      <c r="BH135" s="63">
        <f t="shared" si="49"/>
        <v>882.5</v>
      </c>
      <c r="BI135" s="63">
        <f t="shared" si="49"/>
        <v>935.5</v>
      </c>
      <c r="BJ135" s="63">
        <f t="shared" si="49"/>
        <v>968</v>
      </c>
      <c r="BK135" s="63">
        <f t="shared" si="49"/>
        <v>1188.5</v>
      </c>
    </row>
    <row r="136" spans="1:63" ht="12.75" customHeight="1">
      <c r="A136" s="185" t="s">
        <v>154</v>
      </c>
      <c r="B136" s="254" t="s">
        <v>134</v>
      </c>
      <c r="C136" s="167">
        <v>1</v>
      </c>
      <c r="D136" s="5">
        <f aca="true" t="shared" si="50" ref="D136:BK136">D55/$C55</f>
        <v>0</v>
      </c>
      <c r="E136" s="5">
        <f t="shared" si="50"/>
        <v>0</v>
      </c>
      <c r="F136" s="5">
        <f t="shared" si="50"/>
        <v>0</v>
      </c>
      <c r="G136" s="5">
        <f t="shared" si="50"/>
        <v>0</v>
      </c>
      <c r="H136" s="5">
        <f t="shared" si="50"/>
        <v>0</v>
      </c>
      <c r="I136" s="5">
        <f t="shared" si="50"/>
        <v>0</v>
      </c>
      <c r="J136" s="5">
        <f t="shared" si="50"/>
        <v>0</v>
      </c>
      <c r="K136" s="5">
        <f t="shared" si="50"/>
        <v>0</v>
      </c>
      <c r="L136" s="5">
        <f t="shared" si="50"/>
        <v>0</v>
      </c>
      <c r="M136" s="5">
        <f t="shared" si="50"/>
        <v>0</v>
      </c>
      <c r="N136" s="5">
        <f t="shared" si="50"/>
        <v>0</v>
      </c>
      <c r="O136" s="5">
        <f t="shared" si="50"/>
        <v>0</v>
      </c>
      <c r="P136" s="5">
        <f t="shared" si="50"/>
        <v>0</v>
      </c>
      <c r="Q136" s="5">
        <f t="shared" si="50"/>
        <v>0</v>
      </c>
      <c r="R136" s="5">
        <f t="shared" si="50"/>
        <v>0</v>
      </c>
      <c r="S136" s="5">
        <f t="shared" si="50"/>
        <v>0</v>
      </c>
      <c r="T136" s="5">
        <f t="shared" si="50"/>
        <v>0</v>
      </c>
      <c r="U136" s="5">
        <f t="shared" si="50"/>
        <v>0</v>
      </c>
      <c r="V136" s="5">
        <f t="shared" si="50"/>
        <v>0</v>
      </c>
      <c r="W136" s="5">
        <f t="shared" si="50"/>
        <v>0</v>
      </c>
      <c r="X136" s="5">
        <f t="shared" si="50"/>
        <v>0</v>
      </c>
      <c r="Y136" s="5">
        <f t="shared" si="50"/>
        <v>0</v>
      </c>
      <c r="Z136" s="5">
        <f t="shared" si="50"/>
        <v>0</v>
      </c>
      <c r="AA136" s="5">
        <f t="shared" si="50"/>
        <v>0</v>
      </c>
      <c r="AB136" s="5">
        <f t="shared" si="50"/>
        <v>0</v>
      </c>
      <c r="AC136" s="5">
        <f t="shared" si="50"/>
        <v>0</v>
      </c>
      <c r="AD136" s="5">
        <f t="shared" si="50"/>
        <v>0</v>
      </c>
      <c r="AE136" s="63">
        <f t="shared" si="50"/>
        <v>0</v>
      </c>
      <c r="AF136" s="63">
        <f t="shared" si="50"/>
        <v>0</v>
      </c>
      <c r="AG136" s="63">
        <f t="shared" si="50"/>
        <v>0</v>
      </c>
      <c r="AH136" s="63">
        <f t="shared" si="50"/>
        <v>0</v>
      </c>
      <c r="AI136" s="63">
        <f t="shared" si="50"/>
        <v>0</v>
      </c>
      <c r="AJ136" s="63">
        <f t="shared" si="50"/>
        <v>0</v>
      </c>
      <c r="AK136" s="63">
        <f t="shared" si="50"/>
        <v>0</v>
      </c>
      <c r="AL136" s="63">
        <f t="shared" si="50"/>
        <v>0</v>
      </c>
      <c r="AM136" s="63">
        <f t="shared" si="50"/>
        <v>0</v>
      </c>
      <c r="AN136" s="63">
        <f t="shared" si="50"/>
        <v>0</v>
      </c>
      <c r="AO136" s="63">
        <f t="shared" si="50"/>
        <v>0</v>
      </c>
      <c r="AP136" s="63">
        <f t="shared" si="50"/>
        <v>0</v>
      </c>
      <c r="AQ136" s="63">
        <f t="shared" si="50"/>
        <v>357334</v>
      </c>
      <c r="AR136" s="63">
        <f t="shared" si="50"/>
        <v>446121</v>
      </c>
      <c r="AS136" s="63">
        <f t="shared" si="50"/>
        <v>382089</v>
      </c>
      <c r="AT136" s="63">
        <f t="shared" si="50"/>
        <v>286234</v>
      </c>
      <c r="AU136" s="63">
        <f t="shared" si="50"/>
        <v>93285</v>
      </c>
      <c r="AV136" s="63">
        <f t="shared" si="50"/>
        <v>0</v>
      </c>
      <c r="AW136" s="63">
        <f t="shared" si="50"/>
        <v>113099</v>
      </c>
      <c r="AX136" s="63">
        <f t="shared" si="50"/>
        <v>55272</v>
      </c>
      <c r="AY136" s="63">
        <f t="shared" si="50"/>
        <v>75337</v>
      </c>
      <c r="AZ136" s="63">
        <f t="shared" si="50"/>
        <v>112484</v>
      </c>
      <c r="BA136" s="63">
        <f t="shared" si="50"/>
        <v>0</v>
      </c>
      <c r="BB136" s="63">
        <f t="shared" si="50"/>
        <v>130284</v>
      </c>
      <c r="BC136" s="63">
        <f t="shared" si="50"/>
        <v>147161</v>
      </c>
      <c r="BD136" s="63">
        <f t="shared" si="50"/>
        <v>83521</v>
      </c>
      <c r="BE136" s="63">
        <f t="shared" si="50"/>
        <v>158792</v>
      </c>
      <c r="BF136" s="63">
        <f t="shared" si="50"/>
        <v>129661</v>
      </c>
      <c r="BG136" s="63">
        <f t="shared" si="50"/>
        <v>62862</v>
      </c>
      <c r="BH136" s="63">
        <f t="shared" si="50"/>
        <v>155201</v>
      </c>
      <c r="BI136" s="63">
        <f t="shared" si="50"/>
        <v>178861</v>
      </c>
      <c r="BJ136" s="63">
        <f t="shared" si="50"/>
        <v>164191</v>
      </c>
      <c r="BK136" s="63">
        <f t="shared" si="50"/>
        <v>108351</v>
      </c>
    </row>
    <row r="137" spans="1:63" ht="12.75" customHeight="1">
      <c r="A137" s="185" t="s">
        <v>154</v>
      </c>
      <c r="B137" s="254" t="s">
        <v>141</v>
      </c>
      <c r="C137" s="167">
        <v>1</v>
      </c>
      <c r="D137" s="5">
        <f aca="true" t="shared" si="51" ref="D137:BK137">D56/$C56</f>
        <v>0</v>
      </c>
      <c r="E137" s="5">
        <f t="shared" si="51"/>
        <v>0</v>
      </c>
      <c r="F137" s="5">
        <f t="shared" si="51"/>
        <v>0</v>
      </c>
      <c r="G137" s="5">
        <f t="shared" si="51"/>
        <v>0</v>
      </c>
      <c r="H137" s="5">
        <f t="shared" si="51"/>
        <v>0</v>
      </c>
      <c r="I137" s="5">
        <f t="shared" si="51"/>
        <v>0</v>
      </c>
      <c r="J137" s="5">
        <f t="shared" si="51"/>
        <v>0</v>
      </c>
      <c r="K137" s="5">
        <f t="shared" si="51"/>
        <v>0</v>
      </c>
      <c r="L137" s="5">
        <f t="shared" si="51"/>
        <v>0</v>
      </c>
      <c r="M137" s="5">
        <f t="shared" si="51"/>
        <v>0</v>
      </c>
      <c r="N137" s="5">
        <f t="shared" si="51"/>
        <v>0</v>
      </c>
      <c r="O137" s="5">
        <f t="shared" si="51"/>
        <v>0</v>
      </c>
      <c r="P137" s="5">
        <f t="shared" si="51"/>
        <v>0</v>
      </c>
      <c r="Q137" s="5">
        <f t="shared" si="51"/>
        <v>0</v>
      </c>
      <c r="R137" s="5">
        <f t="shared" si="51"/>
        <v>0</v>
      </c>
      <c r="S137" s="5">
        <f t="shared" si="51"/>
        <v>0</v>
      </c>
      <c r="T137" s="5">
        <f t="shared" si="51"/>
        <v>0</v>
      </c>
      <c r="U137" s="5">
        <f t="shared" si="51"/>
        <v>0</v>
      </c>
      <c r="V137" s="5">
        <f t="shared" si="51"/>
        <v>0</v>
      </c>
      <c r="W137" s="5">
        <f t="shared" si="51"/>
        <v>0</v>
      </c>
      <c r="X137" s="5">
        <f t="shared" si="51"/>
        <v>0</v>
      </c>
      <c r="Y137" s="5">
        <f t="shared" si="51"/>
        <v>0</v>
      </c>
      <c r="Z137" s="5">
        <f t="shared" si="51"/>
        <v>0</v>
      </c>
      <c r="AA137" s="5">
        <f t="shared" si="51"/>
        <v>0</v>
      </c>
      <c r="AB137" s="5">
        <f t="shared" si="51"/>
        <v>0</v>
      </c>
      <c r="AC137" s="5">
        <f t="shared" si="51"/>
        <v>0</v>
      </c>
      <c r="AD137" s="5">
        <f t="shared" si="51"/>
        <v>0</v>
      </c>
      <c r="AE137" s="63">
        <f t="shared" si="51"/>
        <v>0</v>
      </c>
      <c r="AF137" s="63">
        <f t="shared" si="51"/>
        <v>0</v>
      </c>
      <c r="AG137" s="63">
        <f t="shared" si="51"/>
        <v>0</v>
      </c>
      <c r="AH137" s="63">
        <f t="shared" si="51"/>
        <v>0</v>
      </c>
      <c r="AI137" s="63">
        <f t="shared" si="51"/>
        <v>0</v>
      </c>
      <c r="AJ137" s="63">
        <f t="shared" si="51"/>
        <v>0</v>
      </c>
      <c r="AK137" s="63">
        <f t="shared" si="51"/>
        <v>0</v>
      </c>
      <c r="AL137" s="63">
        <f t="shared" si="51"/>
        <v>0</v>
      </c>
      <c r="AM137" s="63">
        <f t="shared" si="51"/>
        <v>0</v>
      </c>
      <c r="AN137" s="63">
        <f t="shared" si="51"/>
        <v>0</v>
      </c>
      <c r="AO137" s="63">
        <f t="shared" si="51"/>
        <v>0</v>
      </c>
      <c r="AP137" s="63">
        <f t="shared" si="51"/>
        <v>0</v>
      </c>
      <c r="AQ137" s="63">
        <f t="shared" si="51"/>
        <v>303415</v>
      </c>
      <c r="AR137" s="63">
        <f t="shared" si="51"/>
        <v>316244</v>
      </c>
      <c r="AS137" s="63">
        <f t="shared" si="51"/>
        <v>170539</v>
      </c>
      <c r="AT137" s="63">
        <f t="shared" si="51"/>
        <v>358697</v>
      </c>
      <c r="AU137" s="63">
        <f t="shared" si="51"/>
        <v>306363</v>
      </c>
      <c r="AV137" s="63">
        <f t="shared" si="51"/>
        <v>383694</v>
      </c>
      <c r="AW137" s="63">
        <f t="shared" si="51"/>
        <v>374280</v>
      </c>
      <c r="AX137" s="63">
        <f t="shared" si="51"/>
        <v>401021</v>
      </c>
      <c r="AY137" s="63">
        <f t="shared" si="51"/>
        <v>405388</v>
      </c>
      <c r="AZ137" s="63">
        <f t="shared" si="51"/>
        <v>380121</v>
      </c>
      <c r="BA137" s="63">
        <f t="shared" si="51"/>
        <v>367309</v>
      </c>
      <c r="BB137" s="63">
        <f t="shared" si="51"/>
        <v>472298</v>
      </c>
      <c r="BC137" s="63">
        <f t="shared" si="51"/>
        <v>455953</v>
      </c>
      <c r="BD137" s="63">
        <f t="shared" si="51"/>
        <v>435547</v>
      </c>
      <c r="BE137" s="63">
        <f t="shared" si="51"/>
        <v>391102</v>
      </c>
      <c r="BF137" s="63">
        <f t="shared" si="51"/>
        <v>439139</v>
      </c>
      <c r="BG137" s="63">
        <f t="shared" si="51"/>
        <v>449615</v>
      </c>
      <c r="BH137" s="63">
        <f t="shared" si="51"/>
        <v>349187</v>
      </c>
      <c r="BI137" s="63">
        <f t="shared" si="51"/>
        <v>878214</v>
      </c>
      <c r="BJ137" s="63">
        <f t="shared" si="51"/>
        <v>832997</v>
      </c>
      <c r="BK137" s="63">
        <f t="shared" si="51"/>
        <v>923078</v>
      </c>
    </row>
    <row r="138" spans="1:63" ht="12.75" customHeight="1">
      <c r="A138" s="185" t="s">
        <v>154</v>
      </c>
      <c r="B138" s="251" t="s">
        <v>138</v>
      </c>
      <c r="C138" s="167">
        <v>0.30000000000003</v>
      </c>
      <c r="D138" s="5">
        <f aca="true" t="shared" si="52" ref="D138:BK138">D57/$C57</f>
        <v>0</v>
      </c>
      <c r="E138" s="5">
        <f t="shared" si="52"/>
        <v>0</v>
      </c>
      <c r="F138" s="5">
        <f t="shared" si="52"/>
        <v>0</v>
      </c>
      <c r="G138" s="5">
        <f t="shared" si="52"/>
        <v>0</v>
      </c>
      <c r="H138" s="5">
        <f t="shared" si="52"/>
        <v>0</v>
      </c>
      <c r="I138" s="5">
        <f t="shared" si="52"/>
        <v>0</v>
      </c>
      <c r="J138" s="5">
        <f t="shared" si="52"/>
        <v>0</v>
      </c>
      <c r="K138" s="5">
        <f t="shared" si="52"/>
        <v>0</v>
      </c>
      <c r="L138" s="5">
        <f t="shared" si="52"/>
        <v>0</v>
      </c>
      <c r="M138" s="5">
        <f t="shared" si="52"/>
        <v>0</v>
      </c>
      <c r="N138" s="5">
        <f t="shared" si="52"/>
        <v>0</v>
      </c>
      <c r="O138" s="5">
        <f t="shared" si="52"/>
        <v>0</v>
      </c>
      <c r="P138" s="5">
        <f t="shared" si="52"/>
        <v>0</v>
      </c>
      <c r="Q138" s="5">
        <f t="shared" si="52"/>
        <v>0</v>
      </c>
      <c r="R138" s="5">
        <f t="shared" si="52"/>
        <v>0</v>
      </c>
      <c r="S138" s="5">
        <f t="shared" si="52"/>
        <v>0</v>
      </c>
      <c r="T138" s="5">
        <f t="shared" si="52"/>
        <v>0</v>
      </c>
      <c r="U138" s="5">
        <f t="shared" si="52"/>
        <v>0</v>
      </c>
      <c r="V138" s="5">
        <f t="shared" si="52"/>
        <v>0</v>
      </c>
      <c r="W138" s="5">
        <f t="shared" si="52"/>
        <v>0</v>
      </c>
      <c r="X138" s="5">
        <f t="shared" si="52"/>
        <v>0</v>
      </c>
      <c r="Y138" s="5">
        <f t="shared" si="52"/>
        <v>0</v>
      </c>
      <c r="Z138" s="5">
        <f t="shared" si="52"/>
        <v>0</v>
      </c>
      <c r="AA138" s="5">
        <f t="shared" si="52"/>
        <v>0</v>
      </c>
      <c r="AB138" s="5">
        <f t="shared" si="52"/>
        <v>0</v>
      </c>
      <c r="AC138" s="5">
        <f t="shared" si="52"/>
        <v>0</v>
      </c>
      <c r="AD138" s="5">
        <f t="shared" si="52"/>
        <v>0</v>
      </c>
      <c r="AE138" s="63">
        <f t="shared" si="52"/>
        <v>0</v>
      </c>
      <c r="AF138" s="63">
        <f t="shared" si="52"/>
        <v>0</v>
      </c>
      <c r="AG138" s="63">
        <f t="shared" si="52"/>
        <v>0</v>
      </c>
      <c r="AH138" s="63">
        <f t="shared" si="52"/>
        <v>0</v>
      </c>
      <c r="AI138" s="63">
        <f t="shared" si="52"/>
        <v>0</v>
      </c>
      <c r="AJ138" s="63">
        <f t="shared" si="52"/>
        <v>0</v>
      </c>
      <c r="AK138" s="63">
        <f t="shared" si="52"/>
        <v>0</v>
      </c>
      <c r="AL138" s="63">
        <f t="shared" si="52"/>
        <v>0</v>
      </c>
      <c r="AM138" s="63">
        <f t="shared" si="52"/>
        <v>0</v>
      </c>
      <c r="AN138" s="63">
        <f t="shared" si="52"/>
        <v>0</v>
      </c>
      <c r="AO138" s="63">
        <f t="shared" si="52"/>
        <v>0</v>
      </c>
      <c r="AP138" s="63">
        <f t="shared" si="52"/>
        <v>0</v>
      </c>
      <c r="AQ138" s="63">
        <f t="shared" si="52"/>
        <v>18853.333333331448</v>
      </c>
      <c r="AR138" s="63">
        <f t="shared" si="52"/>
        <v>17486.666666664918</v>
      </c>
      <c r="AS138" s="63">
        <f t="shared" si="52"/>
        <v>12956.666666665371</v>
      </c>
      <c r="AT138" s="63">
        <f t="shared" si="52"/>
        <v>6953.333333332637</v>
      </c>
      <c r="AU138" s="63">
        <f t="shared" si="52"/>
        <v>21149.999999997883</v>
      </c>
      <c r="AV138" s="63">
        <f t="shared" si="52"/>
        <v>21439.999999997854</v>
      </c>
      <c r="AW138" s="63">
        <f t="shared" si="52"/>
        <v>17849.999999998214</v>
      </c>
      <c r="AX138" s="63">
        <f t="shared" si="52"/>
        <v>15656.6666666651</v>
      </c>
      <c r="AY138" s="63">
        <f t="shared" si="52"/>
        <v>12983.333333332033</v>
      </c>
      <c r="AZ138" s="63">
        <f t="shared" si="52"/>
        <v>7799.99999999922</v>
      </c>
      <c r="BA138" s="63">
        <f t="shared" si="52"/>
        <v>4076.6666666662586</v>
      </c>
      <c r="BB138" s="63">
        <f t="shared" si="52"/>
        <v>15469.999999998452</v>
      </c>
      <c r="BC138" s="63">
        <f t="shared" si="52"/>
        <v>13323.333333332</v>
      </c>
      <c r="BD138" s="63">
        <f t="shared" si="52"/>
        <v>15166.666666665149</v>
      </c>
      <c r="BE138" s="63">
        <f t="shared" si="52"/>
        <v>4999.9999999995</v>
      </c>
      <c r="BF138" s="63">
        <f t="shared" si="52"/>
        <v>5033.33333333283</v>
      </c>
      <c r="BG138" s="63">
        <f t="shared" si="52"/>
        <v>8786.666666665787</v>
      </c>
      <c r="BH138" s="63">
        <f t="shared" si="52"/>
        <v>13199.99999999868</v>
      </c>
      <c r="BI138" s="63">
        <f t="shared" si="52"/>
        <v>9993.333333332333</v>
      </c>
      <c r="BJ138" s="63">
        <f t="shared" si="52"/>
        <v>7029.999999999297</v>
      </c>
      <c r="BK138" s="63">
        <f t="shared" si="52"/>
        <v>5223.333333332811</v>
      </c>
    </row>
    <row r="139" spans="1:63" ht="12.75" customHeight="1">
      <c r="A139" s="185" t="s">
        <v>154</v>
      </c>
      <c r="B139" s="251" t="s">
        <v>139</v>
      </c>
      <c r="C139" s="167">
        <v>0.60000000000024</v>
      </c>
      <c r="D139" s="5">
        <f aca="true" t="shared" si="53" ref="D139:BK139">D58/$C58</f>
        <v>0</v>
      </c>
      <c r="E139" s="5">
        <f t="shared" si="53"/>
        <v>0</v>
      </c>
      <c r="F139" s="5">
        <f t="shared" si="53"/>
        <v>0</v>
      </c>
      <c r="G139" s="5">
        <f t="shared" si="53"/>
        <v>0</v>
      </c>
      <c r="H139" s="5">
        <f t="shared" si="53"/>
        <v>0</v>
      </c>
      <c r="I139" s="5">
        <f t="shared" si="53"/>
        <v>0</v>
      </c>
      <c r="J139" s="5">
        <f t="shared" si="53"/>
        <v>0</v>
      </c>
      <c r="K139" s="5">
        <f t="shared" si="53"/>
        <v>0</v>
      </c>
      <c r="L139" s="5">
        <f t="shared" si="53"/>
        <v>0</v>
      </c>
      <c r="M139" s="5">
        <f t="shared" si="53"/>
        <v>0</v>
      </c>
      <c r="N139" s="5">
        <f t="shared" si="53"/>
        <v>0</v>
      </c>
      <c r="O139" s="5">
        <f t="shared" si="53"/>
        <v>0</v>
      </c>
      <c r="P139" s="5">
        <f t="shared" si="53"/>
        <v>0</v>
      </c>
      <c r="Q139" s="5">
        <f t="shared" si="53"/>
        <v>0</v>
      </c>
      <c r="R139" s="5">
        <f t="shared" si="53"/>
        <v>0</v>
      </c>
      <c r="S139" s="5">
        <f t="shared" si="53"/>
        <v>0</v>
      </c>
      <c r="T139" s="5">
        <f t="shared" si="53"/>
        <v>0</v>
      </c>
      <c r="U139" s="5">
        <f t="shared" si="53"/>
        <v>0</v>
      </c>
      <c r="V139" s="5">
        <f t="shared" si="53"/>
        <v>0</v>
      </c>
      <c r="W139" s="5">
        <f t="shared" si="53"/>
        <v>0</v>
      </c>
      <c r="X139" s="5">
        <f t="shared" si="53"/>
        <v>0</v>
      </c>
      <c r="Y139" s="5">
        <f t="shared" si="53"/>
        <v>0</v>
      </c>
      <c r="Z139" s="5">
        <f t="shared" si="53"/>
        <v>0</v>
      </c>
      <c r="AA139" s="5">
        <f t="shared" si="53"/>
        <v>0</v>
      </c>
      <c r="AB139" s="5">
        <f t="shared" si="53"/>
        <v>0</v>
      </c>
      <c r="AC139" s="5">
        <f t="shared" si="53"/>
        <v>0</v>
      </c>
      <c r="AD139" s="5">
        <f t="shared" si="53"/>
        <v>0</v>
      </c>
      <c r="AE139" s="63">
        <f t="shared" si="53"/>
        <v>0</v>
      </c>
      <c r="AF139" s="63">
        <f t="shared" si="53"/>
        <v>0</v>
      </c>
      <c r="AG139" s="63">
        <f t="shared" si="53"/>
        <v>0</v>
      </c>
      <c r="AH139" s="63">
        <f t="shared" si="53"/>
        <v>0</v>
      </c>
      <c r="AI139" s="63">
        <f t="shared" si="53"/>
        <v>0</v>
      </c>
      <c r="AJ139" s="63">
        <f t="shared" si="53"/>
        <v>0</v>
      </c>
      <c r="AK139" s="63">
        <f t="shared" si="53"/>
        <v>0</v>
      </c>
      <c r="AL139" s="63">
        <f t="shared" si="53"/>
        <v>0</v>
      </c>
      <c r="AM139" s="63">
        <f t="shared" si="53"/>
        <v>0</v>
      </c>
      <c r="AN139" s="63">
        <f t="shared" si="53"/>
        <v>0</v>
      </c>
      <c r="AO139" s="63">
        <f t="shared" si="53"/>
        <v>0</v>
      </c>
      <c r="AP139" s="63">
        <f t="shared" si="53"/>
        <v>0</v>
      </c>
      <c r="AQ139" s="63">
        <f t="shared" si="53"/>
        <v>28894.999999988442</v>
      </c>
      <c r="AR139" s="63">
        <f t="shared" si="53"/>
        <v>0</v>
      </c>
      <c r="AS139" s="63">
        <f t="shared" si="53"/>
        <v>16751.666666659967</v>
      </c>
      <c r="AT139" s="63">
        <f t="shared" si="53"/>
        <v>0</v>
      </c>
      <c r="AU139" s="63">
        <f t="shared" si="53"/>
        <v>0</v>
      </c>
      <c r="AV139" s="63">
        <f t="shared" si="53"/>
        <v>44996.66666664867</v>
      </c>
      <c r="AW139" s="63">
        <f t="shared" si="53"/>
        <v>0</v>
      </c>
      <c r="AX139" s="63">
        <f t="shared" si="53"/>
        <v>436.666666666492</v>
      </c>
      <c r="AY139" s="63">
        <f t="shared" si="53"/>
        <v>0</v>
      </c>
      <c r="AZ139" s="63">
        <f t="shared" si="53"/>
        <v>0</v>
      </c>
      <c r="BA139" s="63">
        <f t="shared" si="53"/>
        <v>0</v>
      </c>
      <c r="BB139" s="63">
        <f t="shared" si="53"/>
        <v>0</v>
      </c>
      <c r="BC139" s="63">
        <f t="shared" si="53"/>
        <v>0</v>
      </c>
      <c r="BD139" s="63">
        <f t="shared" si="53"/>
        <v>0</v>
      </c>
      <c r="BE139" s="63">
        <f t="shared" si="53"/>
        <v>0</v>
      </c>
      <c r="BF139" s="63">
        <f t="shared" si="53"/>
        <v>0</v>
      </c>
      <c r="BG139" s="63">
        <f t="shared" si="53"/>
        <v>0</v>
      </c>
      <c r="BH139" s="63">
        <f t="shared" si="53"/>
        <v>0</v>
      </c>
      <c r="BI139" s="63">
        <f t="shared" si="53"/>
        <v>0</v>
      </c>
      <c r="BJ139" s="63">
        <f t="shared" si="53"/>
        <v>0</v>
      </c>
      <c r="BK139" s="63">
        <f t="shared" si="53"/>
        <v>676.6666666663959</v>
      </c>
    </row>
    <row r="140" spans="1:63" ht="12.75" customHeight="1">
      <c r="A140" s="185" t="s">
        <v>154</v>
      </c>
      <c r="B140" s="251" t="s">
        <v>140</v>
      </c>
      <c r="C140" s="167">
        <v>0.8</v>
      </c>
      <c r="D140" s="5">
        <f aca="true" t="shared" si="54" ref="D140:BK140">D59/$C59</f>
        <v>0</v>
      </c>
      <c r="E140" s="5">
        <f t="shared" si="54"/>
        <v>0</v>
      </c>
      <c r="F140" s="5">
        <f t="shared" si="54"/>
        <v>0</v>
      </c>
      <c r="G140" s="5">
        <f t="shared" si="54"/>
        <v>0</v>
      </c>
      <c r="H140" s="5">
        <f t="shared" si="54"/>
        <v>0</v>
      </c>
      <c r="I140" s="5">
        <f t="shared" si="54"/>
        <v>0</v>
      </c>
      <c r="J140" s="5">
        <f t="shared" si="54"/>
        <v>0</v>
      </c>
      <c r="K140" s="5">
        <f t="shared" si="54"/>
        <v>0</v>
      </c>
      <c r="L140" s="5">
        <f t="shared" si="54"/>
        <v>0</v>
      </c>
      <c r="M140" s="5">
        <f t="shared" si="54"/>
        <v>0</v>
      </c>
      <c r="N140" s="5">
        <f t="shared" si="54"/>
        <v>0</v>
      </c>
      <c r="O140" s="5">
        <f t="shared" si="54"/>
        <v>0</v>
      </c>
      <c r="P140" s="5">
        <f t="shared" si="54"/>
        <v>0</v>
      </c>
      <c r="Q140" s="5">
        <f t="shared" si="54"/>
        <v>0</v>
      </c>
      <c r="R140" s="5">
        <f t="shared" si="54"/>
        <v>0</v>
      </c>
      <c r="S140" s="5">
        <f t="shared" si="54"/>
        <v>0</v>
      </c>
      <c r="T140" s="5">
        <f t="shared" si="54"/>
        <v>0</v>
      </c>
      <c r="U140" s="5">
        <f t="shared" si="54"/>
        <v>0</v>
      </c>
      <c r="V140" s="5">
        <f t="shared" si="54"/>
        <v>0</v>
      </c>
      <c r="W140" s="5">
        <f t="shared" si="54"/>
        <v>0</v>
      </c>
      <c r="X140" s="5">
        <f t="shared" si="54"/>
        <v>0</v>
      </c>
      <c r="Y140" s="5">
        <f t="shared" si="54"/>
        <v>0</v>
      </c>
      <c r="Z140" s="5">
        <f t="shared" si="54"/>
        <v>0</v>
      </c>
      <c r="AA140" s="5">
        <f t="shared" si="54"/>
        <v>0</v>
      </c>
      <c r="AB140" s="5">
        <f t="shared" si="54"/>
        <v>0</v>
      </c>
      <c r="AC140" s="5">
        <f t="shared" si="54"/>
        <v>0</v>
      </c>
      <c r="AD140" s="5">
        <f t="shared" si="54"/>
        <v>0</v>
      </c>
      <c r="AE140" s="63">
        <f t="shared" si="54"/>
        <v>0</v>
      </c>
      <c r="AF140" s="63">
        <f t="shared" si="54"/>
        <v>0</v>
      </c>
      <c r="AG140" s="63">
        <f t="shared" si="54"/>
        <v>0</v>
      </c>
      <c r="AH140" s="63">
        <f t="shared" si="54"/>
        <v>0</v>
      </c>
      <c r="AI140" s="63">
        <f t="shared" si="54"/>
        <v>0</v>
      </c>
      <c r="AJ140" s="63">
        <f t="shared" si="54"/>
        <v>0</v>
      </c>
      <c r="AK140" s="63">
        <f t="shared" si="54"/>
        <v>0</v>
      </c>
      <c r="AL140" s="63">
        <f t="shared" si="54"/>
        <v>0</v>
      </c>
      <c r="AM140" s="63">
        <f t="shared" si="54"/>
        <v>0</v>
      </c>
      <c r="AN140" s="63">
        <f t="shared" si="54"/>
        <v>0</v>
      </c>
      <c r="AO140" s="63">
        <f t="shared" si="54"/>
        <v>0</v>
      </c>
      <c r="AP140" s="63">
        <f t="shared" si="54"/>
        <v>0</v>
      </c>
      <c r="AQ140" s="63">
        <f t="shared" si="54"/>
        <v>12.5</v>
      </c>
      <c r="AR140" s="63">
        <f t="shared" si="54"/>
        <v>0</v>
      </c>
      <c r="AS140" s="63">
        <f t="shared" si="54"/>
        <v>1110</v>
      </c>
      <c r="AT140" s="63">
        <f t="shared" si="54"/>
        <v>2442.5</v>
      </c>
      <c r="AU140" s="63">
        <f t="shared" si="54"/>
        <v>3118.75</v>
      </c>
      <c r="AV140" s="63">
        <f t="shared" si="54"/>
        <v>2797.5</v>
      </c>
      <c r="AW140" s="63">
        <f t="shared" si="54"/>
        <v>3065</v>
      </c>
      <c r="AX140" s="63">
        <f t="shared" si="54"/>
        <v>3186.25</v>
      </c>
      <c r="AY140" s="63">
        <f t="shared" si="54"/>
        <v>2141.25</v>
      </c>
      <c r="AZ140" s="63">
        <f t="shared" si="54"/>
        <v>1130</v>
      </c>
      <c r="BA140" s="63">
        <f t="shared" si="54"/>
        <v>658.75</v>
      </c>
      <c r="BB140" s="63">
        <f t="shared" si="54"/>
        <v>1932.5</v>
      </c>
      <c r="BC140" s="63">
        <f t="shared" si="54"/>
        <v>285</v>
      </c>
      <c r="BD140" s="63">
        <f t="shared" si="54"/>
        <v>0</v>
      </c>
      <c r="BE140" s="63">
        <f t="shared" si="54"/>
        <v>0</v>
      </c>
      <c r="BF140" s="63">
        <f t="shared" si="54"/>
        <v>0</v>
      </c>
      <c r="BG140" s="63">
        <f t="shared" si="54"/>
        <v>0</v>
      </c>
      <c r="BH140" s="63">
        <f t="shared" si="54"/>
        <v>0</v>
      </c>
      <c r="BI140" s="63">
        <f t="shared" si="54"/>
        <v>0</v>
      </c>
      <c r="BJ140" s="63">
        <f t="shared" si="54"/>
        <v>2052.5</v>
      </c>
      <c r="BK140" s="63">
        <f t="shared" si="54"/>
        <v>2017.5</v>
      </c>
    </row>
    <row r="141" spans="1:63" ht="12.75" customHeight="1">
      <c r="A141" s="185" t="s">
        <v>154</v>
      </c>
      <c r="B141" s="251" t="s">
        <v>142</v>
      </c>
      <c r="C141" s="167">
        <v>0.70000000000021</v>
      </c>
      <c r="D141" s="5">
        <f aca="true" t="shared" si="55" ref="D141:BK141">D60/$C60</f>
        <v>0</v>
      </c>
      <c r="E141" s="5">
        <f t="shared" si="55"/>
        <v>0</v>
      </c>
      <c r="F141" s="5">
        <f t="shared" si="55"/>
        <v>0</v>
      </c>
      <c r="G141" s="5">
        <f t="shared" si="55"/>
        <v>0</v>
      </c>
      <c r="H141" s="5">
        <f t="shared" si="55"/>
        <v>0</v>
      </c>
      <c r="I141" s="5">
        <f t="shared" si="55"/>
        <v>0</v>
      </c>
      <c r="J141" s="5">
        <f t="shared" si="55"/>
        <v>0</v>
      </c>
      <c r="K141" s="5">
        <f t="shared" si="55"/>
        <v>0</v>
      </c>
      <c r="L141" s="5">
        <f t="shared" si="55"/>
        <v>0</v>
      </c>
      <c r="M141" s="5">
        <f t="shared" si="55"/>
        <v>0</v>
      </c>
      <c r="N141" s="5">
        <f t="shared" si="55"/>
        <v>0</v>
      </c>
      <c r="O141" s="5">
        <f t="shared" si="55"/>
        <v>0</v>
      </c>
      <c r="P141" s="5">
        <f t="shared" si="55"/>
        <v>0</v>
      </c>
      <c r="Q141" s="5">
        <f t="shared" si="55"/>
        <v>0</v>
      </c>
      <c r="R141" s="5">
        <f t="shared" si="55"/>
        <v>0</v>
      </c>
      <c r="S141" s="5">
        <f t="shared" si="55"/>
        <v>0</v>
      </c>
      <c r="T141" s="5">
        <f t="shared" si="55"/>
        <v>0</v>
      </c>
      <c r="U141" s="5">
        <f t="shared" si="55"/>
        <v>0</v>
      </c>
      <c r="V141" s="5">
        <f t="shared" si="55"/>
        <v>0</v>
      </c>
      <c r="W141" s="5">
        <f t="shared" si="55"/>
        <v>0</v>
      </c>
      <c r="X141" s="5">
        <f t="shared" si="55"/>
        <v>0</v>
      </c>
      <c r="Y141" s="5">
        <f t="shared" si="55"/>
        <v>0</v>
      </c>
      <c r="Z141" s="5">
        <f t="shared" si="55"/>
        <v>0</v>
      </c>
      <c r="AA141" s="5">
        <f t="shared" si="55"/>
        <v>0</v>
      </c>
      <c r="AB141" s="5">
        <f t="shared" si="55"/>
        <v>0</v>
      </c>
      <c r="AC141" s="5">
        <f t="shared" si="55"/>
        <v>0</v>
      </c>
      <c r="AD141" s="5">
        <f t="shared" si="55"/>
        <v>0</v>
      </c>
      <c r="AE141" s="63">
        <f t="shared" si="55"/>
        <v>0</v>
      </c>
      <c r="AF141" s="63">
        <f t="shared" si="55"/>
        <v>0</v>
      </c>
      <c r="AG141" s="63">
        <f t="shared" si="55"/>
        <v>0</v>
      </c>
      <c r="AH141" s="63">
        <f t="shared" si="55"/>
        <v>0</v>
      </c>
      <c r="AI141" s="63">
        <f t="shared" si="55"/>
        <v>0</v>
      </c>
      <c r="AJ141" s="63">
        <f t="shared" si="55"/>
        <v>0</v>
      </c>
      <c r="AK141" s="63">
        <f t="shared" si="55"/>
        <v>0</v>
      </c>
      <c r="AL141" s="63">
        <f t="shared" si="55"/>
        <v>0</v>
      </c>
      <c r="AM141" s="63">
        <f t="shared" si="55"/>
        <v>0</v>
      </c>
      <c r="AN141" s="63">
        <f t="shared" si="55"/>
        <v>0</v>
      </c>
      <c r="AO141" s="63">
        <f t="shared" si="55"/>
        <v>0</v>
      </c>
      <c r="AP141" s="63">
        <f t="shared" si="55"/>
        <v>0</v>
      </c>
      <c r="AQ141" s="63">
        <f t="shared" si="55"/>
        <v>4939.9999999985175</v>
      </c>
      <c r="AR141" s="63">
        <f t="shared" si="55"/>
        <v>0</v>
      </c>
      <c r="AS141" s="63">
        <f t="shared" si="55"/>
        <v>0</v>
      </c>
      <c r="AT141" s="63">
        <f t="shared" si="55"/>
        <v>51898.57142855586</v>
      </c>
      <c r="AU141" s="63">
        <f t="shared" si="55"/>
        <v>0</v>
      </c>
      <c r="AV141" s="63">
        <f t="shared" si="55"/>
        <v>0</v>
      </c>
      <c r="AW141" s="63">
        <f t="shared" si="55"/>
        <v>0</v>
      </c>
      <c r="AX141" s="63">
        <f t="shared" si="55"/>
        <v>0</v>
      </c>
      <c r="AY141" s="63">
        <f t="shared" si="55"/>
        <v>0</v>
      </c>
      <c r="AZ141" s="63">
        <f t="shared" si="55"/>
        <v>49.999999999985</v>
      </c>
      <c r="BA141" s="63">
        <f t="shared" si="55"/>
        <v>0</v>
      </c>
      <c r="BB141" s="63">
        <f t="shared" si="55"/>
        <v>589.999999999823</v>
      </c>
      <c r="BC141" s="63">
        <f t="shared" si="55"/>
        <v>0</v>
      </c>
      <c r="BD141" s="63">
        <f t="shared" si="55"/>
        <v>0</v>
      </c>
      <c r="BE141" s="63">
        <f t="shared" si="55"/>
        <v>0</v>
      </c>
      <c r="BF141" s="63">
        <f t="shared" si="55"/>
        <v>0</v>
      </c>
      <c r="BG141" s="63">
        <f t="shared" si="55"/>
        <v>0</v>
      </c>
      <c r="BH141" s="63">
        <f t="shared" si="55"/>
        <v>0</v>
      </c>
      <c r="BI141" s="63">
        <f t="shared" si="55"/>
        <v>0</v>
      </c>
      <c r="BJ141" s="63">
        <f t="shared" si="55"/>
        <v>0</v>
      </c>
      <c r="BK141" s="63">
        <f t="shared" si="55"/>
        <v>0</v>
      </c>
    </row>
    <row r="142" spans="1:63" ht="12.75" customHeight="1">
      <c r="A142" s="185" t="s">
        <v>154</v>
      </c>
      <c r="B142" s="251" t="s">
        <v>154</v>
      </c>
      <c r="C142" s="167">
        <v>0.9</v>
      </c>
      <c r="AE142" s="63">
        <f aca="true" t="shared" si="56" ref="AE142:BK142">AE61/$C61</f>
        <v>0</v>
      </c>
      <c r="AF142" s="63">
        <f t="shared" si="56"/>
        <v>0</v>
      </c>
      <c r="AG142" s="63">
        <f t="shared" si="56"/>
        <v>0</v>
      </c>
      <c r="AH142" s="63">
        <f t="shared" si="56"/>
        <v>0</v>
      </c>
      <c r="AI142" s="63">
        <f t="shared" si="56"/>
        <v>0</v>
      </c>
      <c r="AJ142" s="63">
        <f t="shared" si="56"/>
        <v>0</v>
      </c>
      <c r="AK142" s="63">
        <f t="shared" si="56"/>
        <v>0</v>
      </c>
      <c r="AL142" s="63">
        <f t="shared" si="56"/>
        <v>0</v>
      </c>
      <c r="AM142" s="63">
        <f t="shared" si="56"/>
        <v>0</v>
      </c>
      <c r="AN142" s="63">
        <f t="shared" si="56"/>
        <v>0</v>
      </c>
      <c r="AO142" s="63">
        <f t="shared" si="56"/>
        <v>0</v>
      </c>
      <c r="AP142" s="63">
        <f t="shared" si="56"/>
        <v>0</v>
      </c>
      <c r="AQ142" s="63">
        <f t="shared" si="56"/>
        <v>0</v>
      </c>
      <c r="AR142" s="63">
        <f t="shared" si="56"/>
        <v>0</v>
      </c>
      <c r="AS142" s="63">
        <f t="shared" si="56"/>
        <v>0</v>
      </c>
      <c r="AT142" s="63">
        <f t="shared" si="56"/>
        <v>0</v>
      </c>
      <c r="AU142" s="63">
        <f t="shared" si="56"/>
        <v>0</v>
      </c>
      <c r="AV142" s="63">
        <f t="shared" si="56"/>
        <v>0</v>
      </c>
      <c r="AW142" s="63">
        <f t="shared" si="56"/>
        <v>0</v>
      </c>
      <c r="AX142" s="63">
        <f t="shared" si="56"/>
        <v>0</v>
      </c>
      <c r="AY142" s="63">
        <f t="shared" si="56"/>
        <v>0</v>
      </c>
      <c r="AZ142" s="63">
        <f t="shared" si="56"/>
        <v>0</v>
      </c>
      <c r="BA142" s="63">
        <f t="shared" si="56"/>
        <v>0</v>
      </c>
      <c r="BB142" s="63">
        <f t="shared" si="56"/>
        <v>0</v>
      </c>
      <c r="BC142" s="63">
        <f t="shared" si="56"/>
        <v>0</v>
      </c>
      <c r="BD142" s="63">
        <f t="shared" si="56"/>
        <v>156761.1111111111</v>
      </c>
      <c r="BE142" s="63">
        <f t="shared" si="56"/>
        <v>344217.77777777775</v>
      </c>
      <c r="BF142" s="63">
        <f t="shared" si="56"/>
        <v>269755.55555555556</v>
      </c>
      <c r="BG142" s="63">
        <f t="shared" si="56"/>
        <v>394330</v>
      </c>
      <c r="BH142" s="63">
        <f t="shared" si="56"/>
        <v>357038.8888888889</v>
      </c>
      <c r="BI142" s="63">
        <f t="shared" si="56"/>
        <v>0</v>
      </c>
      <c r="BJ142" s="63">
        <f t="shared" si="56"/>
        <v>0</v>
      </c>
      <c r="BK142" s="63">
        <f t="shared" si="56"/>
        <v>0</v>
      </c>
    </row>
    <row r="143" spans="1:63" ht="12.75" customHeight="1">
      <c r="A143" s="185" t="s">
        <v>154</v>
      </c>
      <c r="B143" s="251" t="s">
        <v>137</v>
      </c>
      <c r="C143" s="167">
        <v>1</v>
      </c>
      <c r="D143" s="5">
        <f aca="true" t="shared" si="57" ref="D143:BK143">D62/$C62</f>
        <v>0</v>
      </c>
      <c r="E143" s="5">
        <f t="shared" si="57"/>
        <v>0</v>
      </c>
      <c r="F143" s="5">
        <f t="shared" si="57"/>
        <v>0</v>
      </c>
      <c r="G143" s="5">
        <f t="shared" si="57"/>
        <v>0</v>
      </c>
      <c r="H143" s="5">
        <f t="shared" si="57"/>
        <v>0</v>
      </c>
      <c r="I143" s="5">
        <f t="shared" si="57"/>
        <v>0</v>
      </c>
      <c r="J143" s="5">
        <f t="shared" si="57"/>
        <v>0</v>
      </c>
      <c r="K143" s="5">
        <f t="shared" si="57"/>
        <v>0</v>
      </c>
      <c r="L143" s="5">
        <f t="shared" si="57"/>
        <v>0</v>
      </c>
      <c r="M143" s="5">
        <f t="shared" si="57"/>
        <v>0</v>
      </c>
      <c r="N143" s="5">
        <f t="shared" si="57"/>
        <v>0</v>
      </c>
      <c r="O143" s="5">
        <f t="shared" si="57"/>
        <v>0</v>
      </c>
      <c r="P143" s="5">
        <f t="shared" si="57"/>
        <v>0</v>
      </c>
      <c r="Q143" s="5">
        <f t="shared" si="57"/>
        <v>0</v>
      </c>
      <c r="R143" s="5">
        <f t="shared" si="57"/>
        <v>0</v>
      </c>
      <c r="S143" s="5">
        <f t="shared" si="57"/>
        <v>0</v>
      </c>
      <c r="T143" s="5">
        <f t="shared" si="57"/>
        <v>0</v>
      </c>
      <c r="U143" s="5">
        <f t="shared" si="57"/>
        <v>0</v>
      </c>
      <c r="V143" s="5">
        <f t="shared" si="57"/>
        <v>0</v>
      </c>
      <c r="W143" s="5">
        <f t="shared" si="57"/>
        <v>0</v>
      </c>
      <c r="X143" s="5">
        <f t="shared" si="57"/>
        <v>0</v>
      </c>
      <c r="Y143" s="5">
        <f t="shared" si="57"/>
        <v>0</v>
      </c>
      <c r="Z143" s="5">
        <f t="shared" si="57"/>
        <v>0</v>
      </c>
      <c r="AA143" s="5">
        <f t="shared" si="57"/>
        <v>0</v>
      </c>
      <c r="AB143" s="5">
        <f t="shared" si="57"/>
        <v>0</v>
      </c>
      <c r="AC143" s="5">
        <f t="shared" si="57"/>
        <v>0</v>
      </c>
      <c r="AD143" s="5">
        <f t="shared" si="57"/>
        <v>0</v>
      </c>
      <c r="AE143" s="63">
        <f t="shared" si="57"/>
        <v>0</v>
      </c>
      <c r="AF143" s="63">
        <f t="shared" si="57"/>
        <v>0</v>
      </c>
      <c r="AG143" s="63">
        <f t="shared" si="57"/>
        <v>0</v>
      </c>
      <c r="AH143" s="63">
        <f t="shared" si="57"/>
        <v>0</v>
      </c>
      <c r="AI143" s="63">
        <f t="shared" si="57"/>
        <v>0</v>
      </c>
      <c r="AJ143" s="63">
        <f t="shared" si="57"/>
        <v>0</v>
      </c>
      <c r="AK143" s="63">
        <f t="shared" si="57"/>
        <v>0</v>
      </c>
      <c r="AL143" s="63">
        <f t="shared" si="57"/>
        <v>0</v>
      </c>
      <c r="AM143" s="63">
        <f t="shared" si="57"/>
        <v>0</v>
      </c>
      <c r="AN143" s="63">
        <f t="shared" si="57"/>
        <v>0</v>
      </c>
      <c r="AO143" s="63">
        <f t="shared" si="57"/>
        <v>0</v>
      </c>
      <c r="AP143" s="63">
        <f t="shared" si="57"/>
        <v>0</v>
      </c>
      <c r="AQ143" s="63">
        <f t="shared" si="57"/>
        <v>31384</v>
      </c>
      <c r="AR143" s="63">
        <f t="shared" si="57"/>
        <v>34570</v>
      </c>
      <c r="AS143" s="63">
        <f t="shared" si="57"/>
        <v>27672</v>
      </c>
      <c r="AT143" s="63">
        <f t="shared" si="57"/>
        <v>25390</v>
      </c>
      <c r="AU143" s="63">
        <f t="shared" si="57"/>
        <v>1006</v>
      </c>
      <c r="AV143" s="63">
        <f t="shared" si="57"/>
        <v>0</v>
      </c>
      <c r="AW143" s="63">
        <f t="shared" si="57"/>
        <v>0</v>
      </c>
      <c r="AX143" s="63">
        <f t="shared" si="57"/>
        <v>0</v>
      </c>
      <c r="AY143" s="63">
        <f t="shared" si="57"/>
        <v>0</v>
      </c>
      <c r="AZ143" s="63">
        <f t="shared" si="57"/>
        <v>0</v>
      </c>
      <c r="BA143" s="63">
        <f t="shared" si="57"/>
        <v>0</v>
      </c>
      <c r="BB143" s="63">
        <f t="shared" si="57"/>
        <v>0</v>
      </c>
      <c r="BC143" s="63">
        <f t="shared" si="57"/>
        <v>0</v>
      </c>
      <c r="BD143" s="63">
        <f t="shared" si="57"/>
        <v>0</v>
      </c>
      <c r="BE143" s="63">
        <f t="shared" si="57"/>
        <v>0</v>
      </c>
      <c r="BF143" s="63">
        <f t="shared" si="57"/>
        <v>0</v>
      </c>
      <c r="BG143" s="63">
        <f t="shared" si="57"/>
        <v>0</v>
      </c>
      <c r="BH143" s="63">
        <f t="shared" si="57"/>
        <v>0</v>
      </c>
      <c r="BI143" s="63">
        <f t="shared" si="57"/>
        <v>0</v>
      </c>
      <c r="BJ143" s="63">
        <f t="shared" si="57"/>
        <v>0</v>
      </c>
      <c r="BK143" s="63">
        <f t="shared" si="57"/>
        <v>0</v>
      </c>
    </row>
    <row r="144" spans="1:63" ht="12.75" customHeight="1">
      <c r="A144" s="185" t="s">
        <v>154</v>
      </c>
      <c r="B144" s="251" t="s">
        <v>147</v>
      </c>
      <c r="C144" s="167">
        <v>0.30000000000003</v>
      </c>
      <c r="D144" s="5">
        <f aca="true" t="shared" si="58" ref="D144:BK144">D63/$C63</f>
        <v>0</v>
      </c>
      <c r="E144" s="5">
        <f t="shared" si="58"/>
        <v>0</v>
      </c>
      <c r="F144" s="5">
        <f t="shared" si="58"/>
        <v>0</v>
      </c>
      <c r="G144" s="5">
        <f t="shared" si="58"/>
        <v>0</v>
      </c>
      <c r="H144" s="5">
        <f t="shared" si="58"/>
        <v>0</v>
      </c>
      <c r="I144" s="5">
        <f t="shared" si="58"/>
        <v>0</v>
      </c>
      <c r="J144" s="5">
        <f t="shared" si="58"/>
        <v>0</v>
      </c>
      <c r="K144" s="5">
        <f t="shared" si="58"/>
        <v>0</v>
      </c>
      <c r="L144" s="5">
        <f t="shared" si="58"/>
        <v>0</v>
      </c>
      <c r="M144" s="5">
        <f t="shared" si="58"/>
        <v>0</v>
      </c>
      <c r="N144" s="5">
        <f t="shared" si="58"/>
        <v>0</v>
      </c>
      <c r="O144" s="5">
        <f t="shared" si="58"/>
        <v>0</v>
      </c>
      <c r="P144" s="5">
        <f t="shared" si="58"/>
        <v>0</v>
      </c>
      <c r="Q144" s="5">
        <f t="shared" si="58"/>
        <v>0</v>
      </c>
      <c r="R144" s="5">
        <f t="shared" si="58"/>
        <v>0</v>
      </c>
      <c r="S144" s="5">
        <f t="shared" si="58"/>
        <v>0</v>
      </c>
      <c r="T144" s="5">
        <f t="shared" si="58"/>
        <v>0</v>
      </c>
      <c r="U144" s="5">
        <f t="shared" si="58"/>
        <v>0</v>
      </c>
      <c r="V144" s="5">
        <f t="shared" si="58"/>
        <v>0</v>
      </c>
      <c r="W144" s="5">
        <f t="shared" si="58"/>
        <v>0</v>
      </c>
      <c r="X144" s="5">
        <f t="shared" si="58"/>
        <v>0</v>
      </c>
      <c r="Y144" s="5">
        <f t="shared" si="58"/>
        <v>0</v>
      </c>
      <c r="Z144" s="5">
        <f t="shared" si="58"/>
        <v>0</v>
      </c>
      <c r="AA144" s="5">
        <f t="shared" si="58"/>
        <v>0</v>
      </c>
      <c r="AB144" s="5">
        <f t="shared" si="58"/>
        <v>0</v>
      </c>
      <c r="AC144" s="5">
        <f t="shared" si="58"/>
        <v>0</v>
      </c>
      <c r="AD144" s="5">
        <f t="shared" si="58"/>
        <v>0</v>
      </c>
      <c r="AE144" s="63">
        <f t="shared" si="58"/>
        <v>0</v>
      </c>
      <c r="AF144" s="63">
        <f t="shared" si="58"/>
        <v>0</v>
      </c>
      <c r="AG144" s="63">
        <f t="shared" si="58"/>
        <v>0</v>
      </c>
      <c r="AH144" s="63">
        <f t="shared" si="58"/>
        <v>0</v>
      </c>
      <c r="AI144" s="63">
        <f t="shared" si="58"/>
        <v>0</v>
      </c>
      <c r="AJ144" s="63">
        <f t="shared" si="58"/>
        <v>0</v>
      </c>
      <c r="AK144" s="63">
        <f t="shared" si="58"/>
        <v>0</v>
      </c>
      <c r="AL144" s="63">
        <f t="shared" si="58"/>
        <v>0</v>
      </c>
      <c r="AM144" s="63">
        <f t="shared" si="58"/>
        <v>0</v>
      </c>
      <c r="AN144" s="63">
        <f t="shared" si="58"/>
        <v>0</v>
      </c>
      <c r="AO144" s="63">
        <f t="shared" si="58"/>
        <v>0</v>
      </c>
      <c r="AP144" s="63">
        <f t="shared" si="58"/>
        <v>0</v>
      </c>
      <c r="AQ144" s="63">
        <f t="shared" si="58"/>
        <v>0</v>
      </c>
      <c r="AR144" s="63">
        <f t="shared" si="58"/>
        <v>0</v>
      </c>
      <c r="AS144" s="63">
        <f t="shared" si="58"/>
        <v>0</v>
      </c>
      <c r="AT144" s="63">
        <f t="shared" si="58"/>
        <v>0</v>
      </c>
      <c r="AU144" s="63">
        <f t="shared" si="58"/>
        <v>0</v>
      </c>
      <c r="AV144" s="63">
        <f t="shared" si="58"/>
        <v>0</v>
      </c>
      <c r="AW144" s="63">
        <f t="shared" si="58"/>
        <v>456.666666666621</v>
      </c>
      <c r="AX144" s="63">
        <f t="shared" si="58"/>
        <v>1719.9999999998279</v>
      </c>
      <c r="AY144" s="63">
        <f t="shared" si="58"/>
        <v>1356.666666666531</v>
      </c>
      <c r="AZ144" s="63">
        <f t="shared" si="58"/>
        <v>753.333333333258</v>
      </c>
      <c r="BA144" s="63">
        <f t="shared" si="58"/>
        <v>1899.99999999981</v>
      </c>
      <c r="BB144" s="63">
        <f t="shared" si="58"/>
        <v>1659.9999999998338</v>
      </c>
      <c r="BC144" s="63">
        <f t="shared" si="58"/>
        <v>1496.666666666517</v>
      </c>
      <c r="BD144" s="63">
        <f t="shared" si="58"/>
        <v>636.666666666603</v>
      </c>
      <c r="BE144" s="63">
        <f t="shared" si="58"/>
        <v>0</v>
      </c>
      <c r="BF144" s="63">
        <f t="shared" si="58"/>
        <v>0</v>
      </c>
      <c r="BG144" s="63">
        <f t="shared" si="58"/>
        <v>0</v>
      </c>
      <c r="BH144" s="63">
        <f t="shared" si="58"/>
        <v>0</v>
      </c>
      <c r="BI144" s="63">
        <f t="shared" si="58"/>
        <v>1353.333333333198</v>
      </c>
      <c r="BJ144" s="63">
        <f t="shared" si="58"/>
        <v>769.9999999999229</v>
      </c>
      <c r="BK144" s="63">
        <f t="shared" si="58"/>
        <v>0</v>
      </c>
    </row>
    <row r="145" spans="1:63" ht="12.75" customHeight="1">
      <c r="A145" s="231" t="s">
        <v>114</v>
      </c>
      <c r="B145" s="251" t="s">
        <v>115</v>
      </c>
      <c r="C145" s="167">
        <v>2</v>
      </c>
      <c r="D145" s="5">
        <f aca="true" t="shared" si="59" ref="D145:BK145">D64/$C64</f>
        <v>0</v>
      </c>
      <c r="E145" s="5">
        <f t="shared" si="59"/>
        <v>0</v>
      </c>
      <c r="F145" s="5">
        <f t="shared" si="59"/>
        <v>0</v>
      </c>
      <c r="G145" s="5">
        <f t="shared" si="59"/>
        <v>0</v>
      </c>
      <c r="H145" s="5">
        <f t="shared" si="59"/>
        <v>0</v>
      </c>
      <c r="I145" s="5">
        <f t="shared" si="59"/>
        <v>0</v>
      </c>
      <c r="J145" s="5">
        <f t="shared" si="59"/>
        <v>0</v>
      </c>
      <c r="K145" s="5">
        <f t="shared" si="59"/>
        <v>0</v>
      </c>
      <c r="L145" s="5">
        <f t="shared" si="59"/>
        <v>0</v>
      </c>
      <c r="M145" s="5">
        <f t="shared" si="59"/>
        <v>0</v>
      </c>
      <c r="N145" s="5">
        <f t="shared" si="59"/>
        <v>0</v>
      </c>
      <c r="O145" s="5">
        <f t="shared" si="59"/>
        <v>0</v>
      </c>
      <c r="P145" s="5">
        <f t="shared" si="59"/>
        <v>0</v>
      </c>
      <c r="Q145" s="5">
        <f t="shared" si="59"/>
        <v>0</v>
      </c>
      <c r="R145" s="5">
        <f t="shared" si="59"/>
        <v>0</v>
      </c>
      <c r="S145" s="5">
        <f t="shared" si="59"/>
        <v>0</v>
      </c>
      <c r="T145" s="5">
        <f t="shared" si="59"/>
        <v>0</v>
      </c>
      <c r="U145" s="5">
        <f t="shared" si="59"/>
        <v>0</v>
      </c>
      <c r="V145" s="5">
        <f t="shared" si="59"/>
        <v>0</v>
      </c>
      <c r="W145" s="5">
        <f t="shared" si="59"/>
        <v>0</v>
      </c>
      <c r="X145" s="5">
        <f t="shared" si="59"/>
        <v>0</v>
      </c>
      <c r="Y145" s="5">
        <f t="shared" si="59"/>
        <v>0</v>
      </c>
      <c r="Z145" s="5">
        <f t="shared" si="59"/>
        <v>0</v>
      </c>
      <c r="AA145" s="5">
        <f t="shared" si="59"/>
        <v>0</v>
      </c>
      <c r="AB145" s="5">
        <f t="shared" si="59"/>
        <v>0</v>
      </c>
      <c r="AC145" s="5">
        <f t="shared" si="59"/>
        <v>0</v>
      </c>
      <c r="AD145" s="5">
        <f t="shared" si="59"/>
        <v>0</v>
      </c>
      <c r="AE145" s="63">
        <f t="shared" si="59"/>
        <v>0</v>
      </c>
      <c r="AF145" s="63">
        <f t="shared" si="59"/>
        <v>0</v>
      </c>
      <c r="AG145" s="63">
        <f t="shared" si="59"/>
        <v>0</v>
      </c>
      <c r="AH145" s="63">
        <f t="shared" si="59"/>
        <v>0</v>
      </c>
      <c r="AI145" s="63">
        <f t="shared" si="59"/>
        <v>0</v>
      </c>
      <c r="AJ145" s="63">
        <f t="shared" si="59"/>
        <v>0</v>
      </c>
      <c r="AK145" s="63">
        <f t="shared" si="59"/>
        <v>0</v>
      </c>
      <c r="AL145" s="63">
        <f t="shared" si="59"/>
        <v>0</v>
      </c>
      <c r="AM145" s="63">
        <f t="shared" si="59"/>
        <v>0</v>
      </c>
      <c r="AN145" s="63">
        <f t="shared" si="59"/>
        <v>0</v>
      </c>
      <c r="AO145" s="63">
        <f t="shared" si="59"/>
        <v>0</v>
      </c>
      <c r="AP145" s="63">
        <f t="shared" si="59"/>
        <v>0</v>
      </c>
      <c r="AQ145" s="63">
        <f t="shared" si="59"/>
        <v>0</v>
      </c>
      <c r="AR145" s="63">
        <f t="shared" si="59"/>
        <v>0</v>
      </c>
      <c r="AS145" s="63">
        <f t="shared" si="59"/>
        <v>0</v>
      </c>
      <c r="AT145" s="63">
        <f t="shared" si="59"/>
        <v>0</v>
      </c>
      <c r="AU145" s="63">
        <f t="shared" si="59"/>
        <v>0</v>
      </c>
      <c r="AV145" s="63">
        <f t="shared" si="59"/>
        <v>0</v>
      </c>
      <c r="AW145" s="63">
        <f t="shared" si="59"/>
        <v>0</v>
      </c>
      <c r="AX145" s="63">
        <f t="shared" si="59"/>
        <v>0</v>
      </c>
      <c r="AY145" s="63">
        <f t="shared" si="59"/>
        <v>0</v>
      </c>
      <c r="AZ145" s="63">
        <f t="shared" si="59"/>
        <v>0</v>
      </c>
      <c r="BA145" s="63">
        <f t="shared" si="59"/>
        <v>0</v>
      </c>
      <c r="BB145" s="63">
        <f t="shared" si="59"/>
        <v>0</v>
      </c>
      <c r="BC145" s="63">
        <f t="shared" si="59"/>
        <v>0</v>
      </c>
      <c r="BD145" s="63">
        <f t="shared" si="59"/>
        <v>0</v>
      </c>
      <c r="BE145" s="63">
        <f t="shared" si="59"/>
        <v>0</v>
      </c>
      <c r="BF145" s="63">
        <f t="shared" si="59"/>
        <v>0</v>
      </c>
      <c r="BG145" s="63">
        <f t="shared" si="59"/>
        <v>0</v>
      </c>
      <c r="BH145" s="63">
        <f t="shared" si="59"/>
        <v>0</v>
      </c>
      <c r="BI145" s="63">
        <f t="shared" si="59"/>
        <v>0</v>
      </c>
      <c r="BJ145" s="63">
        <f t="shared" si="59"/>
        <v>0</v>
      </c>
      <c r="BK145" s="63">
        <f t="shared" si="59"/>
        <v>0</v>
      </c>
    </row>
    <row r="146" spans="1:63" ht="12.75" customHeight="1">
      <c r="A146" s="231" t="s">
        <v>154</v>
      </c>
      <c r="B146" s="252" t="s">
        <v>154</v>
      </c>
      <c r="C146" s="167">
        <v>4</v>
      </c>
      <c r="D146" s="5">
        <f aca="true" t="shared" si="60" ref="D146:BK146">D65/$C65</f>
        <v>0</v>
      </c>
      <c r="E146" s="5">
        <f t="shared" si="60"/>
        <v>0</v>
      </c>
      <c r="F146" s="5">
        <f t="shared" si="60"/>
        <v>0</v>
      </c>
      <c r="G146" s="5">
        <f t="shared" si="60"/>
        <v>0</v>
      </c>
      <c r="H146" s="5">
        <f t="shared" si="60"/>
        <v>0</v>
      </c>
      <c r="I146" s="5">
        <f t="shared" si="60"/>
        <v>0</v>
      </c>
      <c r="J146" s="5">
        <f t="shared" si="60"/>
        <v>0</v>
      </c>
      <c r="K146" s="5">
        <f t="shared" si="60"/>
        <v>0</v>
      </c>
      <c r="L146" s="5">
        <f t="shared" si="60"/>
        <v>0</v>
      </c>
      <c r="M146" s="5">
        <f t="shared" si="60"/>
        <v>0</v>
      </c>
      <c r="N146" s="5">
        <f t="shared" si="60"/>
        <v>0</v>
      </c>
      <c r="O146" s="5">
        <f t="shared" si="60"/>
        <v>0</v>
      </c>
      <c r="P146" s="5">
        <f t="shared" si="60"/>
        <v>0</v>
      </c>
      <c r="Q146" s="5">
        <f t="shared" si="60"/>
        <v>0</v>
      </c>
      <c r="R146" s="5">
        <f t="shared" si="60"/>
        <v>0</v>
      </c>
      <c r="S146" s="5">
        <f t="shared" si="60"/>
        <v>0</v>
      </c>
      <c r="T146" s="5">
        <f t="shared" si="60"/>
        <v>0</v>
      </c>
      <c r="U146" s="5">
        <f t="shared" si="60"/>
        <v>0</v>
      </c>
      <c r="V146" s="5">
        <f t="shared" si="60"/>
        <v>0</v>
      </c>
      <c r="W146" s="5">
        <f t="shared" si="60"/>
        <v>0</v>
      </c>
      <c r="X146" s="5">
        <f t="shared" si="60"/>
        <v>0</v>
      </c>
      <c r="Y146" s="5">
        <f t="shared" si="60"/>
        <v>0</v>
      </c>
      <c r="Z146" s="5">
        <f t="shared" si="60"/>
        <v>0</v>
      </c>
      <c r="AA146" s="5">
        <f t="shared" si="60"/>
        <v>0</v>
      </c>
      <c r="AB146" s="5">
        <f t="shared" si="60"/>
        <v>0</v>
      </c>
      <c r="AC146" s="5">
        <f t="shared" si="60"/>
        <v>0</v>
      </c>
      <c r="AD146" s="5">
        <f t="shared" si="60"/>
        <v>0</v>
      </c>
      <c r="AE146" s="63">
        <f t="shared" si="60"/>
        <v>2.25</v>
      </c>
      <c r="AF146" s="63">
        <f t="shared" si="60"/>
        <v>1.5</v>
      </c>
      <c r="AG146" s="63">
        <f t="shared" si="60"/>
        <v>0</v>
      </c>
      <c r="AH146" s="63">
        <f t="shared" si="60"/>
        <v>3.5</v>
      </c>
      <c r="AI146" s="63">
        <f t="shared" si="60"/>
        <v>3.5</v>
      </c>
      <c r="AJ146" s="63">
        <f t="shared" si="60"/>
        <v>2.75</v>
      </c>
      <c r="AK146" s="63">
        <f t="shared" si="60"/>
        <v>1.5</v>
      </c>
      <c r="AL146" s="63">
        <f t="shared" si="60"/>
        <v>1.25</v>
      </c>
      <c r="AM146" s="63">
        <f t="shared" si="60"/>
        <v>0.5</v>
      </c>
      <c r="AN146" s="63">
        <f t="shared" si="60"/>
        <v>0.5</v>
      </c>
      <c r="AO146" s="63">
        <f t="shared" si="60"/>
        <v>0</v>
      </c>
      <c r="AP146" s="63">
        <f t="shared" si="60"/>
        <v>0</v>
      </c>
      <c r="AQ146" s="63">
        <f t="shared" si="60"/>
        <v>0</v>
      </c>
      <c r="AR146" s="63">
        <f t="shared" si="60"/>
        <v>0</v>
      </c>
      <c r="AS146" s="63">
        <f t="shared" si="60"/>
        <v>0</v>
      </c>
      <c r="AT146" s="63">
        <f t="shared" si="60"/>
        <v>0.25</v>
      </c>
      <c r="AU146" s="63">
        <f t="shared" si="60"/>
        <v>0</v>
      </c>
      <c r="AV146" s="63">
        <f t="shared" si="60"/>
        <v>0</v>
      </c>
      <c r="AW146" s="63">
        <f t="shared" si="60"/>
        <v>0</v>
      </c>
      <c r="AX146" s="63">
        <f t="shared" si="60"/>
        <v>0</v>
      </c>
      <c r="AY146" s="63">
        <f t="shared" si="60"/>
        <v>0</v>
      </c>
      <c r="AZ146" s="63">
        <f t="shared" si="60"/>
        <v>0</v>
      </c>
      <c r="BA146" s="63">
        <f t="shared" si="60"/>
        <v>0</v>
      </c>
      <c r="BB146" s="63">
        <f t="shared" si="60"/>
        <v>0</v>
      </c>
      <c r="BC146" s="63">
        <f t="shared" si="60"/>
        <v>0</v>
      </c>
      <c r="BD146" s="63">
        <f t="shared" si="60"/>
        <v>10.25</v>
      </c>
      <c r="BE146" s="63">
        <f t="shared" si="60"/>
        <v>7.75</v>
      </c>
      <c r="BF146" s="63">
        <f t="shared" si="60"/>
        <v>13</v>
      </c>
      <c r="BG146" s="63">
        <f t="shared" si="60"/>
        <v>11.75</v>
      </c>
      <c r="BH146" s="63">
        <f t="shared" si="60"/>
        <v>9.5</v>
      </c>
      <c r="BI146" s="63">
        <f t="shared" si="60"/>
        <v>19</v>
      </c>
      <c r="BJ146" s="63">
        <f t="shared" si="60"/>
        <v>20.75</v>
      </c>
      <c r="BK146" s="63">
        <f t="shared" si="60"/>
        <v>27</v>
      </c>
    </row>
    <row r="147" spans="1:63" ht="12.75" customHeight="1">
      <c r="A147" s="231" t="s">
        <v>154</v>
      </c>
      <c r="B147" s="251" t="s">
        <v>68</v>
      </c>
      <c r="C147" s="167">
        <v>2</v>
      </c>
      <c r="AE147" s="63">
        <f aca="true" t="shared" si="61" ref="AE147:BK147">AE66/$C66</f>
        <v>0</v>
      </c>
      <c r="AF147" s="63">
        <f t="shared" si="61"/>
        <v>0</v>
      </c>
      <c r="AG147" s="63">
        <f t="shared" si="61"/>
        <v>0</v>
      </c>
      <c r="AH147" s="63">
        <f t="shared" si="61"/>
        <v>0</v>
      </c>
      <c r="AI147" s="63">
        <f t="shared" si="61"/>
        <v>0</v>
      </c>
      <c r="AJ147" s="63">
        <f t="shared" si="61"/>
        <v>0</v>
      </c>
      <c r="AK147" s="63">
        <f t="shared" si="61"/>
        <v>0</v>
      </c>
      <c r="AL147" s="63">
        <f t="shared" si="61"/>
        <v>0</v>
      </c>
      <c r="AM147" s="63">
        <f t="shared" si="61"/>
        <v>0</v>
      </c>
      <c r="AN147" s="63">
        <f t="shared" si="61"/>
        <v>0</v>
      </c>
      <c r="AO147" s="63">
        <f t="shared" si="61"/>
        <v>0</v>
      </c>
      <c r="AP147" s="63">
        <f t="shared" si="61"/>
        <v>0</v>
      </c>
      <c r="AQ147" s="63">
        <f t="shared" si="61"/>
        <v>0</v>
      </c>
      <c r="AR147" s="63">
        <f t="shared" si="61"/>
        <v>0</v>
      </c>
      <c r="AS147" s="63">
        <f t="shared" si="61"/>
        <v>0</v>
      </c>
      <c r="AT147" s="63">
        <f t="shared" si="61"/>
        <v>0</v>
      </c>
      <c r="AU147" s="63">
        <f t="shared" si="61"/>
        <v>0</v>
      </c>
      <c r="AV147" s="63">
        <f t="shared" si="61"/>
        <v>0</v>
      </c>
      <c r="AW147" s="63">
        <f t="shared" si="61"/>
        <v>0</v>
      </c>
      <c r="AX147" s="63">
        <f t="shared" si="61"/>
        <v>0</v>
      </c>
      <c r="AY147" s="63">
        <f t="shared" si="61"/>
        <v>0</v>
      </c>
      <c r="AZ147" s="63">
        <f t="shared" si="61"/>
        <v>0</v>
      </c>
      <c r="BA147" s="63">
        <f t="shared" si="61"/>
        <v>0</v>
      </c>
      <c r="BB147" s="63">
        <f t="shared" si="61"/>
        <v>0</v>
      </c>
      <c r="BC147" s="63">
        <f t="shared" si="61"/>
        <v>0</v>
      </c>
      <c r="BD147" s="63">
        <f t="shared" si="61"/>
        <v>0</v>
      </c>
      <c r="BE147" s="63">
        <f t="shared" si="61"/>
        <v>0</v>
      </c>
      <c r="BF147" s="63">
        <f t="shared" si="61"/>
        <v>18.5</v>
      </c>
      <c r="BG147" s="63">
        <f t="shared" si="61"/>
        <v>13.5</v>
      </c>
      <c r="BH147" s="63">
        <f t="shared" si="61"/>
        <v>14.5</v>
      </c>
      <c r="BI147" s="63">
        <f t="shared" si="61"/>
        <v>0.5</v>
      </c>
      <c r="BJ147" s="63">
        <f t="shared" si="61"/>
        <v>11</v>
      </c>
      <c r="BK147" s="63">
        <f t="shared" si="61"/>
        <v>8</v>
      </c>
    </row>
    <row r="148" spans="1:63" ht="12" customHeight="1">
      <c r="A148" s="231" t="s">
        <v>154</v>
      </c>
      <c r="B148" s="251" t="s">
        <v>65</v>
      </c>
      <c r="C148" s="167">
        <v>2</v>
      </c>
      <c r="D148" s="5">
        <f aca="true" t="shared" si="62" ref="D148:BK148">D67/$C67</f>
        <v>7.5</v>
      </c>
      <c r="E148" s="5">
        <f t="shared" si="62"/>
        <v>7</v>
      </c>
      <c r="F148" s="5">
        <f t="shared" si="62"/>
        <v>8</v>
      </c>
      <c r="G148" s="5">
        <f t="shared" si="62"/>
        <v>6.5</v>
      </c>
      <c r="H148" s="5">
        <f t="shared" si="62"/>
        <v>7.5</v>
      </c>
      <c r="I148" s="5">
        <f t="shared" si="62"/>
        <v>7</v>
      </c>
      <c r="J148" s="5">
        <f t="shared" si="62"/>
        <v>9</v>
      </c>
      <c r="K148" s="5">
        <f t="shared" si="62"/>
        <v>7</v>
      </c>
      <c r="L148" s="5">
        <f t="shared" si="62"/>
        <v>7.5</v>
      </c>
      <c r="M148" s="5">
        <f t="shared" si="62"/>
        <v>9.5</v>
      </c>
      <c r="N148" s="5">
        <f t="shared" si="62"/>
        <v>0.5</v>
      </c>
      <c r="O148" s="5">
        <f t="shared" si="62"/>
        <v>2</v>
      </c>
      <c r="P148" s="5">
        <f t="shared" si="62"/>
        <v>2</v>
      </c>
      <c r="Q148" s="5">
        <f t="shared" si="62"/>
        <v>5.5</v>
      </c>
      <c r="R148" s="5">
        <f t="shared" si="62"/>
        <v>1.5</v>
      </c>
      <c r="S148" s="5">
        <f t="shared" si="62"/>
        <v>0</v>
      </c>
      <c r="T148" s="5">
        <f t="shared" si="62"/>
        <v>1.5</v>
      </c>
      <c r="U148" s="5">
        <f t="shared" si="62"/>
        <v>0.5</v>
      </c>
      <c r="V148" s="5">
        <f t="shared" si="62"/>
        <v>0.5</v>
      </c>
      <c r="W148" s="5">
        <f t="shared" si="62"/>
        <v>1.5</v>
      </c>
      <c r="X148" s="5">
        <f t="shared" si="62"/>
        <v>4</v>
      </c>
      <c r="Y148" s="5">
        <f t="shared" si="62"/>
        <v>2</v>
      </c>
      <c r="Z148" s="5">
        <f t="shared" si="62"/>
        <v>4.5</v>
      </c>
      <c r="AA148" s="5">
        <f t="shared" si="62"/>
        <v>0</v>
      </c>
      <c r="AB148" s="5">
        <f t="shared" si="62"/>
        <v>2</v>
      </c>
      <c r="AC148" s="5">
        <f t="shared" si="62"/>
        <v>1</v>
      </c>
      <c r="AD148" s="5">
        <f t="shared" si="62"/>
        <v>1</v>
      </c>
      <c r="AE148" s="63">
        <f t="shared" si="62"/>
        <v>0.5</v>
      </c>
      <c r="AF148" s="63">
        <f t="shared" si="62"/>
        <v>0</v>
      </c>
      <c r="AG148" s="63">
        <f t="shared" si="62"/>
        <v>0</v>
      </c>
      <c r="AH148" s="63">
        <f t="shared" si="62"/>
        <v>0</v>
      </c>
      <c r="AI148" s="63">
        <f t="shared" si="62"/>
        <v>0</v>
      </c>
      <c r="AJ148" s="63">
        <f t="shared" si="62"/>
        <v>0</v>
      </c>
      <c r="AK148" s="63">
        <f t="shared" si="62"/>
        <v>0</v>
      </c>
      <c r="AL148" s="63">
        <f t="shared" si="62"/>
        <v>0</v>
      </c>
      <c r="AM148" s="63">
        <f t="shared" si="62"/>
        <v>0</v>
      </c>
      <c r="AN148" s="63">
        <f t="shared" si="62"/>
        <v>0</v>
      </c>
      <c r="AO148" s="63">
        <f t="shared" si="62"/>
        <v>0</v>
      </c>
      <c r="AP148" s="63">
        <f t="shared" si="62"/>
        <v>0</v>
      </c>
      <c r="AQ148" s="63">
        <f t="shared" si="62"/>
        <v>0</v>
      </c>
      <c r="AR148" s="63">
        <f t="shared" si="62"/>
        <v>0</v>
      </c>
      <c r="AS148" s="63">
        <f t="shared" si="62"/>
        <v>0</v>
      </c>
      <c r="AT148" s="63">
        <f t="shared" si="62"/>
        <v>0</v>
      </c>
      <c r="AU148" s="63">
        <f t="shared" si="62"/>
        <v>0</v>
      </c>
      <c r="AV148" s="63">
        <f t="shared" si="62"/>
        <v>0</v>
      </c>
      <c r="AW148" s="63">
        <f t="shared" si="62"/>
        <v>0</v>
      </c>
      <c r="AX148" s="63">
        <f t="shared" si="62"/>
        <v>0</v>
      </c>
      <c r="AY148" s="63">
        <f t="shared" si="62"/>
        <v>0</v>
      </c>
      <c r="AZ148" s="63">
        <f t="shared" si="62"/>
        <v>0</v>
      </c>
      <c r="BA148" s="63">
        <f t="shared" si="62"/>
        <v>0</v>
      </c>
      <c r="BB148" s="63">
        <f t="shared" si="62"/>
        <v>0</v>
      </c>
      <c r="BC148" s="63">
        <f t="shared" si="62"/>
        <v>0</v>
      </c>
      <c r="BD148" s="63">
        <f t="shared" si="62"/>
        <v>0</v>
      </c>
      <c r="BE148" s="63">
        <f t="shared" si="62"/>
        <v>0</v>
      </c>
      <c r="BF148" s="63">
        <f t="shared" si="62"/>
        <v>0</v>
      </c>
      <c r="BG148" s="63">
        <f t="shared" si="62"/>
        <v>0</v>
      </c>
      <c r="BH148" s="63">
        <f t="shared" si="62"/>
        <v>0</v>
      </c>
      <c r="BI148" s="63">
        <f t="shared" si="62"/>
        <v>0</v>
      </c>
      <c r="BJ148" s="63">
        <f t="shared" si="62"/>
        <v>0</v>
      </c>
      <c r="BK148" s="63">
        <f t="shared" si="62"/>
        <v>0</v>
      </c>
    </row>
    <row r="149" spans="1:63" ht="12" customHeight="1">
      <c r="A149" s="231" t="s">
        <v>154</v>
      </c>
      <c r="B149" s="251" t="s">
        <v>71</v>
      </c>
      <c r="C149" s="167">
        <v>2</v>
      </c>
      <c r="D149" s="5">
        <f aca="true" t="shared" si="63" ref="D149:BK149">D68/$C68</f>
        <v>0</v>
      </c>
      <c r="E149" s="5">
        <f t="shared" si="63"/>
        <v>0</v>
      </c>
      <c r="F149" s="5">
        <f t="shared" si="63"/>
        <v>0</v>
      </c>
      <c r="G149" s="5">
        <f t="shared" si="63"/>
        <v>0</v>
      </c>
      <c r="H149" s="5">
        <f t="shared" si="63"/>
        <v>0</v>
      </c>
      <c r="I149" s="5">
        <f t="shared" si="63"/>
        <v>0</v>
      </c>
      <c r="J149" s="5">
        <f t="shared" si="63"/>
        <v>0</v>
      </c>
      <c r="K149" s="5">
        <f t="shared" si="63"/>
        <v>0</v>
      </c>
      <c r="L149" s="5">
        <f t="shared" si="63"/>
        <v>0</v>
      </c>
      <c r="M149" s="5">
        <f t="shared" si="63"/>
        <v>0</v>
      </c>
      <c r="N149" s="5">
        <f t="shared" si="63"/>
        <v>0</v>
      </c>
      <c r="O149" s="5">
        <f t="shared" si="63"/>
        <v>0</v>
      </c>
      <c r="P149" s="5">
        <f t="shared" si="63"/>
        <v>0</v>
      </c>
      <c r="Q149" s="5">
        <f t="shared" si="63"/>
        <v>0</v>
      </c>
      <c r="R149" s="5">
        <f t="shared" si="63"/>
        <v>0</v>
      </c>
      <c r="S149" s="5">
        <f t="shared" si="63"/>
        <v>0</v>
      </c>
      <c r="T149" s="5">
        <f t="shared" si="63"/>
        <v>0</v>
      </c>
      <c r="U149" s="5">
        <f t="shared" si="63"/>
        <v>0</v>
      </c>
      <c r="V149" s="5">
        <f t="shared" si="63"/>
        <v>0</v>
      </c>
      <c r="W149" s="5">
        <f t="shared" si="63"/>
        <v>0</v>
      </c>
      <c r="X149" s="5">
        <f t="shared" si="63"/>
        <v>0</v>
      </c>
      <c r="Y149" s="5">
        <f t="shared" si="63"/>
        <v>0</v>
      </c>
      <c r="Z149" s="5">
        <f t="shared" si="63"/>
        <v>0</v>
      </c>
      <c r="AA149" s="5">
        <f t="shared" si="63"/>
        <v>0</v>
      </c>
      <c r="AB149" s="5">
        <f t="shared" si="63"/>
        <v>0</v>
      </c>
      <c r="AC149" s="5">
        <f t="shared" si="63"/>
        <v>0</v>
      </c>
      <c r="AD149" s="5">
        <f t="shared" si="63"/>
        <v>8</v>
      </c>
      <c r="AE149" s="63">
        <f t="shared" si="63"/>
        <v>0</v>
      </c>
      <c r="AF149" s="63">
        <f t="shared" si="63"/>
        <v>2</v>
      </c>
      <c r="AG149" s="63">
        <f t="shared" si="63"/>
        <v>4</v>
      </c>
      <c r="AH149" s="63">
        <f t="shared" si="63"/>
        <v>4.5</v>
      </c>
      <c r="AI149" s="63">
        <f t="shared" si="63"/>
        <v>3.5</v>
      </c>
      <c r="AJ149" s="63">
        <f t="shared" si="63"/>
        <v>6</v>
      </c>
      <c r="AK149" s="63">
        <f t="shared" si="63"/>
        <v>5.5</v>
      </c>
      <c r="AL149" s="63">
        <f t="shared" si="63"/>
        <v>7</v>
      </c>
      <c r="AM149" s="63">
        <f t="shared" si="63"/>
        <v>6.5</v>
      </c>
      <c r="AN149" s="63">
        <f t="shared" si="63"/>
        <v>8.5</v>
      </c>
      <c r="AO149" s="63">
        <f t="shared" si="63"/>
        <v>0.5</v>
      </c>
      <c r="AP149" s="63">
        <f t="shared" si="63"/>
        <v>0</v>
      </c>
      <c r="AQ149" s="63">
        <f t="shared" si="63"/>
        <v>0</v>
      </c>
      <c r="AR149" s="63">
        <f t="shared" si="63"/>
        <v>0</v>
      </c>
      <c r="AS149" s="63">
        <f t="shared" si="63"/>
        <v>0</v>
      </c>
      <c r="AT149" s="63">
        <f t="shared" si="63"/>
        <v>0</v>
      </c>
      <c r="AU149" s="63">
        <f t="shared" si="63"/>
        <v>0</v>
      </c>
      <c r="AV149" s="63">
        <f t="shared" si="63"/>
        <v>0</v>
      </c>
      <c r="AW149" s="63">
        <f t="shared" si="63"/>
        <v>0</v>
      </c>
      <c r="AX149" s="63">
        <f t="shared" si="63"/>
        <v>0</v>
      </c>
      <c r="AY149" s="63">
        <f t="shared" si="63"/>
        <v>0</v>
      </c>
      <c r="AZ149" s="63">
        <f t="shared" si="63"/>
        <v>0</v>
      </c>
      <c r="BA149" s="63">
        <f t="shared" si="63"/>
        <v>0</v>
      </c>
      <c r="BB149" s="63">
        <f t="shared" si="63"/>
        <v>0</v>
      </c>
      <c r="BC149" s="63">
        <f t="shared" si="63"/>
        <v>0</v>
      </c>
      <c r="BD149" s="63">
        <f t="shared" si="63"/>
        <v>0</v>
      </c>
      <c r="BE149" s="63">
        <f t="shared" si="63"/>
        <v>0</v>
      </c>
      <c r="BF149" s="63">
        <f t="shared" si="63"/>
        <v>0</v>
      </c>
      <c r="BG149" s="63">
        <f t="shared" si="63"/>
        <v>0</v>
      </c>
      <c r="BH149" s="63">
        <f t="shared" si="63"/>
        <v>0</v>
      </c>
      <c r="BI149" s="63">
        <f t="shared" si="63"/>
        <v>0</v>
      </c>
      <c r="BJ149" s="63">
        <f t="shared" si="63"/>
        <v>0</v>
      </c>
      <c r="BK149" s="63">
        <f t="shared" si="63"/>
        <v>0</v>
      </c>
    </row>
    <row r="150" spans="1:63" ht="12" customHeight="1">
      <c r="A150" s="231" t="s">
        <v>154</v>
      </c>
      <c r="B150" s="251" t="s">
        <v>66</v>
      </c>
      <c r="C150" s="167">
        <v>2</v>
      </c>
      <c r="D150" s="5">
        <f aca="true" t="shared" si="64" ref="D150:BK150">D69/$C69</f>
        <v>0</v>
      </c>
      <c r="E150" s="5">
        <f t="shared" si="64"/>
        <v>0</v>
      </c>
      <c r="F150" s="5">
        <f t="shared" si="64"/>
        <v>0</v>
      </c>
      <c r="G150" s="5">
        <f t="shared" si="64"/>
        <v>0</v>
      </c>
      <c r="H150" s="5">
        <f t="shared" si="64"/>
        <v>0</v>
      </c>
      <c r="I150" s="5">
        <f t="shared" si="64"/>
        <v>0</v>
      </c>
      <c r="J150" s="5">
        <f t="shared" si="64"/>
        <v>0</v>
      </c>
      <c r="K150" s="5">
        <f t="shared" si="64"/>
        <v>0</v>
      </c>
      <c r="L150" s="5">
        <f t="shared" si="64"/>
        <v>0</v>
      </c>
      <c r="M150" s="5">
        <f t="shared" si="64"/>
        <v>0</v>
      </c>
      <c r="N150" s="5">
        <f t="shared" si="64"/>
        <v>0</v>
      </c>
      <c r="O150" s="5">
        <f t="shared" si="64"/>
        <v>0</v>
      </c>
      <c r="P150" s="5">
        <f t="shared" si="64"/>
        <v>0</v>
      </c>
      <c r="Q150" s="5">
        <f t="shared" si="64"/>
        <v>0</v>
      </c>
      <c r="R150" s="5">
        <f t="shared" si="64"/>
        <v>0</v>
      </c>
      <c r="S150" s="5">
        <f t="shared" si="64"/>
        <v>0</v>
      </c>
      <c r="T150" s="5">
        <f t="shared" si="64"/>
        <v>0</v>
      </c>
      <c r="U150" s="5">
        <f t="shared" si="64"/>
        <v>0</v>
      </c>
      <c r="V150" s="5">
        <f t="shared" si="64"/>
        <v>0</v>
      </c>
      <c r="W150" s="5">
        <f t="shared" si="64"/>
        <v>0</v>
      </c>
      <c r="X150" s="5">
        <f t="shared" si="64"/>
        <v>0</v>
      </c>
      <c r="Y150" s="5">
        <f t="shared" si="64"/>
        <v>0</v>
      </c>
      <c r="Z150" s="5">
        <f t="shared" si="64"/>
        <v>0</v>
      </c>
      <c r="AA150" s="5">
        <f t="shared" si="64"/>
        <v>0</v>
      </c>
      <c r="AB150" s="5">
        <f t="shared" si="64"/>
        <v>0</v>
      </c>
      <c r="AC150" s="5">
        <f t="shared" si="64"/>
        <v>0</v>
      </c>
      <c r="AD150" s="5">
        <f t="shared" si="64"/>
        <v>0</v>
      </c>
      <c r="AE150" s="63">
        <f t="shared" si="64"/>
        <v>0</v>
      </c>
      <c r="AF150" s="63">
        <f t="shared" si="64"/>
        <v>0</v>
      </c>
      <c r="AG150" s="63">
        <f t="shared" si="64"/>
        <v>0</v>
      </c>
      <c r="AH150" s="63">
        <f t="shared" si="64"/>
        <v>0</v>
      </c>
      <c r="AI150" s="63">
        <f t="shared" si="64"/>
        <v>0</v>
      </c>
      <c r="AJ150" s="63">
        <f t="shared" si="64"/>
        <v>0</v>
      </c>
      <c r="AK150" s="63">
        <f t="shared" si="64"/>
        <v>0</v>
      </c>
      <c r="AL150" s="63">
        <f t="shared" si="64"/>
        <v>0</v>
      </c>
      <c r="AM150" s="63">
        <f t="shared" si="64"/>
        <v>0</v>
      </c>
      <c r="AN150" s="63">
        <f t="shared" si="64"/>
        <v>0</v>
      </c>
      <c r="AO150" s="63">
        <f t="shared" si="64"/>
        <v>0</v>
      </c>
      <c r="AP150" s="63">
        <f t="shared" si="64"/>
        <v>0</v>
      </c>
      <c r="AQ150" s="63">
        <f t="shared" si="64"/>
        <v>0</v>
      </c>
      <c r="AR150" s="63">
        <f t="shared" si="64"/>
        <v>0</v>
      </c>
      <c r="AS150" s="63">
        <f t="shared" si="64"/>
        <v>0</v>
      </c>
      <c r="AT150" s="63">
        <f t="shared" si="64"/>
        <v>0</v>
      </c>
      <c r="AU150" s="63">
        <f t="shared" si="64"/>
        <v>0</v>
      </c>
      <c r="AV150" s="63">
        <f t="shared" si="64"/>
        <v>0</v>
      </c>
      <c r="AW150" s="63">
        <f t="shared" si="64"/>
        <v>0</v>
      </c>
      <c r="AX150" s="63">
        <f t="shared" si="64"/>
        <v>0</v>
      </c>
      <c r="AY150" s="63">
        <f t="shared" si="64"/>
        <v>0</v>
      </c>
      <c r="AZ150" s="63">
        <f t="shared" si="64"/>
        <v>0</v>
      </c>
      <c r="BA150" s="63">
        <f t="shared" si="64"/>
        <v>0</v>
      </c>
      <c r="BB150" s="63">
        <f t="shared" si="64"/>
        <v>0</v>
      </c>
      <c r="BC150" s="63">
        <f t="shared" si="64"/>
        <v>0</v>
      </c>
      <c r="BD150" s="63">
        <f t="shared" si="64"/>
        <v>0</v>
      </c>
      <c r="BE150" s="63">
        <f t="shared" si="64"/>
        <v>0</v>
      </c>
      <c r="BF150" s="63">
        <f t="shared" si="64"/>
        <v>0</v>
      </c>
      <c r="BG150" s="63">
        <f t="shared" si="64"/>
        <v>0</v>
      </c>
      <c r="BH150" s="63">
        <f t="shared" si="64"/>
        <v>0</v>
      </c>
      <c r="BI150" s="63">
        <f t="shared" si="64"/>
        <v>0</v>
      </c>
      <c r="BJ150" s="63">
        <f t="shared" si="64"/>
        <v>0</v>
      </c>
      <c r="BK150" s="63">
        <f t="shared" si="64"/>
        <v>0</v>
      </c>
    </row>
    <row r="151" spans="1:63" ht="12" customHeight="1">
      <c r="A151" s="231" t="s">
        <v>154</v>
      </c>
      <c r="B151" s="251" t="s">
        <v>101</v>
      </c>
      <c r="C151" s="167">
        <v>2</v>
      </c>
      <c r="D151" s="5">
        <f aca="true" t="shared" si="65" ref="D151:BK151">D70/$C70</f>
        <v>0</v>
      </c>
      <c r="E151" s="5">
        <f t="shared" si="65"/>
        <v>0</v>
      </c>
      <c r="F151" s="5">
        <f t="shared" si="65"/>
        <v>0</v>
      </c>
      <c r="G151" s="5">
        <f t="shared" si="65"/>
        <v>0</v>
      </c>
      <c r="H151" s="5">
        <f t="shared" si="65"/>
        <v>0</v>
      </c>
      <c r="I151" s="5">
        <f t="shared" si="65"/>
        <v>0</v>
      </c>
      <c r="J151" s="5">
        <f t="shared" si="65"/>
        <v>0</v>
      </c>
      <c r="K151" s="5">
        <f t="shared" si="65"/>
        <v>0</v>
      </c>
      <c r="L151" s="5">
        <f t="shared" si="65"/>
        <v>0</v>
      </c>
      <c r="M151" s="5">
        <f t="shared" si="65"/>
        <v>0</v>
      </c>
      <c r="N151" s="5">
        <f t="shared" si="65"/>
        <v>0</v>
      </c>
      <c r="O151" s="5">
        <f t="shared" si="65"/>
        <v>0</v>
      </c>
      <c r="P151" s="5">
        <f t="shared" si="65"/>
        <v>0</v>
      </c>
      <c r="Q151" s="5">
        <f t="shared" si="65"/>
        <v>0</v>
      </c>
      <c r="R151" s="5">
        <f t="shared" si="65"/>
        <v>0</v>
      </c>
      <c r="S151" s="5">
        <f t="shared" si="65"/>
        <v>0</v>
      </c>
      <c r="T151" s="5">
        <f t="shared" si="65"/>
        <v>0</v>
      </c>
      <c r="U151" s="5">
        <f t="shared" si="65"/>
        <v>0</v>
      </c>
      <c r="V151" s="5">
        <f t="shared" si="65"/>
        <v>0</v>
      </c>
      <c r="W151" s="5">
        <f t="shared" si="65"/>
        <v>0</v>
      </c>
      <c r="X151" s="5">
        <f t="shared" si="65"/>
        <v>0</v>
      </c>
      <c r="Y151" s="5">
        <f t="shared" si="65"/>
        <v>3</v>
      </c>
      <c r="Z151" s="5">
        <f t="shared" si="65"/>
        <v>1</v>
      </c>
      <c r="AA151" s="5">
        <f t="shared" si="65"/>
        <v>5</v>
      </c>
      <c r="AB151" s="5">
        <f t="shared" si="65"/>
        <v>3.5</v>
      </c>
      <c r="AC151" s="5">
        <f t="shared" si="65"/>
        <v>5.5</v>
      </c>
      <c r="AD151" s="5">
        <f t="shared" si="65"/>
        <v>6</v>
      </c>
      <c r="AE151" s="63">
        <f t="shared" si="65"/>
        <v>7.5</v>
      </c>
      <c r="AF151" s="63">
        <f t="shared" si="65"/>
        <v>9</v>
      </c>
      <c r="AG151" s="63">
        <f t="shared" si="65"/>
        <v>4</v>
      </c>
      <c r="AH151" s="63">
        <f t="shared" si="65"/>
        <v>0</v>
      </c>
      <c r="AI151" s="63">
        <f t="shared" si="65"/>
        <v>0</v>
      </c>
      <c r="AJ151" s="63">
        <f t="shared" si="65"/>
        <v>0</v>
      </c>
      <c r="AK151" s="63">
        <f t="shared" si="65"/>
        <v>0</v>
      </c>
      <c r="AL151" s="63">
        <f t="shared" si="65"/>
        <v>1.5</v>
      </c>
      <c r="AM151" s="63">
        <f t="shared" si="65"/>
        <v>1.5</v>
      </c>
      <c r="AN151" s="63">
        <f t="shared" si="65"/>
        <v>0</v>
      </c>
      <c r="AO151" s="63">
        <f t="shared" si="65"/>
        <v>0</v>
      </c>
      <c r="AP151" s="63">
        <f t="shared" si="65"/>
        <v>0</v>
      </c>
      <c r="AQ151" s="63">
        <f t="shared" si="65"/>
        <v>0</v>
      </c>
      <c r="AR151" s="63">
        <f t="shared" si="65"/>
        <v>0</v>
      </c>
      <c r="AS151" s="63">
        <f t="shared" si="65"/>
        <v>0</v>
      </c>
      <c r="AT151" s="63">
        <f t="shared" si="65"/>
        <v>0</v>
      </c>
      <c r="AU151" s="63">
        <f t="shared" si="65"/>
        <v>0</v>
      </c>
      <c r="AV151" s="63">
        <f t="shared" si="65"/>
        <v>0</v>
      </c>
      <c r="AW151" s="63">
        <f t="shared" si="65"/>
        <v>0</v>
      </c>
      <c r="AX151" s="63">
        <f t="shared" si="65"/>
        <v>0</v>
      </c>
      <c r="AY151" s="63">
        <f t="shared" si="65"/>
        <v>0</v>
      </c>
      <c r="AZ151" s="63">
        <f t="shared" si="65"/>
        <v>0</v>
      </c>
      <c r="BA151" s="63">
        <f t="shared" si="65"/>
        <v>0</v>
      </c>
      <c r="BB151" s="63">
        <f t="shared" si="65"/>
        <v>0</v>
      </c>
      <c r="BC151" s="63">
        <f t="shared" si="65"/>
        <v>0</v>
      </c>
      <c r="BD151" s="63">
        <f t="shared" si="65"/>
        <v>0</v>
      </c>
      <c r="BE151" s="63">
        <f t="shared" si="65"/>
        <v>0</v>
      </c>
      <c r="BF151" s="63">
        <f t="shared" si="65"/>
        <v>0</v>
      </c>
      <c r="BG151" s="63">
        <f t="shared" si="65"/>
        <v>0</v>
      </c>
      <c r="BH151" s="63">
        <f t="shared" si="65"/>
        <v>0</v>
      </c>
      <c r="BI151" s="63">
        <f t="shared" si="65"/>
        <v>0</v>
      </c>
      <c r="BJ151" s="63">
        <f t="shared" si="65"/>
        <v>0</v>
      </c>
      <c r="BK151" s="63">
        <f t="shared" si="65"/>
        <v>0</v>
      </c>
    </row>
    <row r="152" spans="1:63" ht="12" customHeight="1">
      <c r="A152" s="231" t="s">
        <v>154</v>
      </c>
      <c r="B152" s="251" t="s">
        <v>133</v>
      </c>
      <c r="C152" s="167">
        <v>2</v>
      </c>
      <c r="D152" s="5">
        <f aca="true" t="shared" si="66" ref="D152:BK152">D71/$C71</f>
        <v>0</v>
      </c>
      <c r="E152" s="5">
        <f t="shared" si="66"/>
        <v>0</v>
      </c>
      <c r="F152" s="5">
        <f t="shared" si="66"/>
        <v>0</v>
      </c>
      <c r="G152" s="5">
        <f t="shared" si="66"/>
        <v>0</v>
      </c>
      <c r="H152" s="5">
        <f t="shared" si="66"/>
        <v>0</v>
      </c>
      <c r="I152" s="5">
        <f t="shared" si="66"/>
        <v>0</v>
      </c>
      <c r="J152" s="5">
        <f t="shared" si="66"/>
        <v>0</v>
      </c>
      <c r="K152" s="5">
        <f t="shared" si="66"/>
        <v>0</v>
      </c>
      <c r="L152" s="5">
        <f t="shared" si="66"/>
        <v>0</v>
      </c>
      <c r="M152" s="5">
        <f t="shared" si="66"/>
        <v>0</v>
      </c>
      <c r="N152" s="5">
        <f t="shared" si="66"/>
        <v>0</v>
      </c>
      <c r="O152" s="5">
        <f t="shared" si="66"/>
        <v>0</v>
      </c>
      <c r="P152" s="5">
        <f t="shared" si="66"/>
        <v>0</v>
      </c>
      <c r="Q152" s="5">
        <f t="shared" si="66"/>
        <v>0</v>
      </c>
      <c r="R152" s="5">
        <f t="shared" si="66"/>
        <v>0</v>
      </c>
      <c r="S152" s="5">
        <f t="shared" si="66"/>
        <v>0</v>
      </c>
      <c r="T152" s="5">
        <f t="shared" si="66"/>
        <v>0</v>
      </c>
      <c r="U152" s="5">
        <f t="shared" si="66"/>
        <v>0</v>
      </c>
      <c r="V152" s="5">
        <f t="shared" si="66"/>
        <v>0</v>
      </c>
      <c r="W152" s="5">
        <f t="shared" si="66"/>
        <v>0</v>
      </c>
      <c r="X152" s="5">
        <f t="shared" si="66"/>
        <v>0</v>
      </c>
      <c r="Y152" s="5">
        <f t="shared" si="66"/>
        <v>0</v>
      </c>
      <c r="Z152" s="5">
        <f t="shared" si="66"/>
        <v>0</v>
      </c>
      <c r="AA152" s="5">
        <f t="shared" si="66"/>
        <v>0</v>
      </c>
      <c r="AB152" s="5">
        <f t="shared" si="66"/>
        <v>0</v>
      </c>
      <c r="AC152" s="5">
        <f t="shared" si="66"/>
        <v>0</v>
      </c>
      <c r="AD152" s="5">
        <f t="shared" si="66"/>
        <v>0</v>
      </c>
      <c r="AE152" s="63">
        <f t="shared" si="66"/>
        <v>0</v>
      </c>
      <c r="AF152" s="63">
        <f t="shared" si="66"/>
        <v>0</v>
      </c>
      <c r="AG152" s="63">
        <f t="shared" si="66"/>
        <v>0</v>
      </c>
      <c r="AH152" s="63">
        <f t="shared" si="66"/>
        <v>0</v>
      </c>
      <c r="AI152" s="63">
        <f t="shared" si="66"/>
        <v>0</v>
      </c>
      <c r="AJ152" s="63">
        <f t="shared" si="66"/>
        <v>0</v>
      </c>
      <c r="AK152" s="63">
        <f t="shared" si="66"/>
        <v>0</v>
      </c>
      <c r="AL152" s="63">
        <f t="shared" si="66"/>
        <v>0</v>
      </c>
      <c r="AM152" s="63">
        <f t="shared" si="66"/>
        <v>0</v>
      </c>
      <c r="AN152" s="63">
        <f t="shared" si="66"/>
        <v>0</v>
      </c>
      <c r="AO152" s="63">
        <f t="shared" si="66"/>
        <v>0</v>
      </c>
      <c r="AP152" s="63">
        <f t="shared" si="66"/>
        <v>0</v>
      </c>
      <c r="AQ152" s="63">
        <f t="shared" si="66"/>
        <v>0</v>
      </c>
      <c r="AR152" s="63">
        <f t="shared" si="66"/>
        <v>2</v>
      </c>
      <c r="AS152" s="63">
        <f t="shared" si="66"/>
        <v>5.5</v>
      </c>
      <c r="AT152" s="63">
        <f t="shared" si="66"/>
        <v>1.5</v>
      </c>
      <c r="AU152" s="63">
        <f t="shared" si="66"/>
        <v>0.5</v>
      </c>
      <c r="AV152" s="63">
        <f t="shared" si="66"/>
        <v>0</v>
      </c>
      <c r="AW152" s="63">
        <f t="shared" si="66"/>
        <v>0</v>
      </c>
      <c r="AX152" s="63">
        <f t="shared" si="66"/>
        <v>0.5</v>
      </c>
      <c r="AY152" s="63">
        <f t="shared" si="66"/>
        <v>0.5</v>
      </c>
      <c r="AZ152" s="63">
        <f t="shared" si="66"/>
        <v>0</v>
      </c>
      <c r="BA152" s="63">
        <f t="shared" si="66"/>
        <v>0.5</v>
      </c>
      <c r="BB152" s="63">
        <f t="shared" si="66"/>
        <v>0</v>
      </c>
      <c r="BC152" s="63">
        <f t="shared" si="66"/>
        <v>0</v>
      </c>
      <c r="BD152" s="63">
        <f t="shared" si="66"/>
        <v>0</v>
      </c>
      <c r="BE152" s="63">
        <f t="shared" si="66"/>
        <v>0</v>
      </c>
      <c r="BF152" s="63">
        <f t="shared" si="66"/>
        <v>0</v>
      </c>
      <c r="BG152" s="63">
        <f t="shared" si="66"/>
        <v>0</v>
      </c>
      <c r="BH152" s="63">
        <f t="shared" si="66"/>
        <v>0</v>
      </c>
      <c r="BI152" s="63">
        <f t="shared" si="66"/>
        <v>0</v>
      </c>
      <c r="BJ152" s="63">
        <f t="shared" si="66"/>
        <v>0</v>
      </c>
      <c r="BK152" s="63">
        <f t="shared" si="66"/>
        <v>0</v>
      </c>
    </row>
    <row r="153" spans="1:63" ht="12" customHeight="1">
      <c r="A153" s="231" t="s">
        <v>56</v>
      </c>
      <c r="B153" s="251" t="s">
        <v>66</v>
      </c>
      <c r="C153" s="167">
        <v>1</v>
      </c>
      <c r="D153" s="5">
        <f aca="true" t="shared" si="67" ref="D153:BK153">D72/$C72</f>
        <v>423769</v>
      </c>
      <c r="E153" s="5">
        <f t="shared" si="67"/>
        <v>387910</v>
      </c>
      <c r="F153" s="5">
        <f t="shared" si="67"/>
        <v>429912</v>
      </c>
      <c r="G153" s="5">
        <f t="shared" si="67"/>
        <v>413910</v>
      </c>
      <c r="H153" s="5">
        <f t="shared" si="67"/>
        <v>419373</v>
      </c>
      <c r="I153" s="5">
        <f t="shared" si="67"/>
        <v>400189</v>
      </c>
      <c r="J153" s="5">
        <f t="shared" si="67"/>
        <v>411490</v>
      </c>
      <c r="K153" s="5">
        <f t="shared" si="67"/>
        <v>422840</v>
      </c>
      <c r="L153" s="5">
        <f t="shared" si="67"/>
        <v>410055</v>
      </c>
      <c r="M153" s="5">
        <f t="shared" si="67"/>
        <v>435028</v>
      </c>
      <c r="N153" s="5">
        <f t="shared" si="67"/>
        <v>419856</v>
      </c>
      <c r="O153" s="5">
        <f t="shared" si="67"/>
        <v>411179</v>
      </c>
      <c r="P153" s="5">
        <f t="shared" si="67"/>
        <v>427064</v>
      </c>
      <c r="Q153" s="5">
        <f t="shared" si="67"/>
        <v>392557</v>
      </c>
      <c r="R153" s="5">
        <f t="shared" si="67"/>
        <v>432837</v>
      </c>
      <c r="S153" s="5">
        <f t="shared" si="67"/>
        <v>414950</v>
      </c>
      <c r="T153" s="5">
        <f t="shared" si="67"/>
        <v>423000</v>
      </c>
      <c r="U153" s="5">
        <f t="shared" si="67"/>
        <v>405817</v>
      </c>
      <c r="V153" s="5">
        <f t="shared" si="67"/>
        <v>417353</v>
      </c>
      <c r="W153" s="5">
        <f t="shared" si="67"/>
        <v>419864</v>
      </c>
      <c r="X153" s="5">
        <f t="shared" si="67"/>
        <v>408626</v>
      </c>
      <c r="Y153" s="5">
        <f t="shared" si="67"/>
        <v>424104</v>
      </c>
      <c r="Z153" s="5">
        <f t="shared" si="67"/>
        <v>420489</v>
      </c>
      <c r="AA153" s="5">
        <f t="shared" si="67"/>
        <v>436651</v>
      </c>
      <c r="AB153" s="5">
        <f t="shared" si="67"/>
        <v>432810</v>
      </c>
      <c r="AC153" s="5">
        <f t="shared" si="67"/>
        <v>395224</v>
      </c>
      <c r="AD153" s="5">
        <f t="shared" si="67"/>
        <v>417285</v>
      </c>
      <c r="AE153" s="63">
        <f t="shared" si="67"/>
        <v>406255</v>
      </c>
      <c r="AF153" s="63">
        <f t="shared" si="67"/>
        <v>417179</v>
      </c>
      <c r="AG153" s="63">
        <f t="shared" si="67"/>
        <v>404072</v>
      </c>
      <c r="AH153" s="63">
        <f t="shared" si="67"/>
        <v>418352</v>
      </c>
      <c r="AI153" s="63">
        <f t="shared" si="67"/>
        <v>419867</v>
      </c>
      <c r="AJ153" s="63">
        <f t="shared" si="67"/>
        <v>407281</v>
      </c>
      <c r="AK153" s="63">
        <f t="shared" si="67"/>
        <v>420998</v>
      </c>
      <c r="AL153" s="63">
        <f t="shared" si="67"/>
        <v>402525</v>
      </c>
      <c r="AM153" s="63">
        <f t="shared" si="67"/>
        <v>423074</v>
      </c>
      <c r="AN153" s="63">
        <f t="shared" si="67"/>
        <v>420379</v>
      </c>
      <c r="AO153" s="63">
        <f t="shared" si="67"/>
        <v>383185</v>
      </c>
      <c r="AP153" s="63">
        <f t="shared" si="67"/>
        <v>417420</v>
      </c>
      <c r="AQ153" s="63">
        <f t="shared" si="67"/>
        <v>402654</v>
      </c>
      <c r="AR153" s="63">
        <f t="shared" si="67"/>
        <v>415607</v>
      </c>
      <c r="AS153" s="63">
        <f t="shared" si="67"/>
        <v>394687</v>
      </c>
      <c r="AT153" s="63">
        <f t="shared" si="67"/>
        <v>392972</v>
      </c>
      <c r="AU153" s="63">
        <f t="shared" si="67"/>
        <v>405350</v>
      </c>
      <c r="AV153" s="63">
        <f t="shared" si="67"/>
        <v>392703</v>
      </c>
      <c r="AW153" s="63">
        <f t="shared" si="67"/>
        <v>409679</v>
      </c>
      <c r="AX153" s="63">
        <f t="shared" si="67"/>
        <v>401930</v>
      </c>
      <c r="AY153" s="63">
        <f t="shared" si="67"/>
        <v>408838</v>
      </c>
      <c r="AZ153" s="63">
        <f t="shared" si="67"/>
        <v>406222</v>
      </c>
      <c r="BA153" s="63">
        <f t="shared" si="67"/>
        <v>365899</v>
      </c>
      <c r="BB153" s="63">
        <f t="shared" si="67"/>
        <v>405975</v>
      </c>
      <c r="BC153" s="63">
        <f t="shared" si="67"/>
        <v>391531</v>
      </c>
      <c r="BD153" s="63">
        <f t="shared" si="67"/>
        <v>400485</v>
      </c>
      <c r="BE153" s="63">
        <f t="shared" si="67"/>
        <v>381358</v>
      </c>
      <c r="BF153" s="63">
        <f t="shared" si="67"/>
        <v>381906</v>
      </c>
      <c r="BG153" s="63">
        <f t="shared" si="67"/>
        <v>393882</v>
      </c>
      <c r="BH153" s="63">
        <f t="shared" si="67"/>
        <v>375096</v>
      </c>
      <c r="BI153" s="63">
        <f t="shared" si="67"/>
        <v>389741</v>
      </c>
      <c r="BJ153" s="63">
        <f t="shared" si="67"/>
        <v>380766</v>
      </c>
      <c r="BK153" s="63">
        <f t="shared" si="67"/>
        <v>388737</v>
      </c>
    </row>
    <row r="154" spans="1:63" ht="12" customHeight="1">
      <c r="A154" s="231" t="s">
        <v>154</v>
      </c>
      <c r="B154" s="252" t="s">
        <v>154</v>
      </c>
      <c r="C154" s="167">
        <v>0.25</v>
      </c>
      <c r="D154" s="5">
        <f aca="true" t="shared" si="68" ref="D154:BK154">D73/$C73</f>
        <v>0</v>
      </c>
      <c r="E154" s="5">
        <f t="shared" si="68"/>
        <v>0</v>
      </c>
      <c r="F154" s="5">
        <f t="shared" si="68"/>
        <v>0</v>
      </c>
      <c r="G154" s="5">
        <f t="shared" si="68"/>
        <v>0</v>
      </c>
      <c r="H154" s="5">
        <f t="shared" si="68"/>
        <v>0</v>
      </c>
      <c r="I154" s="5">
        <f t="shared" si="68"/>
        <v>0</v>
      </c>
      <c r="J154" s="5">
        <f t="shared" si="68"/>
        <v>0</v>
      </c>
      <c r="K154" s="5">
        <f t="shared" si="68"/>
        <v>0</v>
      </c>
      <c r="L154" s="5">
        <f t="shared" si="68"/>
        <v>0</v>
      </c>
      <c r="M154" s="5">
        <f t="shared" si="68"/>
        <v>0</v>
      </c>
      <c r="N154" s="5">
        <f t="shared" si="68"/>
        <v>0</v>
      </c>
      <c r="O154" s="5">
        <f t="shared" si="68"/>
        <v>0</v>
      </c>
      <c r="P154" s="5">
        <f t="shared" si="68"/>
        <v>0</v>
      </c>
      <c r="Q154" s="5">
        <f t="shared" si="68"/>
        <v>0</v>
      </c>
      <c r="R154" s="5">
        <f t="shared" si="68"/>
        <v>0</v>
      </c>
      <c r="S154" s="5">
        <f t="shared" si="68"/>
        <v>0</v>
      </c>
      <c r="T154" s="5">
        <f t="shared" si="68"/>
        <v>0</v>
      </c>
      <c r="U154" s="5">
        <f t="shared" si="68"/>
        <v>404</v>
      </c>
      <c r="V154" s="5">
        <f t="shared" si="68"/>
        <v>388</v>
      </c>
      <c r="W154" s="5">
        <f t="shared" si="68"/>
        <v>404</v>
      </c>
      <c r="X154" s="5">
        <f t="shared" si="68"/>
        <v>376</v>
      </c>
      <c r="Y154" s="5">
        <f t="shared" si="68"/>
        <v>364</v>
      </c>
      <c r="Z154" s="5">
        <f t="shared" si="68"/>
        <v>368</v>
      </c>
      <c r="AA154" s="5">
        <f t="shared" si="68"/>
        <v>372</v>
      </c>
      <c r="AB154" s="5">
        <f t="shared" si="68"/>
        <v>372</v>
      </c>
      <c r="AC154" s="5">
        <f t="shared" si="68"/>
        <v>352</v>
      </c>
      <c r="AD154" s="5">
        <f t="shared" si="68"/>
        <v>388</v>
      </c>
      <c r="AE154" s="63">
        <f t="shared" si="68"/>
        <v>316</v>
      </c>
      <c r="AF154" s="63">
        <f t="shared" si="68"/>
        <v>412</v>
      </c>
      <c r="AG154" s="63">
        <f t="shared" si="68"/>
        <v>508</v>
      </c>
      <c r="AH154" s="63">
        <f t="shared" si="68"/>
        <v>940</v>
      </c>
      <c r="AI154" s="63">
        <f t="shared" si="68"/>
        <v>1136</v>
      </c>
      <c r="AJ154" s="63">
        <f t="shared" si="68"/>
        <v>1200</v>
      </c>
      <c r="AK154" s="63">
        <f t="shared" si="68"/>
        <v>1528</v>
      </c>
      <c r="AL154" s="63">
        <f t="shared" si="68"/>
        <v>1352</v>
      </c>
      <c r="AM154" s="63">
        <f t="shared" si="68"/>
        <v>2240</v>
      </c>
      <c r="AN154" s="63">
        <f t="shared" si="68"/>
        <v>2728</v>
      </c>
      <c r="AO154" s="63">
        <f t="shared" si="68"/>
        <v>1728</v>
      </c>
      <c r="AP154" s="63">
        <f t="shared" si="68"/>
        <v>2228</v>
      </c>
      <c r="AQ154" s="63">
        <f t="shared" si="68"/>
        <v>3368</v>
      </c>
      <c r="AR154" s="63">
        <f t="shared" si="68"/>
        <v>3352</v>
      </c>
      <c r="AS154" s="63">
        <f t="shared" si="68"/>
        <v>3304</v>
      </c>
      <c r="AT154" s="63">
        <f t="shared" si="68"/>
        <v>3612</v>
      </c>
      <c r="AU154" s="63">
        <f t="shared" si="68"/>
        <v>4840</v>
      </c>
      <c r="AV154" s="63">
        <f t="shared" si="68"/>
        <v>5356</v>
      </c>
      <c r="AW154" s="63">
        <f t="shared" si="68"/>
        <v>6044</v>
      </c>
      <c r="AX154" s="63">
        <f t="shared" si="68"/>
        <v>5252</v>
      </c>
      <c r="AY154" s="63">
        <f t="shared" si="68"/>
        <v>5452</v>
      </c>
      <c r="AZ154" s="63">
        <f t="shared" si="68"/>
        <v>5768</v>
      </c>
      <c r="BA154" s="63">
        <f t="shared" si="68"/>
        <v>4976</v>
      </c>
      <c r="BB154" s="63">
        <f t="shared" si="68"/>
        <v>5128</v>
      </c>
      <c r="BC154" s="63">
        <f t="shared" si="68"/>
        <v>5680</v>
      </c>
      <c r="BD154" s="63">
        <f t="shared" si="68"/>
        <v>5384</v>
      </c>
      <c r="BE154" s="63">
        <f t="shared" si="68"/>
        <v>5216</v>
      </c>
      <c r="BF154" s="63">
        <f t="shared" si="68"/>
        <v>5200</v>
      </c>
      <c r="BG154" s="63">
        <f t="shared" si="68"/>
        <v>4832</v>
      </c>
      <c r="BH154" s="63">
        <f t="shared" si="68"/>
        <v>5164</v>
      </c>
      <c r="BI154" s="63">
        <f t="shared" si="68"/>
        <v>5780</v>
      </c>
      <c r="BJ154" s="63">
        <f t="shared" si="68"/>
        <v>5492</v>
      </c>
      <c r="BK154" s="63">
        <f t="shared" si="68"/>
        <v>5352</v>
      </c>
    </row>
    <row r="155" spans="1:63" ht="12" customHeight="1">
      <c r="A155" s="205" t="s">
        <v>154</v>
      </c>
      <c r="B155" s="252" t="s">
        <v>154</v>
      </c>
      <c r="C155" s="167">
        <v>0.2</v>
      </c>
      <c r="D155" s="5">
        <f aca="true" t="shared" si="69" ref="D155:BK155">D74/$C74</f>
        <v>0</v>
      </c>
      <c r="E155" s="5">
        <f t="shared" si="69"/>
        <v>0</v>
      </c>
      <c r="F155" s="5">
        <f t="shared" si="69"/>
        <v>0</v>
      </c>
      <c r="G155" s="5">
        <f t="shared" si="69"/>
        <v>0</v>
      </c>
      <c r="H155" s="5">
        <f t="shared" si="69"/>
        <v>0</v>
      </c>
      <c r="I155" s="5">
        <f t="shared" si="69"/>
        <v>0</v>
      </c>
      <c r="J155" s="5">
        <f t="shared" si="69"/>
        <v>0</v>
      </c>
      <c r="K155" s="5">
        <f t="shared" si="69"/>
        <v>0</v>
      </c>
      <c r="L155" s="5">
        <f t="shared" si="69"/>
        <v>0</v>
      </c>
      <c r="M155" s="5">
        <f t="shared" si="69"/>
        <v>0</v>
      </c>
      <c r="N155" s="5">
        <f t="shared" si="69"/>
        <v>0</v>
      </c>
      <c r="O155" s="5">
        <f t="shared" si="69"/>
        <v>0</v>
      </c>
      <c r="P155" s="5">
        <f t="shared" si="69"/>
        <v>0</v>
      </c>
      <c r="Q155" s="5">
        <f t="shared" si="69"/>
        <v>0</v>
      </c>
      <c r="R155" s="5">
        <f t="shared" si="69"/>
        <v>0</v>
      </c>
      <c r="S155" s="5">
        <f t="shared" si="69"/>
        <v>0</v>
      </c>
      <c r="T155" s="5">
        <f t="shared" si="69"/>
        <v>0</v>
      </c>
      <c r="U155" s="5">
        <f t="shared" si="69"/>
        <v>0</v>
      </c>
      <c r="V155" s="5">
        <f t="shared" si="69"/>
        <v>0</v>
      </c>
      <c r="W155" s="5">
        <f t="shared" si="69"/>
        <v>0</v>
      </c>
      <c r="X155" s="5">
        <f t="shared" si="69"/>
        <v>0</v>
      </c>
      <c r="Y155" s="5">
        <f t="shared" si="69"/>
        <v>0</v>
      </c>
      <c r="Z155" s="5">
        <f t="shared" si="69"/>
        <v>0</v>
      </c>
      <c r="AA155" s="5">
        <f t="shared" si="69"/>
        <v>0</v>
      </c>
      <c r="AB155" s="5">
        <f t="shared" si="69"/>
        <v>0</v>
      </c>
      <c r="AC155" s="5">
        <f t="shared" si="69"/>
        <v>0</v>
      </c>
      <c r="AD155" s="5">
        <f t="shared" si="69"/>
        <v>0</v>
      </c>
      <c r="AE155" s="63">
        <f t="shared" si="69"/>
        <v>0</v>
      </c>
      <c r="AF155" s="63">
        <f t="shared" si="69"/>
        <v>0</v>
      </c>
      <c r="AG155" s="63">
        <f t="shared" si="69"/>
        <v>0</v>
      </c>
      <c r="AH155" s="63">
        <f t="shared" si="69"/>
        <v>0</v>
      </c>
      <c r="AI155" s="63">
        <f t="shared" si="69"/>
        <v>0</v>
      </c>
      <c r="AJ155" s="63">
        <f t="shared" si="69"/>
        <v>0</v>
      </c>
      <c r="AK155" s="63">
        <f t="shared" si="69"/>
        <v>0</v>
      </c>
      <c r="AL155" s="63">
        <f t="shared" si="69"/>
        <v>0</v>
      </c>
      <c r="AM155" s="63">
        <f t="shared" si="69"/>
        <v>0</v>
      </c>
      <c r="AN155" s="63">
        <f t="shared" si="69"/>
        <v>0</v>
      </c>
      <c r="AO155" s="63">
        <f t="shared" si="69"/>
        <v>0</v>
      </c>
      <c r="AP155" s="63">
        <f t="shared" si="69"/>
        <v>0</v>
      </c>
      <c r="AQ155" s="63">
        <f t="shared" si="69"/>
        <v>0</v>
      </c>
      <c r="AR155" s="63">
        <f t="shared" si="69"/>
        <v>0</v>
      </c>
      <c r="AS155" s="63">
        <f t="shared" si="69"/>
        <v>0</v>
      </c>
      <c r="AT155" s="63">
        <f t="shared" si="69"/>
        <v>0</v>
      </c>
      <c r="AU155" s="63">
        <f t="shared" si="69"/>
        <v>0</v>
      </c>
      <c r="AV155" s="63">
        <f t="shared" si="69"/>
        <v>0</v>
      </c>
      <c r="AW155" s="63">
        <f t="shared" si="69"/>
        <v>0</v>
      </c>
      <c r="AX155" s="63">
        <f t="shared" si="69"/>
        <v>0</v>
      </c>
      <c r="AY155" s="63">
        <f t="shared" si="69"/>
        <v>0</v>
      </c>
      <c r="AZ155" s="63">
        <f t="shared" si="69"/>
        <v>0</v>
      </c>
      <c r="BA155" s="63">
        <f t="shared" si="69"/>
        <v>0</v>
      </c>
      <c r="BB155" s="63">
        <f t="shared" si="69"/>
        <v>0</v>
      </c>
      <c r="BC155" s="63">
        <f t="shared" si="69"/>
        <v>0</v>
      </c>
      <c r="BD155" s="63">
        <f t="shared" si="69"/>
        <v>70</v>
      </c>
      <c r="BE155" s="63">
        <f t="shared" si="69"/>
        <v>230</v>
      </c>
      <c r="BF155" s="63">
        <f t="shared" si="69"/>
        <v>225</v>
      </c>
      <c r="BG155" s="63">
        <f t="shared" si="69"/>
        <v>190</v>
      </c>
      <c r="BH155" s="63">
        <f t="shared" si="69"/>
        <v>230</v>
      </c>
      <c r="BI155" s="63">
        <f t="shared" si="69"/>
        <v>235</v>
      </c>
      <c r="BJ155" s="63">
        <f t="shared" si="69"/>
        <v>215</v>
      </c>
      <c r="BK155" s="63">
        <f t="shared" si="69"/>
        <v>235</v>
      </c>
    </row>
    <row r="156" spans="1:63" ht="12" customHeight="1">
      <c r="A156" s="231" t="s">
        <v>61</v>
      </c>
      <c r="B156" s="251" t="s">
        <v>66</v>
      </c>
      <c r="C156" s="167">
        <v>0.5</v>
      </c>
      <c r="D156" s="5">
        <f aca="true" t="shared" si="70" ref="D156:BK156">D75/$C75</f>
        <v>0</v>
      </c>
      <c r="E156" s="5">
        <f t="shared" si="70"/>
        <v>0</v>
      </c>
      <c r="F156" s="5">
        <f t="shared" si="70"/>
        <v>0</v>
      </c>
      <c r="G156" s="5">
        <f t="shared" si="70"/>
        <v>0</v>
      </c>
      <c r="H156" s="5">
        <f t="shared" si="70"/>
        <v>0</v>
      </c>
      <c r="I156" s="5">
        <f t="shared" si="70"/>
        <v>0</v>
      </c>
      <c r="J156" s="5">
        <f t="shared" si="70"/>
        <v>0</v>
      </c>
      <c r="K156" s="5">
        <f t="shared" si="70"/>
        <v>0</v>
      </c>
      <c r="L156" s="5">
        <f t="shared" si="70"/>
        <v>0</v>
      </c>
      <c r="M156" s="5">
        <f t="shared" si="70"/>
        <v>0</v>
      </c>
      <c r="N156" s="5">
        <f t="shared" si="70"/>
        <v>0</v>
      </c>
      <c r="O156" s="5">
        <f t="shared" si="70"/>
        <v>0</v>
      </c>
      <c r="P156" s="5">
        <f t="shared" si="70"/>
        <v>0</v>
      </c>
      <c r="Q156" s="5">
        <f t="shared" si="70"/>
        <v>0</v>
      </c>
      <c r="R156" s="5">
        <f t="shared" si="70"/>
        <v>0</v>
      </c>
      <c r="S156" s="5">
        <f t="shared" si="70"/>
        <v>0</v>
      </c>
      <c r="T156" s="5">
        <f t="shared" si="70"/>
        <v>0</v>
      </c>
      <c r="U156" s="5">
        <f t="shared" si="70"/>
        <v>0</v>
      </c>
      <c r="V156" s="5">
        <f t="shared" si="70"/>
        <v>0</v>
      </c>
      <c r="W156" s="5">
        <f t="shared" si="70"/>
        <v>0</v>
      </c>
      <c r="X156" s="5">
        <f t="shared" si="70"/>
        <v>0</v>
      </c>
      <c r="Y156" s="5">
        <f t="shared" si="70"/>
        <v>0</v>
      </c>
      <c r="Z156" s="5">
        <f t="shared" si="70"/>
        <v>18</v>
      </c>
      <c r="AA156" s="5">
        <f t="shared" si="70"/>
        <v>70</v>
      </c>
      <c r="AB156" s="5">
        <f t="shared" si="70"/>
        <v>76</v>
      </c>
      <c r="AC156" s="5">
        <f t="shared" si="70"/>
        <v>30</v>
      </c>
      <c r="AD156" s="5">
        <f t="shared" si="70"/>
        <v>54</v>
      </c>
      <c r="AE156" s="63">
        <f t="shared" si="70"/>
        <v>64</v>
      </c>
      <c r="AF156" s="63">
        <f t="shared" si="70"/>
        <v>52</v>
      </c>
      <c r="AG156" s="63">
        <f t="shared" si="70"/>
        <v>90</v>
      </c>
      <c r="AH156" s="63">
        <f t="shared" si="70"/>
        <v>116</v>
      </c>
      <c r="AI156" s="63">
        <f t="shared" si="70"/>
        <v>402</v>
      </c>
      <c r="AJ156" s="63">
        <f t="shared" si="70"/>
        <v>1636</v>
      </c>
      <c r="AK156" s="63">
        <f t="shared" si="70"/>
        <v>2790</v>
      </c>
      <c r="AL156" s="63">
        <f t="shared" si="70"/>
        <v>3250</v>
      </c>
      <c r="AM156" s="63">
        <f t="shared" si="70"/>
        <v>2730</v>
      </c>
      <c r="AN156" s="63">
        <f t="shared" si="70"/>
        <v>2474</v>
      </c>
      <c r="AO156" s="63">
        <f t="shared" si="70"/>
        <v>2876</v>
      </c>
      <c r="AP156" s="63">
        <f t="shared" si="70"/>
        <v>3070</v>
      </c>
      <c r="AQ156" s="63">
        <f t="shared" si="70"/>
        <v>3762</v>
      </c>
      <c r="AR156" s="63">
        <f t="shared" si="70"/>
        <v>4244</v>
      </c>
      <c r="AS156" s="63">
        <f t="shared" si="70"/>
        <v>5014</v>
      </c>
      <c r="AT156" s="63">
        <f t="shared" si="70"/>
        <v>4424</v>
      </c>
      <c r="AU156" s="63">
        <f t="shared" si="70"/>
        <v>3756</v>
      </c>
      <c r="AV156" s="63">
        <f t="shared" si="70"/>
        <v>4034</v>
      </c>
      <c r="AW156" s="63">
        <f t="shared" si="70"/>
        <v>4018</v>
      </c>
      <c r="AX156" s="63">
        <f t="shared" si="70"/>
        <v>4856</v>
      </c>
      <c r="AY156" s="63">
        <f t="shared" si="70"/>
        <v>5028</v>
      </c>
      <c r="AZ156" s="63">
        <f t="shared" si="70"/>
        <v>4894</v>
      </c>
      <c r="BA156" s="63">
        <f t="shared" si="70"/>
        <v>4832</v>
      </c>
      <c r="BB156" s="63">
        <f t="shared" si="70"/>
        <v>7258</v>
      </c>
      <c r="BC156" s="63">
        <f t="shared" si="70"/>
        <v>7976</v>
      </c>
      <c r="BD156" s="63">
        <f t="shared" si="70"/>
        <v>10032</v>
      </c>
      <c r="BE156" s="63">
        <f t="shared" si="70"/>
        <v>10124</v>
      </c>
      <c r="BF156" s="63">
        <f t="shared" si="70"/>
        <v>10092</v>
      </c>
      <c r="BG156" s="63">
        <f t="shared" si="70"/>
        <v>9898</v>
      </c>
      <c r="BH156" s="63">
        <f t="shared" si="70"/>
        <v>8774</v>
      </c>
      <c r="BI156" s="63">
        <f t="shared" si="70"/>
        <v>9884</v>
      </c>
      <c r="BJ156" s="63">
        <f t="shared" si="70"/>
        <v>8946</v>
      </c>
      <c r="BK156" s="63">
        <f t="shared" si="70"/>
        <v>9302</v>
      </c>
    </row>
    <row r="157" spans="1:63" ht="12" customHeight="1">
      <c r="A157" s="231" t="s">
        <v>154</v>
      </c>
      <c r="B157" s="252" t="s">
        <v>154</v>
      </c>
      <c r="C157" s="167">
        <v>1</v>
      </c>
      <c r="D157" s="5">
        <f aca="true" t="shared" si="71" ref="D157:BK157">D76/$C76</f>
        <v>35920</v>
      </c>
      <c r="E157" s="5">
        <f t="shared" si="71"/>
        <v>39723</v>
      </c>
      <c r="F157" s="5">
        <f t="shared" si="71"/>
        <v>44356</v>
      </c>
      <c r="G157" s="5">
        <f t="shared" si="71"/>
        <v>44497</v>
      </c>
      <c r="H157" s="5">
        <f t="shared" si="71"/>
        <v>46406</v>
      </c>
      <c r="I157" s="5">
        <f t="shared" si="71"/>
        <v>43202</v>
      </c>
      <c r="J157" s="5">
        <f t="shared" si="71"/>
        <v>44088</v>
      </c>
      <c r="K157" s="5">
        <f t="shared" si="71"/>
        <v>41982</v>
      </c>
      <c r="L157" s="5">
        <f t="shared" si="71"/>
        <v>39177</v>
      </c>
      <c r="M157" s="5">
        <f t="shared" si="71"/>
        <v>43320</v>
      </c>
      <c r="N157" s="5">
        <f t="shared" si="71"/>
        <v>43235</v>
      </c>
      <c r="O157" s="5">
        <f t="shared" si="71"/>
        <v>37495</v>
      </c>
      <c r="P157" s="5">
        <f t="shared" si="71"/>
        <v>43270</v>
      </c>
      <c r="Q157" s="5">
        <f t="shared" si="71"/>
        <v>43193</v>
      </c>
      <c r="R157" s="5">
        <f t="shared" si="71"/>
        <v>48588</v>
      </c>
      <c r="S157" s="5">
        <f t="shared" si="71"/>
        <v>47943</v>
      </c>
      <c r="T157" s="5">
        <f t="shared" si="71"/>
        <v>49168</v>
      </c>
      <c r="U157" s="5">
        <f t="shared" si="71"/>
        <v>46705</v>
      </c>
      <c r="V157" s="5">
        <f t="shared" si="71"/>
        <v>47736</v>
      </c>
      <c r="W157" s="5">
        <f t="shared" si="71"/>
        <v>45404</v>
      </c>
      <c r="X157" s="5">
        <f t="shared" si="71"/>
        <v>46075</v>
      </c>
      <c r="Y157" s="5">
        <f t="shared" si="71"/>
        <v>48176</v>
      </c>
      <c r="Z157" s="5">
        <f t="shared" si="71"/>
        <v>47622</v>
      </c>
      <c r="AA157" s="5">
        <f t="shared" si="71"/>
        <v>47389</v>
      </c>
      <c r="AB157" s="5">
        <f t="shared" si="71"/>
        <v>48639</v>
      </c>
      <c r="AC157" s="5">
        <f t="shared" si="71"/>
        <v>44790</v>
      </c>
      <c r="AD157" s="5">
        <f t="shared" si="71"/>
        <v>48194</v>
      </c>
      <c r="AE157" s="63">
        <f t="shared" si="71"/>
        <v>46560</v>
      </c>
      <c r="AF157" s="63">
        <f t="shared" si="71"/>
        <v>45795</v>
      </c>
      <c r="AG157" s="63">
        <f t="shared" si="71"/>
        <v>45506</v>
      </c>
      <c r="AH157" s="63">
        <f t="shared" si="71"/>
        <v>44796</v>
      </c>
      <c r="AI157" s="63">
        <f t="shared" si="71"/>
        <v>44479</v>
      </c>
      <c r="AJ157" s="63">
        <f t="shared" si="71"/>
        <v>39117</v>
      </c>
      <c r="AK157" s="63">
        <f t="shared" si="71"/>
        <v>43829</v>
      </c>
      <c r="AL157" s="63">
        <f t="shared" si="71"/>
        <v>44946</v>
      </c>
      <c r="AM157" s="63">
        <f t="shared" si="71"/>
        <v>41864</v>
      </c>
      <c r="AN157" s="63">
        <f t="shared" si="71"/>
        <v>44590</v>
      </c>
      <c r="AO157" s="63">
        <f t="shared" si="71"/>
        <v>41182</v>
      </c>
      <c r="AP157" s="63">
        <f t="shared" si="71"/>
        <v>47969</v>
      </c>
      <c r="AQ157" s="63">
        <f t="shared" si="71"/>
        <v>48688</v>
      </c>
      <c r="AR157" s="63">
        <f t="shared" si="71"/>
        <v>51217</v>
      </c>
      <c r="AS157" s="63">
        <f t="shared" si="71"/>
        <v>48708</v>
      </c>
      <c r="AT157" s="63">
        <f t="shared" si="71"/>
        <v>45927</v>
      </c>
      <c r="AU157" s="63">
        <f t="shared" si="71"/>
        <v>44769</v>
      </c>
      <c r="AV157" s="63">
        <f t="shared" si="71"/>
        <v>43206</v>
      </c>
      <c r="AW157" s="63">
        <f t="shared" si="71"/>
        <v>46128</v>
      </c>
      <c r="AX157" s="63">
        <f t="shared" si="71"/>
        <v>45495</v>
      </c>
      <c r="AY157" s="63">
        <f t="shared" si="71"/>
        <v>49349</v>
      </c>
      <c r="AZ157" s="63">
        <f t="shared" si="71"/>
        <v>45554</v>
      </c>
      <c r="BA157" s="63">
        <f t="shared" si="71"/>
        <v>40400</v>
      </c>
      <c r="BB157" s="63">
        <f t="shared" si="71"/>
        <v>51720</v>
      </c>
      <c r="BC157" s="63">
        <f t="shared" si="71"/>
        <v>51622</v>
      </c>
      <c r="BD157" s="63">
        <f t="shared" si="71"/>
        <v>53514</v>
      </c>
      <c r="BE157" s="63">
        <f t="shared" si="71"/>
        <v>50055</v>
      </c>
      <c r="BF157" s="63">
        <f t="shared" si="71"/>
        <v>49436</v>
      </c>
      <c r="BG157" s="63">
        <f t="shared" si="71"/>
        <v>47072</v>
      </c>
      <c r="BH157" s="63">
        <f t="shared" si="71"/>
        <v>46223</v>
      </c>
      <c r="BI157" s="63">
        <f t="shared" si="71"/>
        <v>43687</v>
      </c>
      <c r="BJ157" s="63">
        <f t="shared" si="71"/>
        <v>41955</v>
      </c>
      <c r="BK157" s="63">
        <f t="shared" si="71"/>
        <v>44932</v>
      </c>
    </row>
    <row r="158" spans="1:63" ht="12" customHeight="1">
      <c r="A158" s="5" t="s">
        <v>76</v>
      </c>
      <c r="B158" s="251" t="s">
        <v>66</v>
      </c>
      <c r="C158" s="167">
        <v>1</v>
      </c>
      <c r="D158" s="5">
        <f aca="true" t="shared" si="72" ref="D158:BK158">D77/$C77</f>
        <v>0</v>
      </c>
      <c r="E158" s="5">
        <f t="shared" si="72"/>
        <v>0</v>
      </c>
      <c r="F158" s="5">
        <f t="shared" si="72"/>
        <v>0</v>
      </c>
      <c r="G158" s="5">
        <f t="shared" si="72"/>
        <v>0</v>
      </c>
      <c r="H158" s="5">
        <f t="shared" si="72"/>
        <v>0</v>
      </c>
      <c r="I158" s="5">
        <f t="shared" si="72"/>
        <v>0</v>
      </c>
      <c r="J158" s="5">
        <f t="shared" si="72"/>
        <v>0</v>
      </c>
      <c r="K158" s="5">
        <f t="shared" si="72"/>
        <v>0</v>
      </c>
      <c r="L158" s="5">
        <f t="shared" si="72"/>
        <v>0</v>
      </c>
      <c r="M158" s="5">
        <f t="shared" si="72"/>
        <v>0</v>
      </c>
      <c r="N158" s="5">
        <f t="shared" si="72"/>
        <v>0</v>
      </c>
      <c r="O158" s="5">
        <f t="shared" si="72"/>
        <v>0</v>
      </c>
      <c r="P158" s="5">
        <f t="shared" si="72"/>
        <v>0</v>
      </c>
      <c r="Q158" s="5">
        <f t="shared" si="72"/>
        <v>0</v>
      </c>
      <c r="R158" s="5">
        <f t="shared" si="72"/>
        <v>0</v>
      </c>
      <c r="S158" s="5">
        <f t="shared" si="72"/>
        <v>0</v>
      </c>
      <c r="T158" s="5">
        <f t="shared" si="72"/>
        <v>0</v>
      </c>
      <c r="U158" s="5">
        <f t="shared" si="72"/>
        <v>0</v>
      </c>
      <c r="V158" s="5">
        <f t="shared" si="72"/>
        <v>0</v>
      </c>
      <c r="W158" s="5">
        <f t="shared" si="72"/>
        <v>0</v>
      </c>
      <c r="X158" s="5">
        <f t="shared" si="72"/>
        <v>0</v>
      </c>
      <c r="Y158" s="5">
        <f t="shared" si="72"/>
        <v>0</v>
      </c>
      <c r="Z158" s="5">
        <f t="shared" si="72"/>
        <v>0</v>
      </c>
      <c r="AA158" s="5">
        <f t="shared" si="72"/>
        <v>0</v>
      </c>
      <c r="AB158" s="5">
        <f t="shared" si="72"/>
        <v>0</v>
      </c>
      <c r="AC158" s="5">
        <f t="shared" si="72"/>
        <v>0</v>
      </c>
      <c r="AD158" s="5">
        <f t="shared" si="72"/>
        <v>0</v>
      </c>
      <c r="AE158" s="63">
        <f t="shared" si="72"/>
        <v>0</v>
      </c>
      <c r="AF158" s="63">
        <f t="shared" si="72"/>
        <v>0</v>
      </c>
      <c r="AG158" s="63">
        <f t="shared" si="72"/>
        <v>0</v>
      </c>
      <c r="AH158" s="63">
        <f t="shared" si="72"/>
        <v>0</v>
      </c>
      <c r="AI158" s="63">
        <f t="shared" si="72"/>
        <v>0</v>
      </c>
      <c r="AJ158" s="63">
        <f t="shared" si="72"/>
        <v>0</v>
      </c>
      <c r="AK158" s="63">
        <f t="shared" si="72"/>
        <v>0</v>
      </c>
      <c r="AL158" s="63">
        <f t="shared" si="72"/>
        <v>0</v>
      </c>
      <c r="AM158" s="63">
        <f t="shared" si="72"/>
        <v>0</v>
      </c>
      <c r="AN158" s="63">
        <f t="shared" si="72"/>
        <v>0</v>
      </c>
      <c r="AO158" s="63">
        <f t="shared" si="72"/>
        <v>0</v>
      </c>
      <c r="AP158" s="63">
        <f t="shared" si="72"/>
        <v>0</v>
      </c>
      <c r="AQ158" s="63">
        <f t="shared" si="72"/>
        <v>0</v>
      </c>
      <c r="AR158" s="63">
        <f t="shared" si="72"/>
        <v>0</v>
      </c>
      <c r="AS158" s="63">
        <f t="shared" si="72"/>
        <v>0</v>
      </c>
      <c r="AT158" s="63">
        <f t="shared" si="72"/>
        <v>0</v>
      </c>
      <c r="AU158" s="63">
        <f t="shared" si="72"/>
        <v>0</v>
      </c>
      <c r="AV158" s="63">
        <f t="shared" si="72"/>
        <v>0</v>
      </c>
      <c r="AW158" s="63">
        <f t="shared" si="72"/>
        <v>0</v>
      </c>
      <c r="AX158" s="63">
        <f t="shared" si="72"/>
        <v>0</v>
      </c>
      <c r="AY158" s="63">
        <f t="shared" si="72"/>
        <v>0</v>
      </c>
      <c r="AZ158" s="63">
        <f t="shared" si="72"/>
        <v>0</v>
      </c>
      <c r="BA158" s="63">
        <f t="shared" si="72"/>
        <v>0</v>
      </c>
      <c r="BB158" s="63">
        <f t="shared" si="72"/>
        <v>0</v>
      </c>
      <c r="BC158" s="63">
        <f t="shared" si="72"/>
        <v>0</v>
      </c>
      <c r="BD158" s="63">
        <f t="shared" si="72"/>
        <v>0</v>
      </c>
      <c r="BE158" s="63">
        <f t="shared" si="72"/>
        <v>0</v>
      </c>
      <c r="BF158" s="63">
        <f t="shared" si="72"/>
        <v>0</v>
      </c>
      <c r="BG158" s="63">
        <f t="shared" si="72"/>
        <v>0</v>
      </c>
      <c r="BH158" s="63">
        <f t="shared" si="72"/>
        <v>0</v>
      </c>
      <c r="BI158" s="63">
        <f t="shared" si="72"/>
        <v>0</v>
      </c>
      <c r="BJ158" s="63">
        <f t="shared" si="72"/>
        <v>0</v>
      </c>
      <c r="BK158" s="63">
        <f t="shared" si="72"/>
        <v>0</v>
      </c>
    </row>
    <row r="159" spans="1:63" ht="12" customHeight="1">
      <c r="A159" s="231" t="s">
        <v>62</v>
      </c>
      <c r="B159" s="5" t="s">
        <v>66</v>
      </c>
      <c r="C159" s="167">
        <v>2</v>
      </c>
      <c r="D159" s="5">
        <f aca="true" t="shared" si="73" ref="D159:BK159">D78/$C78</f>
        <v>162</v>
      </c>
      <c r="E159" s="5">
        <f t="shared" si="73"/>
        <v>94.5</v>
      </c>
      <c r="F159" s="5">
        <f t="shared" si="73"/>
        <v>280.5</v>
      </c>
      <c r="G159" s="5">
        <f t="shared" si="73"/>
        <v>196</v>
      </c>
      <c r="H159" s="5">
        <f t="shared" si="73"/>
        <v>228.5</v>
      </c>
      <c r="I159" s="5">
        <f t="shared" si="73"/>
        <v>180.5</v>
      </c>
      <c r="J159" s="5">
        <f t="shared" si="73"/>
        <v>59</v>
      </c>
      <c r="K159" s="5">
        <f t="shared" si="73"/>
        <v>522</v>
      </c>
      <c r="L159" s="5">
        <f t="shared" si="73"/>
        <v>36.5</v>
      </c>
      <c r="M159" s="5">
        <f t="shared" si="73"/>
        <v>2.5</v>
      </c>
      <c r="N159" s="5">
        <f t="shared" si="73"/>
        <v>77</v>
      </c>
      <c r="O159" s="5">
        <f t="shared" si="73"/>
        <v>0.5</v>
      </c>
      <c r="P159" s="5">
        <f t="shared" si="73"/>
        <v>90.5</v>
      </c>
      <c r="Q159" s="5">
        <f t="shared" si="73"/>
        <v>0</v>
      </c>
      <c r="R159" s="5">
        <f t="shared" si="73"/>
        <v>7.5</v>
      </c>
      <c r="S159" s="5">
        <f t="shared" si="73"/>
        <v>135</v>
      </c>
      <c r="T159" s="5">
        <f t="shared" si="73"/>
        <v>48.5</v>
      </c>
      <c r="U159" s="5">
        <f t="shared" si="73"/>
        <v>36</v>
      </c>
      <c r="V159" s="5">
        <f t="shared" si="73"/>
        <v>66.5</v>
      </c>
      <c r="W159" s="5">
        <f t="shared" si="73"/>
        <v>2.5</v>
      </c>
      <c r="X159" s="5">
        <f t="shared" si="73"/>
        <v>26</v>
      </c>
      <c r="Y159" s="5">
        <f t="shared" si="73"/>
        <v>5.5</v>
      </c>
      <c r="Z159" s="5">
        <f t="shared" si="73"/>
        <v>68</v>
      </c>
      <c r="AA159" s="5">
        <f t="shared" si="73"/>
        <v>78</v>
      </c>
      <c r="AB159" s="5">
        <f t="shared" si="73"/>
        <v>232.5</v>
      </c>
      <c r="AC159" s="5">
        <f t="shared" si="73"/>
        <v>244.5</v>
      </c>
      <c r="AD159" s="5">
        <f t="shared" si="73"/>
        <v>246.5</v>
      </c>
      <c r="AE159" s="63">
        <f t="shared" si="73"/>
        <v>412</v>
      </c>
      <c r="AF159" s="63">
        <f t="shared" si="73"/>
        <v>71.5</v>
      </c>
      <c r="AG159" s="63">
        <f t="shared" si="73"/>
        <v>215.5</v>
      </c>
      <c r="AH159" s="63">
        <f t="shared" si="73"/>
        <v>392</v>
      </c>
      <c r="AI159" s="63">
        <f t="shared" si="73"/>
        <v>336</v>
      </c>
      <c r="AJ159" s="63">
        <f t="shared" si="73"/>
        <v>342.5</v>
      </c>
      <c r="AK159" s="63">
        <f t="shared" si="73"/>
        <v>502.5</v>
      </c>
      <c r="AL159" s="63">
        <f t="shared" si="73"/>
        <v>350</v>
      </c>
      <c r="AM159" s="63">
        <f t="shared" si="73"/>
        <v>0</v>
      </c>
      <c r="AN159" s="63">
        <f t="shared" si="73"/>
        <v>217</v>
      </c>
      <c r="AO159" s="63">
        <f t="shared" si="73"/>
        <v>360.5</v>
      </c>
      <c r="AP159" s="63">
        <f t="shared" si="73"/>
        <v>385</v>
      </c>
      <c r="AQ159" s="63">
        <f t="shared" si="73"/>
        <v>338</v>
      </c>
      <c r="AR159" s="63">
        <f t="shared" si="73"/>
        <v>463</v>
      </c>
      <c r="AS159" s="63">
        <f t="shared" si="73"/>
        <v>31.5</v>
      </c>
      <c r="AT159" s="63">
        <f t="shared" si="73"/>
        <v>244</v>
      </c>
      <c r="AU159" s="63">
        <f t="shared" si="73"/>
        <v>221</v>
      </c>
      <c r="AV159" s="63">
        <f t="shared" si="73"/>
        <v>236</v>
      </c>
      <c r="AW159" s="63">
        <f t="shared" si="73"/>
        <v>350.5</v>
      </c>
      <c r="AX159" s="63">
        <f t="shared" si="73"/>
        <v>200</v>
      </c>
      <c r="AY159" s="63">
        <f t="shared" si="73"/>
        <v>89.5</v>
      </c>
      <c r="AZ159" s="63">
        <f t="shared" si="73"/>
        <v>0</v>
      </c>
      <c r="BA159" s="63">
        <f t="shared" si="73"/>
        <v>0</v>
      </c>
      <c r="BB159" s="63">
        <f t="shared" si="73"/>
        <v>0</v>
      </c>
      <c r="BC159" s="63">
        <f t="shared" si="73"/>
        <v>0</v>
      </c>
      <c r="BD159" s="63">
        <f t="shared" si="73"/>
        <v>0</v>
      </c>
      <c r="BE159" s="63">
        <f t="shared" si="73"/>
        <v>0</v>
      </c>
      <c r="BF159" s="63">
        <f t="shared" si="73"/>
        <v>0</v>
      </c>
      <c r="BG159" s="63">
        <f t="shared" si="73"/>
        <v>0</v>
      </c>
      <c r="BH159" s="63">
        <f t="shared" si="73"/>
        <v>0</v>
      </c>
      <c r="BI159" s="63">
        <f t="shared" si="73"/>
        <v>0</v>
      </c>
      <c r="BJ159" s="63">
        <f t="shared" si="73"/>
        <v>0</v>
      </c>
      <c r="BK159" s="63">
        <f t="shared" si="73"/>
        <v>0</v>
      </c>
    </row>
    <row r="160" spans="1:63" ht="12" customHeight="1">
      <c r="A160" s="231" t="s">
        <v>154</v>
      </c>
      <c r="B160" s="5" t="s">
        <v>154</v>
      </c>
      <c r="C160" s="167">
        <v>3.000000000003</v>
      </c>
      <c r="D160" s="5">
        <f aca="true" t="shared" si="74" ref="D160:BK160">D79/$C79</f>
        <v>0</v>
      </c>
      <c r="E160" s="5">
        <f t="shared" si="74"/>
        <v>0</v>
      </c>
      <c r="F160" s="5">
        <f t="shared" si="74"/>
        <v>0</v>
      </c>
      <c r="G160" s="5">
        <f t="shared" si="74"/>
        <v>0</v>
      </c>
      <c r="H160" s="5">
        <f t="shared" si="74"/>
        <v>0</v>
      </c>
      <c r="I160" s="5">
        <f t="shared" si="74"/>
        <v>0</v>
      </c>
      <c r="J160" s="5">
        <f t="shared" si="74"/>
        <v>0</v>
      </c>
      <c r="K160" s="5">
        <f t="shared" si="74"/>
        <v>0</v>
      </c>
      <c r="L160" s="5">
        <f t="shared" si="74"/>
        <v>0</v>
      </c>
      <c r="M160" s="5">
        <f t="shared" si="74"/>
        <v>0</v>
      </c>
      <c r="N160" s="5">
        <f t="shared" si="74"/>
        <v>0</v>
      </c>
      <c r="O160" s="5">
        <f t="shared" si="74"/>
        <v>0</v>
      </c>
      <c r="P160" s="5">
        <f t="shared" si="74"/>
        <v>0</v>
      </c>
      <c r="Q160" s="5">
        <f t="shared" si="74"/>
        <v>0</v>
      </c>
      <c r="R160" s="5">
        <f t="shared" si="74"/>
        <v>0</v>
      </c>
      <c r="S160" s="5">
        <f t="shared" si="74"/>
        <v>0</v>
      </c>
      <c r="T160" s="5">
        <f t="shared" si="74"/>
        <v>0</v>
      </c>
      <c r="U160" s="5">
        <f t="shared" si="74"/>
        <v>0</v>
      </c>
      <c r="V160" s="5">
        <f t="shared" si="74"/>
        <v>0</v>
      </c>
      <c r="W160" s="5">
        <f t="shared" si="74"/>
        <v>0</v>
      </c>
      <c r="X160" s="5">
        <f t="shared" si="74"/>
        <v>0</v>
      </c>
      <c r="Y160" s="5">
        <f t="shared" si="74"/>
        <v>0</v>
      </c>
      <c r="Z160" s="5">
        <f t="shared" si="74"/>
        <v>0</v>
      </c>
      <c r="AA160" s="5">
        <f t="shared" si="74"/>
        <v>0</v>
      </c>
      <c r="AB160" s="5">
        <f t="shared" si="74"/>
        <v>0</v>
      </c>
      <c r="AC160" s="5">
        <f t="shared" si="74"/>
        <v>0</v>
      </c>
      <c r="AD160" s="5">
        <f t="shared" si="74"/>
        <v>0</v>
      </c>
      <c r="AE160" s="63">
        <f t="shared" si="74"/>
        <v>0</v>
      </c>
      <c r="AF160" s="63">
        <f t="shared" si="74"/>
        <v>0</v>
      </c>
      <c r="AG160" s="63">
        <f t="shared" si="74"/>
        <v>0</v>
      </c>
      <c r="AH160" s="63">
        <f t="shared" si="74"/>
        <v>0</v>
      </c>
      <c r="AI160" s="63">
        <f t="shared" si="74"/>
        <v>0</v>
      </c>
      <c r="AJ160" s="63">
        <f t="shared" si="74"/>
        <v>0</v>
      </c>
      <c r="AK160" s="63">
        <f t="shared" si="74"/>
        <v>0</v>
      </c>
      <c r="AL160" s="63">
        <f t="shared" si="74"/>
        <v>71.99999999992801</v>
      </c>
      <c r="AM160" s="63">
        <f t="shared" si="74"/>
        <v>53.999999999946006</v>
      </c>
      <c r="AN160" s="63">
        <f t="shared" si="74"/>
        <v>0</v>
      </c>
      <c r="AO160" s="63">
        <f t="shared" si="74"/>
        <v>0</v>
      </c>
      <c r="AP160" s="63">
        <f t="shared" si="74"/>
        <v>0</v>
      </c>
      <c r="AQ160" s="63">
        <f t="shared" si="74"/>
        <v>0</v>
      </c>
      <c r="AR160" s="63">
        <f t="shared" si="74"/>
        <v>0</v>
      </c>
      <c r="AS160" s="63">
        <f t="shared" si="74"/>
        <v>0</v>
      </c>
      <c r="AT160" s="63">
        <f t="shared" si="74"/>
        <v>0.999999999999</v>
      </c>
      <c r="AU160" s="63">
        <f t="shared" si="74"/>
        <v>0</v>
      </c>
      <c r="AV160" s="63">
        <f t="shared" si="74"/>
        <v>0</v>
      </c>
      <c r="AW160" s="63">
        <f t="shared" si="74"/>
        <v>50.999999999949004</v>
      </c>
      <c r="AX160" s="63">
        <f t="shared" si="74"/>
        <v>3.666666666663</v>
      </c>
      <c r="AY160" s="63">
        <f t="shared" si="74"/>
        <v>0</v>
      </c>
      <c r="AZ160" s="63">
        <f t="shared" si="74"/>
        <v>0</v>
      </c>
      <c r="BA160" s="63">
        <f t="shared" si="74"/>
        <v>0</v>
      </c>
      <c r="BB160" s="63">
        <f t="shared" si="74"/>
        <v>0</v>
      </c>
      <c r="BC160" s="63">
        <f t="shared" si="74"/>
        <v>5.666666666661</v>
      </c>
      <c r="BD160" s="63">
        <f t="shared" si="74"/>
        <v>65.999999999934</v>
      </c>
      <c r="BE160" s="63">
        <f t="shared" si="74"/>
        <v>11.666666666655</v>
      </c>
      <c r="BF160" s="63">
        <f t="shared" si="74"/>
        <v>59.666666666607</v>
      </c>
      <c r="BG160" s="63">
        <f t="shared" si="74"/>
        <v>0</v>
      </c>
      <c r="BH160" s="63">
        <f t="shared" si="74"/>
        <v>36.66666666663</v>
      </c>
      <c r="BI160" s="63">
        <f t="shared" si="74"/>
        <v>109.99999999989001</v>
      </c>
      <c r="BJ160" s="63">
        <f t="shared" si="74"/>
        <v>76.999999999923</v>
      </c>
      <c r="BK160" s="63">
        <f t="shared" si="74"/>
        <v>71.99999999992801</v>
      </c>
    </row>
    <row r="161" spans="1:63" ht="12" customHeight="1">
      <c r="A161" s="231" t="s">
        <v>154</v>
      </c>
      <c r="B161" s="5" t="s">
        <v>154</v>
      </c>
      <c r="C161" s="167">
        <v>5</v>
      </c>
      <c r="D161" s="5">
        <f aca="true" t="shared" si="75" ref="D161:BK161">D80/$C80</f>
        <v>0</v>
      </c>
      <c r="E161" s="5">
        <f t="shared" si="75"/>
        <v>0</v>
      </c>
      <c r="F161" s="5">
        <f t="shared" si="75"/>
        <v>0</v>
      </c>
      <c r="G161" s="5">
        <f t="shared" si="75"/>
        <v>0</v>
      </c>
      <c r="H161" s="5">
        <f t="shared" si="75"/>
        <v>0</v>
      </c>
      <c r="I161" s="5">
        <f t="shared" si="75"/>
        <v>0</v>
      </c>
      <c r="J161" s="5">
        <f t="shared" si="75"/>
        <v>0</v>
      </c>
      <c r="K161" s="5">
        <f t="shared" si="75"/>
        <v>0</v>
      </c>
      <c r="L161" s="5">
        <f t="shared" si="75"/>
        <v>0</v>
      </c>
      <c r="M161" s="5">
        <f t="shared" si="75"/>
        <v>0</v>
      </c>
      <c r="N161" s="5">
        <f t="shared" si="75"/>
        <v>0</v>
      </c>
      <c r="O161" s="5">
        <f t="shared" si="75"/>
        <v>0</v>
      </c>
      <c r="P161" s="5">
        <f t="shared" si="75"/>
        <v>0</v>
      </c>
      <c r="Q161" s="5">
        <f t="shared" si="75"/>
        <v>0</v>
      </c>
      <c r="R161" s="5">
        <f t="shared" si="75"/>
        <v>0</v>
      </c>
      <c r="S161" s="5">
        <f t="shared" si="75"/>
        <v>0</v>
      </c>
      <c r="T161" s="5">
        <f t="shared" si="75"/>
        <v>0</v>
      </c>
      <c r="U161" s="5">
        <f t="shared" si="75"/>
        <v>0</v>
      </c>
      <c r="V161" s="5">
        <f t="shared" si="75"/>
        <v>0</v>
      </c>
      <c r="W161" s="5">
        <f t="shared" si="75"/>
        <v>0</v>
      </c>
      <c r="X161" s="5">
        <f t="shared" si="75"/>
        <v>0</v>
      </c>
      <c r="Y161" s="5">
        <f t="shared" si="75"/>
        <v>0</v>
      </c>
      <c r="Z161" s="5">
        <f t="shared" si="75"/>
        <v>0</v>
      </c>
      <c r="AA161" s="5">
        <f t="shared" si="75"/>
        <v>0</v>
      </c>
      <c r="AB161" s="5">
        <f t="shared" si="75"/>
        <v>0</v>
      </c>
      <c r="AC161" s="5">
        <f t="shared" si="75"/>
        <v>0</v>
      </c>
      <c r="AD161" s="5">
        <f t="shared" si="75"/>
        <v>0</v>
      </c>
      <c r="AE161" s="63">
        <f t="shared" si="75"/>
        <v>0</v>
      </c>
      <c r="AF161" s="63">
        <f t="shared" si="75"/>
        <v>0</v>
      </c>
      <c r="AG161" s="63">
        <f t="shared" si="75"/>
        <v>0</v>
      </c>
      <c r="AH161" s="63">
        <f t="shared" si="75"/>
        <v>0</v>
      </c>
      <c r="AI161" s="63">
        <f t="shared" si="75"/>
        <v>0</v>
      </c>
      <c r="AJ161" s="63">
        <f t="shared" si="75"/>
        <v>0</v>
      </c>
      <c r="AK161" s="63">
        <f t="shared" si="75"/>
        <v>0</v>
      </c>
      <c r="AL161" s="63">
        <f t="shared" si="75"/>
        <v>0</v>
      </c>
      <c r="AM161" s="63">
        <f t="shared" si="75"/>
        <v>0</v>
      </c>
      <c r="AN161" s="63">
        <f t="shared" si="75"/>
        <v>0</v>
      </c>
      <c r="AO161" s="63">
        <f t="shared" si="75"/>
        <v>0</v>
      </c>
      <c r="AP161" s="63">
        <f t="shared" si="75"/>
        <v>0</v>
      </c>
      <c r="AQ161" s="63">
        <f t="shared" si="75"/>
        <v>0</v>
      </c>
      <c r="AR161" s="63">
        <f t="shared" si="75"/>
        <v>0</v>
      </c>
      <c r="AS161" s="63">
        <f t="shared" si="75"/>
        <v>0</v>
      </c>
      <c r="AT161" s="63">
        <f t="shared" si="75"/>
        <v>1</v>
      </c>
      <c r="AU161" s="63">
        <f t="shared" si="75"/>
        <v>0</v>
      </c>
      <c r="AV161" s="63">
        <f t="shared" si="75"/>
        <v>81</v>
      </c>
      <c r="AW161" s="63">
        <f t="shared" si="75"/>
        <v>187</v>
      </c>
      <c r="AX161" s="63">
        <f t="shared" si="75"/>
        <v>141</v>
      </c>
      <c r="AY161" s="63">
        <f t="shared" si="75"/>
        <v>132.6</v>
      </c>
      <c r="AZ161" s="63">
        <f t="shared" si="75"/>
        <v>151</v>
      </c>
      <c r="BA161" s="63">
        <f t="shared" si="75"/>
        <v>110</v>
      </c>
      <c r="BB161" s="63">
        <f t="shared" si="75"/>
        <v>190.4</v>
      </c>
      <c r="BC161" s="63">
        <f t="shared" si="75"/>
        <v>6.4</v>
      </c>
      <c r="BD161" s="63">
        <f t="shared" si="75"/>
        <v>75.2</v>
      </c>
      <c r="BE161" s="63">
        <f t="shared" si="75"/>
        <v>13.2</v>
      </c>
      <c r="BF161" s="63">
        <f t="shared" si="75"/>
        <v>68</v>
      </c>
      <c r="BG161" s="63">
        <f t="shared" si="75"/>
        <v>0</v>
      </c>
      <c r="BH161" s="63">
        <f t="shared" si="75"/>
        <v>42</v>
      </c>
      <c r="BI161" s="63">
        <f t="shared" si="75"/>
        <v>125.6</v>
      </c>
      <c r="BJ161" s="63">
        <f t="shared" si="75"/>
        <v>88</v>
      </c>
      <c r="BK161" s="63">
        <f t="shared" si="75"/>
        <v>82.2</v>
      </c>
    </row>
    <row r="162" spans="1:63" ht="12" customHeight="1">
      <c r="A162" s="231" t="s">
        <v>63</v>
      </c>
      <c r="B162" s="5" t="s">
        <v>66</v>
      </c>
      <c r="C162" s="167">
        <v>1</v>
      </c>
      <c r="D162" s="5">
        <f aca="true" t="shared" si="76" ref="D162:BK162">D81/$C81</f>
        <v>2</v>
      </c>
      <c r="E162" s="5">
        <f t="shared" si="76"/>
        <v>1</v>
      </c>
      <c r="F162" s="5">
        <f t="shared" si="76"/>
        <v>0</v>
      </c>
      <c r="G162" s="5">
        <f t="shared" si="76"/>
        <v>1</v>
      </c>
      <c r="H162" s="5">
        <f t="shared" si="76"/>
        <v>0</v>
      </c>
      <c r="I162" s="5">
        <f t="shared" si="76"/>
        <v>2</v>
      </c>
      <c r="J162" s="5">
        <f t="shared" si="76"/>
        <v>5</v>
      </c>
      <c r="K162" s="5">
        <f t="shared" si="76"/>
        <v>2</v>
      </c>
      <c r="L162" s="5">
        <f t="shared" si="76"/>
        <v>5</v>
      </c>
      <c r="M162" s="5">
        <f t="shared" si="76"/>
        <v>6</v>
      </c>
      <c r="N162" s="5">
        <f t="shared" si="76"/>
        <v>8</v>
      </c>
      <c r="O162" s="5">
        <f t="shared" si="76"/>
        <v>0</v>
      </c>
      <c r="P162" s="5">
        <f t="shared" si="76"/>
        <v>4</v>
      </c>
      <c r="Q162" s="5">
        <f t="shared" si="76"/>
        <v>24</v>
      </c>
      <c r="R162" s="5">
        <f t="shared" si="76"/>
        <v>14</v>
      </c>
      <c r="S162" s="5">
        <f t="shared" si="76"/>
        <v>18</v>
      </c>
      <c r="T162" s="5">
        <f t="shared" si="76"/>
        <v>0</v>
      </c>
      <c r="U162" s="5">
        <f t="shared" si="76"/>
        <v>0</v>
      </c>
      <c r="V162" s="5">
        <f t="shared" si="76"/>
        <v>0</v>
      </c>
      <c r="W162" s="5">
        <f t="shared" si="76"/>
        <v>3</v>
      </c>
      <c r="X162" s="5">
        <f t="shared" si="76"/>
        <v>14</v>
      </c>
      <c r="Y162" s="5">
        <f t="shared" si="76"/>
        <v>21</v>
      </c>
      <c r="Z162" s="5">
        <f t="shared" si="76"/>
        <v>10</v>
      </c>
      <c r="AA162" s="5">
        <f t="shared" si="76"/>
        <v>3</v>
      </c>
      <c r="AB162" s="5">
        <f t="shared" si="76"/>
        <v>8</v>
      </c>
      <c r="AC162" s="5">
        <f t="shared" si="76"/>
        <v>10</v>
      </c>
      <c r="AD162" s="5">
        <f t="shared" si="76"/>
        <v>16</v>
      </c>
      <c r="AE162" s="63">
        <f t="shared" si="76"/>
        <v>6</v>
      </c>
      <c r="AF162" s="63">
        <f t="shared" si="76"/>
        <v>0</v>
      </c>
      <c r="AG162" s="63">
        <f t="shared" si="76"/>
        <v>0</v>
      </c>
      <c r="AH162" s="63">
        <f t="shared" si="76"/>
        <v>3</v>
      </c>
      <c r="AI162" s="63">
        <f t="shared" si="76"/>
        <v>0</v>
      </c>
      <c r="AJ162" s="63">
        <f t="shared" si="76"/>
        <v>2</v>
      </c>
      <c r="AK162" s="63">
        <f t="shared" si="76"/>
        <v>2</v>
      </c>
      <c r="AL162" s="63">
        <f t="shared" si="76"/>
        <v>20</v>
      </c>
      <c r="AM162" s="63">
        <f t="shared" si="76"/>
        <v>19</v>
      </c>
      <c r="AN162" s="63">
        <f t="shared" si="76"/>
        <v>26</v>
      </c>
      <c r="AO162" s="63">
        <f t="shared" si="76"/>
        <v>18</v>
      </c>
      <c r="AP162" s="63">
        <f t="shared" si="76"/>
        <v>2</v>
      </c>
      <c r="AQ162" s="63">
        <f t="shared" si="76"/>
        <v>15</v>
      </c>
      <c r="AR162" s="63">
        <f t="shared" si="76"/>
        <v>12</v>
      </c>
      <c r="AS162" s="63">
        <f t="shared" si="76"/>
        <v>7</v>
      </c>
      <c r="AT162" s="63">
        <f t="shared" si="76"/>
        <v>3</v>
      </c>
      <c r="AU162" s="63">
        <f t="shared" si="76"/>
        <v>0</v>
      </c>
      <c r="AV162" s="63">
        <f t="shared" si="76"/>
        <v>0</v>
      </c>
      <c r="AW162" s="63">
        <f t="shared" si="76"/>
        <v>0</v>
      </c>
      <c r="AX162" s="63">
        <f t="shared" si="76"/>
        <v>0</v>
      </c>
      <c r="AY162" s="63">
        <f t="shared" si="76"/>
        <v>0</v>
      </c>
      <c r="AZ162" s="63">
        <f t="shared" si="76"/>
        <v>0</v>
      </c>
      <c r="BA162" s="63">
        <f t="shared" si="76"/>
        <v>0</v>
      </c>
      <c r="BB162" s="63">
        <f t="shared" si="76"/>
        <v>0</v>
      </c>
      <c r="BC162" s="63">
        <f t="shared" si="76"/>
        <v>0</v>
      </c>
      <c r="BD162" s="63">
        <f t="shared" si="76"/>
        <v>0</v>
      </c>
      <c r="BE162" s="63">
        <f t="shared" si="76"/>
        <v>0</v>
      </c>
      <c r="BF162" s="63">
        <f t="shared" si="76"/>
        <v>0</v>
      </c>
      <c r="BG162" s="63">
        <f t="shared" si="76"/>
        <v>0</v>
      </c>
      <c r="BH162" s="63">
        <f t="shared" si="76"/>
        <v>0</v>
      </c>
      <c r="BI162" s="63">
        <f t="shared" si="76"/>
        <v>0</v>
      </c>
      <c r="BJ162" s="63">
        <f t="shared" si="76"/>
        <v>0</v>
      </c>
      <c r="BK162" s="63">
        <f t="shared" si="76"/>
        <v>0</v>
      </c>
    </row>
    <row r="163" spans="1:63" ht="12" customHeight="1">
      <c r="A163" s="231" t="s">
        <v>154</v>
      </c>
      <c r="B163" s="5" t="s">
        <v>154</v>
      </c>
      <c r="C163" s="167">
        <v>2</v>
      </c>
      <c r="AE163" s="63">
        <f aca="true" t="shared" si="77" ref="AE163:BK163">AE82/$C82</f>
        <v>0</v>
      </c>
      <c r="AF163" s="63">
        <f t="shared" si="77"/>
        <v>0</v>
      </c>
      <c r="AG163" s="63">
        <f t="shared" si="77"/>
        <v>0</v>
      </c>
      <c r="AH163" s="63">
        <f t="shared" si="77"/>
        <v>0</v>
      </c>
      <c r="AI163" s="63">
        <f t="shared" si="77"/>
        <v>0</v>
      </c>
      <c r="AJ163" s="63">
        <f t="shared" si="77"/>
        <v>0</v>
      </c>
      <c r="AK163" s="63">
        <f t="shared" si="77"/>
        <v>12</v>
      </c>
      <c r="AL163" s="63">
        <f t="shared" si="77"/>
        <v>12.5</v>
      </c>
      <c r="AM163" s="63">
        <f t="shared" si="77"/>
        <v>8.5</v>
      </c>
      <c r="AN163" s="63">
        <f t="shared" si="77"/>
        <v>0</v>
      </c>
      <c r="AO163" s="63">
        <f t="shared" si="77"/>
        <v>4.5</v>
      </c>
      <c r="AP163" s="63">
        <f t="shared" si="77"/>
        <v>12</v>
      </c>
      <c r="AQ163" s="63">
        <f t="shared" si="77"/>
        <v>0</v>
      </c>
      <c r="AR163" s="63">
        <f t="shared" si="77"/>
        <v>0</v>
      </c>
      <c r="AS163" s="63">
        <f t="shared" si="77"/>
        <v>0</v>
      </c>
      <c r="AT163" s="63">
        <f t="shared" si="77"/>
        <v>0</v>
      </c>
      <c r="AU163" s="63">
        <f t="shared" si="77"/>
        <v>0</v>
      </c>
      <c r="AV163" s="63">
        <f t="shared" si="77"/>
        <v>0</v>
      </c>
      <c r="AW163" s="63">
        <f t="shared" si="77"/>
        <v>0</v>
      </c>
      <c r="AX163" s="63">
        <f t="shared" si="77"/>
        <v>0</v>
      </c>
      <c r="AY163" s="63">
        <f t="shared" si="77"/>
        <v>0</v>
      </c>
      <c r="AZ163" s="63">
        <f t="shared" si="77"/>
        <v>0</v>
      </c>
      <c r="BA163" s="63">
        <f t="shared" si="77"/>
        <v>0</v>
      </c>
      <c r="BB163" s="63">
        <f t="shared" si="77"/>
        <v>0</v>
      </c>
      <c r="BC163" s="63">
        <f t="shared" si="77"/>
        <v>0</v>
      </c>
      <c r="BD163" s="63">
        <f t="shared" si="77"/>
        <v>0</v>
      </c>
      <c r="BE163" s="63">
        <f t="shared" si="77"/>
        <v>0</v>
      </c>
      <c r="BF163" s="63">
        <f t="shared" si="77"/>
        <v>0</v>
      </c>
      <c r="BG163" s="63">
        <f t="shared" si="77"/>
        <v>0</v>
      </c>
      <c r="BH163" s="63">
        <f t="shared" si="77"/>
        <v>0</v>
      </c>
      <c r="BI163" s="63">
        <f t="shared" si="77"/>
        <v>0</v>
      </c>
      <c r="BJ163" s="63">
        <f t="shared" si="77"/>
        <v>0</v>
      </c>
      <c r="BK163" s="63">
        <f t="shared" si="77"/>
        <v>0</v>
      </c>
    </row>
    <row r="164" spans="1:63" ht="12" customHeight="1">
      <c r="A164" s="231" t="s">
        <v>154</v>
      </c>
      <c r="B164" s="5" t="s">
        <v>154</v>
      </c>
      <c r="C164" s="167">
        <v>5</v>
      </c>
      <c r="D164" s="5">
        <f aca="true" t="shared" si="78" ref="D164:BK164">D83/$C83</f>
        <v>0</v>
      </c>
      <c r="E164" s="5">
        <f t="shared" si="78"/>
        <v>0</v>
      </c>
      <c r="F164" s="5">
        <f t="shared" si="78"/>
        <v>0</v>
      </c>
      <c r="G164" s="5">
        <f t="shared" si="78"/>
        <v>0</v>
      </c>
      <c r="H164" s="5">
        <f t="shared" si="78"/>
        <v>0</v>
      </c>
      <c r="I164" s="5">
        <f t="shared" si="78"/>
        <v>0</v>
      </c>
      <c r="J164" s="5">
        <f t="shared" si="78"/>
        <v>0</v>
      </c>
      <c r="K164" s="5">
        <f t="shared" si="78"/>
        <v>0</v>
      </c>
      <c r="L164" s="5">
        <f t="shared" si="78"/>
        <v>0</v>
      </c>
      <c r="M164" s="5">
        <f t="shared" si="78"/>
        <v>0</v>
      </c>
      <c r="N164" s="5">
        <f t="shared" si="78"/>
        <v>0</v>
      </c>
      <c r="O164" s="5">
        <f t="shared" si="78"/>
        <v>0</v>
      </c>
      <c r="P164" s="5">
        <f t="shared" si="78"/>
        <v>0</v>
      </c>
      <c r="Q164" s="5">
        <f t="shared" si="78"/>
        <v>0</v>
      </c>
      <c r="R164" s="5">
        <f t="shared" si="78"/>
        <v>0</v>
      </c>
      <c r="S164" s="5">
        <f t="shared" si="78"/>
        <v>0</v>
      </c>
      <c r="T164" s="5">
        <f t="shared" si="78"/>
        <v>0</v>
      </c>
      <c r="U164" s="5">
        <f t="shared" si="78"/>
        <v>0</v>
      </c>
      <c r="V164" s="5">
        <f t="shared" si="78"/>
        <v>0</v>
      </c>
      <c r="W164" s="5">
        <f t="shared" si="78"/>
        <v>0</v>
      </c>
      <c r="X164" s="5">
        <f t="shared" si="78"/>
        <v>0</v>
      </c>
      <c r="Y164" s="5">
        <f t="shared" si="78"/>
        <v>0</v>
      </c>
      <c r="Z164" s="5">
        <f t="shared" si="78"/>
        <v>2</v>
      </c>
      <c r="AA164" s="5">
        <f t="shared" si="78"/>
        <v>0</v>
      </c>
      <c r="AB164" s="5">
        <f t="shared" si="78"/>
        <v>0</v>
      </c>
      <c r="AC164" s="5">
        <f t="shared" si="78"/>
        <v>0</v>
      </c>
      <c r="AD164" s="5">
        <f t="shared" si="78"/>
        <v>16.4</v>
      </c>
      <c r="AE164" s="63">
        <f t="shared" si="78"/>
        <v>17</v>
      </c>
      <c r="AF164" s="63">
        <f t="shared" si="78"/>
        <v>0</v>
      </c>
      <c r="AG164" s="63">
        <f t="shared" si="78"/>
        <v>1.6</v>
      </c>
      <c r="AH164" s="63">
        <f t="shared" si="78"/>
        <v>6.6</v>
      </c>
      <c r="AI164" s="63">
        <f t="shared" si="78"/>
        <v>0</v>
      </c>
      <c r="AJ164" s="63">
        <f t="shared" si="78"/>
        <v>0</v>
      </c>
      <c r="AK164" s="63">
        <f t="shared" si="78"/>
        <v>0</v>
      </c>
      <c r="AL164" s="63">
        <f t="shared" si="78"/>
        <v>0</v>
      </c>
      <c r="AM164" s="63">
        <f t="shared" si="78"/>
        <v>0</v>
      </c>
      <c r="AN164" s="63">
        <f t="shared" si="78"/>
        <v>0</v>
      </c>
      <c r="AO164" s="63">
        <f t="shared" si="78"/>
        <v>0</v>
      </c>
      <c r="AP164" s="63">
        <f t="shared" si="78"/>
        <v>0</v>
      </c>
      <c r="AQ164" s="63">
        <f t="shared" si="78"/>
        <v>0</v>
      </c>
      <c r="AR164" s="63">
        <f t="shared" si="78"/>
        <v>12.4</v>
      </c>
      <c r="AS164" s="63">
        <f t="shared" si="78"/>
        <v>9.4</v>
      </c>
      <c r="AT164" s="63">
        <f t="shared" si="78"/>
        <v>0</v>
      </c>
      <c r="AU164" s="63">
        <f t="shared" si="78"/>
        <v>14.4</v>
      </c>
      <c r="AV164" s="63">
        <f t="shared" si="78"/>
        <v>0</v>
      </c>
      <c r="AW164" s="63">
        <f t="shared" si="78"/>
        <v>0</v>
      </c>
      <c r="AX164" s="63">
        <f t="shared" si="78"/>
        <v>0</v>
      </c>
      <c r="AY164" s="63">
        <f t="shared" si="78"/>
        <v>0</v>
      </c>
      <c r="AZ164" s="63">
        <f t="shared" si="78"/>
        <v>0</v>
      </c>
      <c r="BA164" s="63">
        <f t="shared" si="78"/>
        <v>0</v>
      </c>
      <c r="BB164" s="63">
        <f t="shared" si="78"/>
        <v>0</v>
      </c>
      <c r="BC164" s="63">
        <f t="shared" si="78"/>
        <v>0</v>
      </c>
      <c r="BD164" s="63">
        <f t="shared" si="78"/>
        <v>14.4</v>
      </c>
      <c r="BE164" s="63">
        <f t="shared" si="78"/>
        <v>1.8</v>
      </c>
      <c r="BF164" s="63">
        <f t="shared" si="78"/>
        <v>0</v>
      </c>
      <c r="BG164" s="63">
        <f t="shared" si="78"/>
        <v>0</v>
      </c>
      <c r="BH164" s="63">
        <f t="shared" si="78"/>
        <v>0</v>
      </c>
      <c r="BI164" s="63">
        <f t="shared" si="78"/>
        <v>0</v>
      </c>
      <c r="BJ164" s="63">
        <f t="shared" si="78"/>
        <v>0</v>
      </c>
      <c r="BK164" s="63">
        <f t="shared" si="78"/>
        <v>0</v>
      </c>
    </row>
    <row r="165" spans="1:66" ht="12.75">
      <c r="A165" s="118" t="s">
        <v>154</v>
      </c>
      <c r="B165" t="s">
        <v>154</v>
      </c>
      <c r="C165" s="109" t="s">
        <v>154</v>
      </c>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N165" s="244"/>
    </row>
    <row r="166" spans="1:66" ht="13.5" thickBot="1">
      <c r="A166" s="121" t="s">
        <v>0</v>
      </c>
      <c r="B166" s="119" t="s">
        <v>154</v>
      </c>
      <c r="C166" s="120" t="s">
        <v>154</v>
      </c>
      <c r="D166" s="72">
        <f aca="true" t="shared" si="79" ref="D166:AD166">SUM(D89:D164)</f>
        <v>1900159.3333330979</v>
      </c>
      <c r="E166" s="72">
        <f t="shared" si="79"/>
        <v>1405280.6666664681</v>
      </c>
      <c r="F166" s="72">
        <f t="shared" si="79"/>
        <v>1879460.9999997357</v>
      </c>
      <c r="G166" s="72">
        <f t="shared" si="79"/>
        <v>1630749.4166664446</v>
      </c>
      <c r="H166" s="72">
        <f t="shared" si="79"/>
        <v>1369236.5833331267</v>
      </c>
      <c r="I166" s="72">
        <f t="shared" si="79"/>
        <v>1303454.249999817</v>
      </c>
      <c r="J166" s="72">
        <f t="shared" si="79"/>
        <v>1870758.4166664344</v>
      </c>
      <c r="K166" s="72">
        <f t="shared" si="79"/>
        <v>1788441.083333068</v>
      </c>
      <c r="L166" s="72">
        <f t="shared" si="79"/>
        <v>2067653.3333330986</v>
      </c>
      <c r="M166" s="72">
        <f t="shared" si="79"/>
        <v>2450159.749999687</v>
      </c>
      <c r="N166" s="72">
        <f t="shared" si="79"/>
        <v>2392037.5833330415</v>
      </c>
      <c r="O166" s="72">
        <f t="shared" si="79"/>
        <v>1772885.2499997607</v>
      </c>
      <c r="P166" s="72">
        <f t="shared" si="79"/>
        <v>2393158.4999996983</v>
      </c>
      <c r="Q166" s="72">
        <f t="shared" si="79"/>
        <v>2331523.833333053</v>
      </c>
      <c r="R166" s="72">
        <f t="shared" si="79"/>
        <v>1912215.916666455</v>
      </c>
      <c r="S166" s="72">
        <f t="shared" si="79"/>
        <v>2050070.0833330702</v>
      </c>
      <c r="T166" s="72">
        <f t="shared" si="79"/>
        <v>2668209.1666663527</v>
      </c>
      <c r="U166" s="72">
        <f t="shared" si="79"/>
        <v>1810911.5833331195</v>
      </c>
      <c r="V166" s="72">
        <f t="shared" si="79"/>
        <v>1668091.6666664702</v>
      </c>
      <c r="W166" s="72">
        <f t="shared" si="79"/>
        <v>1898349.833333123</v>
      </c>
      <c r="X166" s="72">
        <f t="shared" si="79"/>
        <v>2597489.9999997085</v>
      </c>
      <c r="Y166" s="72">
        <f t="shared" si="79"/>
        <v>3058893.9166663596</v>
      </c>
      <c r="Z166" s="72">
        <f t="shared" si="79"/>
        <v>2944758.9999997234</v>
      </c>
      <c r="AA166" s="72">
        <f t="shared" si="79"/>
        <v>3585088.166666245</v>
      </c>
      <c r="AB166" s="72">
        <f t="shared" si="79"/>
        <v>3563443.9999993932</v>
      </c>
      <c r="AC166" s="72">
        <f t="shared" si="79"/>
        <v>3004065.2499995306</v>
      </c>
      <c r="AD166" s="72">
        <f t="shared" si="79"/>
        <v>2404079.7333331183</v>
      </c>
      <c r="AE166" s="72">
        <f aca="true" t="shared" si="80" ref="AE166:AP166">SUM(AE89:AE164)</f>
        <v>2250672.999999761</v>
      </c>
      <c r="AF166" s="72">
        <f t="shared" si="80"/>
        <v>2147339.7499997783</v>
      </c>
      <c r="AG166" s="72">
        <f t="shared" si="80"/>
        <v>2250436.683333102</v>
      </c>
      <c r="AH166" s="72">
        <f t="shared" si="80"/>
        <v>2078548.93333307</v>
      </c>
      <c r="AI166" s="72">
        <f t="shared" si="80"/>
        <v>2239893.74999969</v>
      </c>
      <c r="AJ166" s="72">
        <f t="shared" si="80"/>
        <v>3272442.2499994882</v>
      </c>
      <c r="AK166" s="72">
        <f t="shared" si="80"/>
        <v>2756931.833332785</v>
      </c>
      <c r="AL166" s="72">
        <f t="shared" si="80"/>
        <v>3432208.8333326676</v>
      </c>
      <c r="AM166" s="72">
        <f t="shared" si="80"/>
        <v>4006367.8333326206</v>
      </c>
      <c r="AN166" s="72">
        <f t="shared" si="80"/>
        <v>3826183.499999279</v>
      </c>
      <c r="AO166" s="72">
        <f t="shared" si="80"/>
        <v>3168402.499999429</v>
      </c>
      <c r="AP166" s="72">
        <f t="shared" si="80"/>
        <v>3651632.4166659005</v>
      </c>
      <c r="AQ166" s="72">
        <f aca="true" t="shared" si="81" ref="AQ166:BK166">SUM(AQ89:AQ164)</f>
        <v>4001322.7440473433</v>
      </c>
      <c r="AR166" s="72">
        <f t="shared" si="81"/>
        <v>4057492.126190223</v>
      </c>
      <c r="AS166" s="72">
        <f t="shared" si="81"/>
        <v>3025181.856348975</v>
      </c>
      <c r="AT166" s="72">
        <f t="shared" si="81"/>
        <v>2602879.984126824</v>
      </c>
      <c r="AU166" s="72">
        <f t="shared" si="81"/>
        <v>2795866.846428382</v>
      </c>
      <c r="AV166" s="72">
        <f t="shared" si="81"/>
        <v>3263015.3650791333</v>
      </c>
      <c r="AW166" s="72">
        <f t="shared" si="81"/>
        <v>4701201.266806387</v>
      </c>
      <c r="AX166" s="72">
        <f t="shared" si="81"/>
        <v>4141422.6744861985</v>
      </c>
      <c r="AY166" s="72">
        <f t="shared" si="81"/>
        <v>5700456.66045716</v>
      </c>
      <c r="AZ166" s="72">
        <f t="shared" si="81"/>
        <v>5211819.070377799</v>
      </c>
      <c r="BA166" s="72">
        <f t="shared" si="81"/>
        <v>5371015.943276935</v>
      </c>
      <c r="BB166" s="72">
        <f t="shared" si="81"/>
        <v>4769859.253407747</v>
      </c>
      <c r="BC166" s="72">
        <f t="shared" si="81"/>
        <v>3854713.0272173313</v>
      </c>
      <c r="BD166" s="72">
        <f t="shared" si="81"/>
        <v>3514688.0805086633</v>
      </c>
      <c r="BE166" s="72">
        <f t="shared" si="81"/>
        <v>2881095.1723854668</v>
      </c>
      <c r="BF166" s="72">
        <f t="shared" si="81"/>
        <v>3254032.139238843</v>
      </c>
      <c r="BG166" s="72">
        <f t="shared" si="81"/>
        <v>4478536.581815753</v>
      </c>
      <c r="BH166" s="72">
        <f t="shared" si="81"/>
        <v>2809814.5522874244</v>
      </c>
      <c r="BI166" s="72">
        <f t="shared" si="81"/>
        <v>5573203.271218122</v>
      </c>
      <c r="BJ166" s="72">
        <f t="shared" si="81"/>
        <v>4578916.719887672</v>
      </c>
      <c r="BK166" s="72">
        <f t="shared" si="81"/>
        <v>6271511.8060920425</v>
      </c>
      <c r="BL166" s="63"/>
      <c r="BN166" s="101"/>
    </row>
    <row r="167" spans="1:66" ht="13.5" thickTop="1">
      <c r="A167" s="67" t="s">
        <v>154</v>
      </c>
      <c r="B167" s="67" t="s">
        <v>154</v>
      </c>
      <c r="C167" s="67" t="s">
        <v>154</v>
      </c>
      <c r="D167" s="67" t="s">
        <v>154</v>
      </c>
      <c r="E167" s="67" t="s">
        <v>154</v>
      </c>
      <c r="F167" s="67" t="s">
        <v>154</v>
      </c>
      <c r="G167" s="67" t="s">
        <v>154</v>
      </c>
      <c r="H167" s="67" t="s">
        <v>154</v>
      </c>
      <c r="I167" s="67" t="s">
        <v>154</v>
      </c>
      <c r="J167" s="67" t="s">
        <v>154</v>
      </c>
      <c r="K167" s="67" t="s">
        <v>154</v>
      </c>
      <c r="L167" s="67" t="s">
        <v>154</v>
      </c>
      <c r="M167" s="67" t="s">
        <v>154</v>
      </c>
      <c r="N167" s="67" t="s">
        <v>154</v>
      </c>
      <c r="O167" s="67" t="s">
        <v>154</v>
      </c>
      <c r="P167" s="67" t="s">
        <v>154</v>
      </c>
      <c r="Q167" s="67" t="s">
        <v>154</v>
      </c>
      <c r="R167" s="67" t="s">
        <v>154</v>
      </c>
      <c r="S167" s="67" t="s">
        <v>154</v>
      </c>
      <c r="T167" s="67" t="s">
        <v>154</v>
      </c>
      <c r="U167" s="67" t="s">
        <v>154</v>
      </c>
      <c r="V167" s="67" t="s">
        <v>154</v>
      </c>
      <c r="W167" s="67" t="s">
        <v>154</v>
      </c>
      <c r="X167" s="67" t="s">
        <v>154</v>
      </c>
      <c r="Y167" s="67" t="s">
        <v>154</v>
      </c>
      <c r="Z167" s="67" t="s">
        <v>154</v>
      </c>
      <c r="AA167" s="67" t="s">
        <v>154</v>
      </c>
      <c r="AB167" s="67" t="s">
        <v>154</v>
      </c>
      <c r="AC167" s="67" t="s">
        <v>154</v>
      </c>
      <c r="AD167" s="67" t="s">
        <v>154</v>
      </c>
      <c r="AE167" s="67" t="s">
        <v>154</v>
      </c>
      <c r="AF167" s="67" t="s">
        <v>154</v>
      </c>
      <c r="AG167" s="67" t="s">
        <v>154</v>
      </c>
      <c r="AH167" s="67" t="s">
        <v>154</v>
      </c>
      <c r="AI167" s="67" t="s">
        <v>154</v>
      </c>
      <c r="AJ167" s="67" t="s">
        <v>154</v>
      </c>
      <c r="AK167" s="67" t="s">
        <v>154</v>
      </c>
      <c r="AL167" s="67" t="s">
        <v>154</v>
      </c>
      <c r="AM167" s="67" t="s">
        <v>154</v>
      </c>
      <c r="AN167" s="67" t="s">
        <v>154</v>
      </c>
      <c r="AO167" s="67" t="s">
        <v>154</v>
      </c>
      <c r="AP167" s="67" t="s">
        <v>154</v>
      </c>
      <c r="AQ167" s="67" t="s">
        <v>154</v>
      </c>
      <c r="AR167" s="67" t="s">
        <v>154</v>
      </c>
      <c r="AS167" s="67" t="s">
        <v>154</v>
      </c>
      <c r="AT167" s="67" t="s">
        <v>154</v>
      </c>
      <c r="AU167" s="67" t="s">
        <v>154</v>
      </c>
      <c r="AV167" s="67" t="s">
        <v>154</v>
      </c>
      <c r="AW167" s="67" t="s">
        <v>154</v>
      </c>
      <c r="AX167" s="67" t="s">
        <v>154</v>
      </c>
      <c r="AY167" s="67" t="s">
        <v>154</v>
      </c>
      <c r="AZ167" s="67" t="s">
        <v>154</v>
      </c>
      <c r="BA167" s="67" t="s">
        <v>154</v>
      </c>
      <c r="BB167" s="67" t="s">
        <v>154</v>
      </c>
      <c r="BC167" s="67" t="s">
        <v>154</v>
      </c>
      <c r="BD167" s="67" t="s">
        <v>154</v>
      </c>
      <c r="BE167" s="67" t="s">
        <v>154</v>
      </c>
      <c r="BF167" s="67" t="s">
        <v>154</v>
      </c>
      <c r="BG167" s="67" t="s">
        <v>154</v>
      </c>
      <c r="BH167" s="67" t="s">
        <v>154</v>
      </c>
      <c r="BI167" s="67" t="s">
        <v>154</v>
      </c>
      <c r="BJ167" s="67" t="s">
        <v>154</v>
      </c>
      <c r="BK167" s="67" t="s">
        <v>154</v>
      </c>
      <c r="BN167" s="101"/>
    </row>
    <row r="168" spans="1:63" ht="12.75">
      <c r="A168" s="238" t="s">
        <v>118</v>
      </c>
      <c r="B168" s="67" t="s">
        <v>154</v>
      </c>
      <c r="C168" s="67" t="s">
        <v>154</v>
      </c>
      <c r="D168" s="67"/>
      <c r="E168" s="67"/>
      <c r="F168" s="67"/>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row>
    <row r="169" spans="1:63" ht="12.75">
      <c r="A169" s="6" t="s">
        <v>41</v>
      </c>
      <c r="B169" s="67" t="s">
        <v>154</v>
      </c>
      <c r="C169" s="67" t="s">
        <v>154</v>
      </c>
      <c r="D169" s="67"/>
      <c r="E169" s="67"/>
      <c r="F169" s="67"/>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BC169" s="61"/>
      <c r="BD169" s="61"/>
      <c r="BE169" s="61"/>
      <c r="BF169" s="61"/>
      <c r="BG169" s="61"/>
      <c r="BH169" s="61"/>
      <c r="BI169" s="61"/>
      <c r="BJ169" s="61"/>
      <c r="BK169" s="258" t="s">
        <v>54</v>
      </c>
    </row>
    <row r="170" spans="1:63" ht="12.75">
      <c r="A170" s="233" t="s">
        <v>123</v>
      </c>
      <c r="B170" s="67" t="s">
        <v>154</v>
      </c>
      <c r="C170" s="67" t="s">
        <v>154</v>
      </c>
      <c r="D170" s="63">
        <f aca="true" t="shared" si="82" ref="D170:AI170">SUM(D22:D27)</f>
        <v>674875</v>
      </c>
      <c r="E170" s="63">
        <f t="shared" si="82"/>
        <v>370915</v>
      </c>
      <c r="F170" s="63">
        <f t="shared" si="82"/>
        <v>688493</v>
      </c>
      <c r="G170" s="63">
        <f t="shared" si="82"/>
        <v>501255</v>
      </c>
      <c r="H170" s="63">
        <f t="shared" si="82"/>
        <v>338537</v>
      </c>
      <c r="I170" s="63">
        <f t="shared" si="82"/>
        <v>327478</v>
      </c>
      <c r="J170" s="63">
        <f t="shared" si="82"/>
        <v>698838</v>
      </c>
      <c r="K170" s="63">
        <f t="shared" si="82"/>
        <v>477713</v>
      </c>
      <c r="L170" s="63">
        <f t="shared" si="82"/>
        <v>737162</v>
      </c>
      <c r="M170" s="63">
        <f t="shared" si="82"/>
        <v>913980</v>
      </c>
      <c r="N170" s="63">
        <f t="shared" si="82"/>
        <v>860541</v>
      </c>
      <c r="O170" s="63">
        <f t="shared" si="82"/>
        <v>534449</v>
      </c>
      <c r="P170" s="63">
        <f t="shared" si="82"/>
        <v>797167</v>
      </c>
      <c r="Q170" s="63">
        <f t="shared" si="82"/>
        <v>899561</v>
      </c>
      <c r="R170" s="63">
        <f t="shared" si="82"/>
        <v>616938</v>
      </c>
      <c r="S170" s="63">
        <f t="shared" si="82"/>
        <v>719157</v>
      </c>
      <c r="T170" s="63">
        <f t="shared" si="82"/>
        <v>1188551</v>
      </c>
      <c r="U170" s="63">
        <f t="shared" si="82"/>
        <v>487047</v>
      </c>
      <c r="V170" s="63">
        <f t="shared" si="82"/>
        <v>368817</v>
      </c>
      <c r="W170" s="63">
        <f t="shared" si="82"/>
        <v>506336</v>
      </c>
      <c r="X170" s="63">
        <f t="shared" si="82"/>
        <v>1026659</v>
      </c>
      <c r="Y170" s="63">
        <f t="shared" si="82"/>
        <v>1264188</v>
      </c>
      <c r="Z170" s="63">
        <f t="shared" si="82"/>
        <v>1211277</v>
      </c>
      <c r="AA170" s="63">
        <f t="shared" si="82"/>
        <v>1544529</v>
      </c>
      <c r="AB170" s="63">
        <f t="shared" si="82"/>
        <v>1389782</v>
      </c>
      <c r="AC170" s="63">
        <f t="shared" si="82"/>
        <v>1169345</v>
      </c>
      <c r="AD170" s="63">
        <f t="shared" si="82"/>
        <v>915435</v>
      </c>
      <c r="AE170" s="5">
        <f t="shared" si="82"/>
        <v>786819</v>
      </c>
      <c r="AF170" s="5">
        <f t="shared" si="82"/>
        <v>659732</v>
      </c>
      <c r="AG170" s="5">
        <f t="shared" si="82"/>
        <v>711591</v>
      </c>
      <c r="AH170" s="5">
        <f t="shared" si="82"/>
        <v>584697</v>
      </c>
      <c r="AI170" s="5">
        <f t="shared" si="82"/>
        <v>714530</v>
      </c>
      <c r="AJ170" s="5">
        <f aca="true" t="shared" si="83" ref="AJ170:AP170">SUM(AJ22:AJ27)</f>
        <v>1339802</v>
      </c>
      <c r="AK170" s="5">
        <f t="shared" si="83"/>
        <v>770127</v>
      </c>
      <c r="AL170" s="5">
        <f t="shared" si="83"/>
        <v>1220696</v>
      </c>
      <c r="AM170" s="5">
        <f t="shared" si="83"/>
        <v>1522291</v>
      </c>
      <c r="AN170" s="5">
        <f t="shared" si="83"/>
        <v>1470159</v>
      </c>
      <c r="AO170" s="5">
        <f t="shared" si="83"/>
        <v>1060309</v>
      </c>
      <c r="AP170" s="5">
        <f t="shared" si="83"/>
        <v>1365672</v>
      </c>
      <c r="AQ170" s="5">
        <f aca="true" t="shared" si="84" ref="AQ170:BK170">SUM(AQ22:AQ27)</f>
        <v>1489293</v>
      </c>
      <c r="AR170" s="5">
        <f t="shared" si="84"/>
        <v>1395168</v>
      </c>
      <c r="AS170" s="5">
        <f t="shared" si="84"/>
        <v>799721</v>
      </c>
      <c r="AT170" s="5">
        <f t="shared" si="84"/>
        <v>590853</v>
      </c>
      <c r="AU170" s="5">
        <f t="shared" si="84"/>
        <v>890280</v>
      </c>
      <c r="AV170" s="5">
        <f t="shared" si="84"/>
        <v>1100248</v>
      </c>
      <c r="AW170" s="5">
        <f t="shared" si="84"/>
        <v>1792166</v>
      </c>
      <c r="AX170" s="5">
        <f t="shared" si="84"/>
        <v>1610402</v>
      </c>
      <c r="AY170" s="5">
        <f t="shared" si="84"/>
        <v>2662857</v>
      </c>
      <c r="AZ170" s="5">
        <f t="shared" si="84"/>
        <v>2042265</v>
      </c>
      <c r="BA170" s="5">
        <f t="shared" si="84"/>
        <v>2385995</v>
      </c>
      <c r="BB170" s="5">
        <f t="shared" si="84"/>
        <v>1930206</v>
      </c>
      <c r="BC170" s="61">
        <f t="shared" si="84"/>
        <v>1335961</v>
      </c>
      <c r="BD170" s="61">
        <f t="shared" si="84"/>
        <v>961608</v>
      </c>
      <c r="BE170" s="61">
        <f t="shared" si="84"/>
        <v>510815</v>
      </c>
      <c r="BF170" s="61">
        <f t="shared" si="84"/>
        <v>767917</v>
      </c>
      <c r="BG170" s="61">
        <f t="shared" si="84"/>
        <v>1332311</v>
      </c>
      <c r="BH170" s="61">
        <f t="shared" si="84"/>
        <v>573351</v>
      </c>
      <c r="BI170" s="61">
        <f t="shared" si="84"/>
        <v>1912926</v>
      </c>
      <c r="BJ170" s="61">
        <f t="shared" si="84"/>
        <v>1333196</v>
      </c>
      <c r="BK170" s="61">
        <f t="shared" si="84"/>
        <v>2319168</v>
      </c>
    </row>
    <row r="171" spans="1:63" ht="12.75">
      <c r="A171" s="151" t="s">
        <v>124</v>
      </c>
      <c r="B171" s="67" t="s">
        <v>154</v>
      </c>
      <c r="C171" s="67" t="s">
        <v>154</v>
      </c>
      <c r="D171" s="63">
        <f aca="true" t="shared" si="85" ref="D171:AI171">SUM(D19:D21)</f>
        <v>301240</v>
      </c>
      <c r="E171" s="63">
        <f t="shared" si="85"/>
        <v>237644</v>
      </c>
      <c r="F171" s="63">
        <f t="shared" si="85"/>
        <v>312031</v>
      </c>
      <c r="G171" s="63">
        <f t="shared" si="85"/>
        <v>223230</v>
      </c>
      <c r="H171" s="63">
        <f t="shared" si="85"/>
        <v>220405</v>
      </c>
      <c r="I171" s="63">
        <f t="shared" si="85"/>
        <v>172096</v>
      </c>
      <c r="J171" s="63">
        <f t="shared" si="85"/>
        <v>315037</v>
      </c>
      <c r="K171" s="63">
        <f t="shared" si="85"/>
        <v>438789</v>
      </c>
      <c r="L171" s="63">
        <f t="shared" si="85"/>
        <v>469406</v>
      </c>
      <c r="M171" s="63">
        <f t="shared" si="85"/>
        <v>643202</v>
      </c>
      <c r="N171" s="63">
        <f t="shared" si="85"/>
        <v>602947</v>
      </c>
      <c r="O171" s="63">
        <f t="shared" si="85"/>
        <v>441973</v>
      </c>
      <c r="P171" s="63">
        <f t="shared" si="85"/>
        <v>584917</v>
      </c>
      <c r="Q171" s="63">
        <f t="shared" si="85"/>
        <v>538208</v>
      </c>
      <c r="R171" s="63">
        <f t="shared" si="85"/>
        <v>375536</v>
      </c>
      <c r="S171" s="63">
        <f t="shared" si="85"/>
        <v>460140</v>
      </c>
      <c r="T171" s="63">
        <f t="shared" si="85"/>
        <v>749504</v>
      </c>
      <c r="U171" s="63">
        <f t="shared" si="85"/>
        <v>496276</v>
      </c>
      <c r="V171" s="63">
        <f t="shared" si="85"/>
        <v>402412</v>
      </c>
      <c r="W171" s="63">
        <f t="shared" si="85"/>
        <v>451612</v>
      </c>
      <c r="X171" s="63">
        <f t="shared" si="85"/>
        <v>728786</v>
      </c>
      <c r="Y171" s="63">
        <f t="shared" si="85"/>
        <v>876780</v>
      </c>
      <c r="Z171" s="63">
        <f t="shared" si="85"/>
        <v>887668</v>
      </c>
      <c r="AA171" s="63">
        <f t="shared" si="85"/>
        <v>1272824</v>
      </c>
      <c r="AB171" s="63">
        <f t="shared" si="85"/>
        <v>978215</v>
      </c>
      <c r="AC171" s="63">
        <f t="shared" si="85"/>
        <v>864993</v>
      </c>
      <c r="AD171" s="63">
        <f t="shared" si="85"/>
        <v>615878</v>
      </c>
      <c r="AE171" s="5">
        <f t="shared" si="85"/>
        <v>868644</v>
      </c>
      <c r="AF171" s="5">
        <f t="shared" si="85"/>
        <v>849171</v>
      </c>
      <c r="AG171" s="5">
        <f t="shared" si="85"/>
        <v>1018004</v>
      </c>
      <c r="AH171" s="5">
        <f t="shared" si="85"/>
        <v>734940</v>
      </c>
      <c r="AI171" s="5">
        <f t="shared" si="85"/>
        <v>881577</v>
      </c>
      <c r="AJ171" s="5">
        <f aca="true" t="shared" si="86" ref="AJ171:AP171">SUM(AJ19:AJ21)</f>
        <v>1353120</v>
      </c>
      <c r="AK171" s="5">
        <f t="shared" si="86"/>
        <v>1289971</v>
      </c>
      <c r="AL171" s="5">
        <f t="shared" si="86"/>
        <v>1551895</v>
      </c>
      <c r="AM171" s="5">
        <f t="shared" si="86"/>
        <v>2045203</v>
      </c>
      <c r="AN171" s="5">
        <f t="shared" si="86"/>
        <v>1730454</v>
      </c>
      <c r="AO171" s="5">
        <f t="shared" si="86"/>
        <v>1610994</v>
      </c>
      <c r="AP171" s="5">
        <f t="shared" si="86"/>
        <v>1755625</v>
      </c>
      <c r="AQ171" s="5">
        <f aca="true" t="shared" si="87" ref="AQ171:BK171">SUM(AQ19:AQ21)</f>
        <v>1756139</v>
      </c>
      <c r="AR171" s="5">
        <f t="shared" si="87"/>
        <v>1590201</v>
      </c>
      <c r="AS171" s="5">
        <f t="shared" si="87"/>
        <v>1424515</v>
      </c>
      <c r="AT171" s="5">
        <f t="shared" si="87"/>
        <v>853191</v>
      </c>
      <c r="AU171" s="5">
        <f t="shared" si="87"/>
        <v>1164060</v>
      </c>
      <c r="AV171" s="5">
        <f t="shared" si="87"/>
        <v>1589401</v>
      </c>
      <c r="AW171" s="5">
        <f t="shared" si="87"/>
        <v>2676657</v>
      </c>
      <c r="AX171" s="5">
        <f t="shared" si="87"/>
        <v>2027710</v>
      </c>
      <c r="AY171" s="5">
        <f t="shared" si="87"/>
        <v>2828023</v>
      </c>
      <c r="AZ171" s="5">
        <f t="shared" si="87"/>
        <v>2962907</v>
      </c>
      <c r="BA171" s="5">
        <f t="shared" si="87"/>
        <v>3011130</v>
      </c>
      <c r="BB171" s="5">
        <f t="shared" si="87"/>
        <v>2052309</v>
      </c>
      <c r="BC171" s="61">
        <f t="shared" si="87"/>
        <v>1510858</v>
      </c>
      <c r="BD171" s="61">
        <f t="shared" si="87"/>
        <v>1473401</v>
      </c>
      <c r="BE171" s="61">
        <f t="shared" si="87"/>
        <v>812898</v>
      </c>
      <c r="BF171" s="61">
        <f t="shared" si="87"/>
        <v>1213710</v>
      </c>
      <c r="BG171" s="61">
        <f t="shared" si="87"/>
        <v>2097419</v>
      </c>
      <c r="BH171" s="61">
        <f t="shared" si="87"/>
        <v>796326</v>
      </c>
      <c r="BI171" s="61">
        <f t="shared" si="87"/>
        <v>2920569</v>
      </c>
      <c r="BJ171" s="61">
        <f t="shared" si="87"/>
        <v>2323761</v>
      </c>
      <c r="BK171" s="61">
        <f t="shared" si="87"/>
        <v>3529668</v>
      </c>
    </row>
    <row r="172" spans="1:63" ht="12.75">
      <c r="A172" s="151" t="s">
        <v>35</v>
      </c>
      <c r="B172" s="67" t="s">
        <v>154</v>
      </c>
      <c r="C172" s="67" t="s">
        <v>154</v>
      </c>
      <c r="D172" s="63">
        <f aca="true" t="shared" si="88" ref="D172:AI172">SUM(D8:D18)</f>
        <v>149089</v>
      </c>
      <c r="E172" s="63">
        <f t="shared" si="88"/>
        <v>109700</v>
      </c>
      <c r="F172" s="63">
        <f t="shared" si="88"/>
        <v>141661</v>
      </c>
      <c r="G172" s="63">
        <f t="shared" si="88"/>
        <v>163779</v>
      </c>
      <c r="H172" s="63">
        <f t="shared" si="88"/>
        <v>93456</v>
      </c>
      <c r="I172" s="63">
        <f t="shared" si="88"/>
        <v>59347</v>
      </c>
      <c r="J172" s="63">
        <f t="shared" si="88"/>
        <v>120943</v>
      </c>
      <c r="K172" s="63">
        <f t="shared" si="88"/>
        <v>124733</v>
      </c>
      <c r="L172" s="63">
        <f t="shared" si="88"/>
        <v>161371</v>
      </c>
      <c r="M172" s="63">
        <f t="shared" si="88"/>
        <v>209422</v>
      </c>
      <c r="N172" s="63">
        <f t="shared" si="88"/>
        <v>229095</v>
      </c>
      <c r="O172" s="63">
        <f t="shared" si="88"/>
        <v>104475</v>
      </c>
      <c r="P172" s="63">
        <f t="shared" si="88"/>
        <v>183797</v>
      </c>
      <c r="Q172" s="63">
        <f t="shared" si="88"/>
        <v>234652</v>
      </c>
      <c r="R172" s="63">
        <f t="shared" si="88"/>
        <v>171155</v>
      </c>
      <c r="S172" s="63">
        <f t="shared" si="88"/>
        <v>176116</v>
      </c>
      <c r="T172" s="63">
        <f t="shared" si="88"/>
        <v>166786</v>
      </c>
      <c r="U172" s="63">
        <f t="shared" si="88"/>
        <v>163350</v>
      </c>
      <c r="V172" s="63">
        <f t="shared" si="88"/>
        <v>140931</v>
      </c>
      <c r="W172" s="63">
        <f t="shared" si="88"/>
        <v>173849</v>
      </c>
      <c r="X172" s="63">
        <f t="shared" si="88"/>
        <v>242384</v>
      </c>
      <c r="Y172" s="63">
        <f t="shared" si="88"/>
        <v>288970</v>
      </c>
      <c r="Z172" s="63">
        <f t="shared" si="88"/>
        <v>243405</v>
      </c>
      <c r="AA172" s="63">
        <f t="shared" si="88"/>
        <v>329596</v>
      </c>
      <c r="AB172" s="63">
        <f t="shared" si="88"/>
        <v>326275</v>
      </c>
      <c r="AC172" s="63">
        <f t="shared" si="88"/>
        <v>249469</v>
      </c>
      <c r="AD172" s="63">
        <f t="shared" si="88"/>
        <v>218275</v>
      </c>
      <c r="AE172" s="5">
        <f t="shared" si="88"/>
        <v>148945</v>
      </c>
      <c r="AF172" s="5">
        <f t="shared" si="88"/>
        <v>143194</v>
      </c>
      <c r="AG172" s="5">
        <f t="shared" si="88"/>
        <v>126784</v>
      </c>
      <c r="AH172" s="5">
        <f t="shared" si="88"/>
        <v>147810</v>
      </c>
      <c r="AI172" s="5">
        <f t="shared" si="88"/>
        <v>132785</v>
      </c>
      <c r="AJ172" s="5">
        <f aca="true" t="shared" si="89" ref="AJ172:AP172">SUM(AJ8:AJ18)</f>
        <v>189155</v>
      </c>
      <c r="AK172" s="5">
        <f t="shared" si="89"/>
        <v>216907</v>
      </c>
      <c r="AL172" s="5">
        <f t="shared" si="89"/>
        <v>259669</v>
      </c>
      <c r="AM172" s="5">
        <f t="shared" si="89"/>
        <v>260786</v>
      </c>
      <c r="AN172" s="5">
        <f t="shared" si="89"/>
        <v>252828</v>
      </c>
      <c r="AO172" s="5">
        <f t="shared" si="89"/>
        <v>210548</v>
      </c>
      <c r="AP172" s="5">
        <f t="shared" si="89"/>
        <v>114887</v>
      </c>
      <c r="AQ172" s="5">
        <f aca="true" t="shared" si="90" ref="AQ172:BK172">SUM(AQ8:AQ17)</f>
        <v>160480</v>
      </c>
      <c r="AR172" s="5">
        <f t="shared" si="90"/>
        <v>210817</v>
      </c>
      <c r="AS172" s="5">
        <f t="shared" si="90"/>
        <v>97144</v>
      </c>
      <c r="AT172" s="5">
        <f t="shared" si="90"/>
        <v>89556</v>
      </c>
      <c r="AU172" s="5">
        <f t="shared" si="90"/>
        <v>111748</v>
      </c>
      <c r="AV172" s="5">
        <f t="shared" si="90"/>
        <v>143256</v>
      </c>
      <c r="AW172" s="5">
        <f t="shared" si="90"/>
        <v>207088</v>
      </c>
      <c r="AX172" s="5">
        <f t="shared" si="90"/>
        <v>260511</v>
      </c>
      <c r="AY172" s="5">
        <f t="shared" si="90"/>
        <v>307151</v>
      </c>
      <c r="AZ172" s="5">
        <f t="shared" si="90"/>
        <v>343648</v>
      </c>
      <c r="BA172" s="5">
        <f t="shared" si="90"/>
        <v>303808</v>
      </c>
      <c r="BB172" s="5">
        <f t="shared" si="90"/>
        <v>327918</v>
      </c>
      <c r="BC172" s="61">
        <f t="shared" si="90"/>
        <v>240491</v>
      </c>
      <c r="BD172" s="61">
        <f t="shared" si="90"/>
        <v>164766</v>
      </c>
      <c r="BE172" s="61">
        <f t="shared" si="90"/>
        <v>113981</v>
      </c>
      <c r="BF172" s="61">
        <f t="shared" si="90"/>
        <v>79719</v>
      </c>
      <c r="BG172" s="61">
        <f t="shared" si="90"/>
        <v>179482</v>
      </c>
      <c r="BH172" s="61">
        <f t="shared" si="90"/>
        <v>112298</v>
      </c>
      <c r="BI172" s="61">
        <f t="shared" si="90"/>
        <v>211474</v>
      </c>
      <c r="BJ172" s="61">
        <f t="shared" si="90"/>
        <v>250190</v>
      </c>
      <c r="BK172" s="61">
        <f t="shared" si="90"/>
        <v>265699</v>
      </c>
    </row>
    <row r="173" spans="1:63" ht="12.75">
      <c r="A173" s="151" t="s">
        <v>125</v>
      </c>
      <c r="B173" s="67" t="s">
        <v>154</v>
      </c>
      <c r="C173" s="67" t="s">
        <v>154</v>
      </c>
      <c r="D173" s="63">
        <f aca="true" t="shared" si="91" ref="D173:AI173">SUM(D28:D35)</f>
        <v>12</v>
      </c>
      <c r="E173" s="63">
        <f t="shared" si="91"/>
        <v>29</v>
      </c>
      <c r="F173" s="63">
        <f t="shared" si="91"/>
        <v>87</v>
      </c>
      <c r="G173" s="63">
        <f t="shared" si="91"/>
        <v>85</v>
      </c>
      <c r="H173" s="63">
        <f t="shared" si="91"/>
        <v>73</v>
      </c>
      <c r="I173" s="63">
        <f t="shared" si="91"/>
        <v>98</v>
      </c>
      <c r="J173" s="63">
        <f t="shared" si="91"/>
        <v>111</v>
      </c>
      <c r="K173" s="63">
        <f t="shared" si="91"/>
        <v>73</v>
      </c>
      <c r="L173" s="63">
        <f t="shared" si="91"/>
        <v>71</v>
      </c>
      <c r="M173" s="63">
        <f t="shared" si="91"/>
        <v>42</v>
      </c>
      <c r="N173" s="63">
        <f t="shared" si="91"/>
        <v>24</v>
      </c>
      <c r="O173" s="63">
        <f t="shared" si="91"/>
        <v>8</v>
      </c>
      <c r="P173" s="63">
        <f t="shared" si="91"/>
        <v>13</v>
      </c>
      <c r="Q173" s="63">
        <f t="shared" si="91"/>
        <v>22</v>
      </c>
      <c r="R173" s="63">
        <f t="shared" si="91"/>
        <v>53</v>
      </c>
      <c r="S173" s="63">
        <f t="shared" si="91"/>
        <v>91</v>
      </c>
      <c r="T173" s="63">
        <f t="shared" si="91"/>
        <v>106</v>
      </c>
      <c r="U173" s="63">
        <f t="shared" si="91"/>
        <v>145</v>
      </c>
      <c r="V173" s="63">
        <f t="shared" si="91"/>
        <v>109</v>
      </c>
      <c r="W173" s="63">
        <f t="shared" si="91"/>
        <v>84</v>
      </c>
      <c r="X173" s="63">
        <f t="shared" si="91"/>
        <v>70</v>
      </c>
      <c r="Y173" s="63">
        <f t="shared" si="91"/>
        <v>43</v>
      </c>
      <c r="Z173" s="63">
        <f t="shared" si="91"/>
        <v>18</v>
      </c>
      <c r="AA173" s="63">
        <f t="shared" si="91"/>
        <v>58</v>
      </c>
      <c r="AB173" s="63">
        <f t="shared" si="91"/>
        <v>276</v>
      </c>
      <c r="AC173" s="63">
        <f t="shared" si="91"/>
        <v>496</v>
      </c>
      <c r="AD173" s="63">
        <f t="shared" si="91"/>
        <v>1122</v>
      </c>
      <c r="AE173" s="5">
        <f t="shared" si="91"/>
        <v>1111</v>
      </c>
      <c r="AF173" s="5">
        <f t="shared" si="91"/>
        <v>1519</v>
      </c>
      <c r="AG173" s="5">
        <f t="shared" si="91"/>
        <v>1550</v>
      </c>
      <c r="AH173" s="5">
        <f t="shared" si="91"/>
        <v>1502</v>
      </c>
      <c r="AI173" s="5">
        <f t="shared" si="91"/>
        <v>1605</v>
      </c>
      <c r="AJ173" s="5">
        <f aca="true" t="shared" si="92" ref="AJ173:AP173">SUM(AJ28:AJ35)</f>
        <v>1396</v>
      </c>
      <c r="AK173" s="5">
        <f t="shared" si="92"/>
        <v>775</v>
      </c>
      <c r="AL173" s="5">
        <f t="shared" si="92"/>
        <v>457</v>
      </c>
      <c r="AM173" s="5">
        <f t="shared" si="92"/>
        <v>176</v>
      </c>
      <c r="AN173" s="5">
        <f t="shared" si="92"/>
        <v>317</v>
      </c>
      <c r="AO173" s="5">
        <f t="shared" si="92"/>
        <v>982</v>
      </c>
      <c r="AP173" s="5">
        <f t="shared" si="92"/>
        <v>6932</v>
      </c>
      <c r="AQ173" s="5">
        <f aca="true" t="shared" si="93" ref="AQ173:BK173">SUM(AQ28:AQ35)</f>
        <v>41672</v>
      </c>
      <c r="AR173" s="5">
        <f t="shared" si="93"/>
        <v>82077</v>
      </c>
      <c r="AS173" s="5">
        <f t="shared" si="93"/>
        <v>99830</v>
      </c>
      <c r="AT173" s="5">
        <f t="shared" si="93"/>
        <v>123005</v>
      </c>
      <c r="AU173" s="5">
        <f t="shared" si="93"/>
        <v>106254</v>
      </c>
      <c r="AV173" s="5">
        <f t="shared" si="93"/>
        <v>73387</v>
      </c>
      <c r="AW173" s="5">
        <f t="shared" si="93"/>
        <v>50659</v>
      </c>
      <c r="AX173" s="5">
        <f t="shared" si="93"/>
        <v>32745</v>
      </c>
      <c r="AY173" s="5">
        <f t="shared" si="93"/>
        <v>20013</v>
      </c>
      <c r="AZ173" s="5">
        <f t="shared" si="93"/>
        <v>26091</v>
      </c>
      <c r="BA173" s="5">
        <f t="shared" si="93"/>
        <v>58662</v>
      </c>
      <c r="BB173" s="5">
        <f t="shared" si="93"/>
        <v>130850</v>
      </c>
      <c r="BC173" s="61">
        <f t="shared" si="93"/>
        <v>243486</v>
      </c>
      <c r="BD173" s="61">
        <f t="shared" si="93"/>
        <v>321982</v>
      </c>
      <c r="BE173" s="61">
        <f t="shared" si="93"/>
        <v>378492</v>
      </c>
      <c r="BF173" s="61">
        <f t="shared" si="93"/>
        <v>402476</v>
      </c>
      <c r="BG173" s="61">
        <f t="shared" si="93"/>
        <v>348673</v>
      </c>
      <c r="BH173" s="61">
        <f t="shared" si="93"/>
        <v>276877</v>
      </c>
      <c r="BI173" s="61">
        <f t="shared" si="93"/>
        <v>174445</v>
      </c>
      <c r="BJ173" s="61">
        <f t="shared" si="93"/>
        <v>92464</v>
      </c>
      <c r="BK173" s="61">
        <f t="shared" si="93"/>
        <v>73379</v>
      </c>
    </row>
    <row r="174" spans="1:63" ht="12.75">
      <c r="A174" s="151" t="s">
        <v>122</v>
      </c>
      <c r="B174" s="67" t="s">
        <v>154</v>
      </c>
      <c r="C174" s="67" t="s">
        <v>154</v>
      </c>
      <c r="D174" s="63">
        <f aca="true" t="shared" si="94" ref="D174:AI174">SUM(D36:D38,D64:D65)</f>
        <v>8669</v>
      </c>
      <c r="E174" s="63">
        <f t="shared" si="94"/>
        <v>8123</v>
      </c>
      <c r="F174" s="63">
        <f t="shared" si="94"/>
        <v>11365</v>
      </c>
      <c r="G174" s="63">
        <f t="shared" si="94"/>
        <v>12673</v>
      </c>
      <c r="H174" s="63">
        <f t="shared" si="94"/>
        <v>13876</v>
      </c>
      <c r="I174" s="63">
        <f t="shared" si="94"/>
        <v>14382</v>
      </c>
      <c r="J174" s="63">
        <f t="shared" si="94"/>
        <v>15163</v>
      </c>
      <c r="K174" s="63">
        <f t="shared" si="94"/>
        <v>17258</v>
      </c>
      <c r="L174" s="63">
        <f t="shared" si="94"/>
        <v>17521</v>
      </c>
      <c r="M174" s="63">
        <f t="shared" si="94"/>
        <v>19608</v>
      </c>
      <c r="N174" s="63">
        <f t="shared" si="94"/>
        <v>23546</v>
      </c>
      <c r="O174" s="63">
        <f t="shared" si="94"/>
        <v>23281</v>
      </c>
      <c r="P174" s="63">
        <f t="shared" si="94"/>
        <v>23302</v>
      </c>
      <c r="Q174" s="63">
        <f t="shared" si="94"/>
        <v>22421</v>
      </c>
      <c r="R174" s="63">
        <f t="shared" si="94"/>
        <v>24174</v>
      </c>
      <c r="S174" s="63">
        <f t="shared" si="94"/>
        <v>23482</v>
      </c>
      <c r="T174" s="63">
        <f t="shared" si="94"/>
        <v>23823</v>
      </c>
      <c r="U174" s="63">
        <f t="shared" si="94"/>
        <v>24329</v>
      </c>
      <c r="V174" s="63">
        <f t="shared" si="94"/>
        <v>25696</v>
      </c>
      <c r="W174" s="63">
        <f t="shared" si="94"/>
        <v>29713</v>
      </c>
      <c r="X174" s="63">
        <f t="shared" si="94"/>
        <v>30676</v>
      </c>
      <c r="Y174" s="63">
        <f t="shared" si="94"/>
        <v>34904</v>
      </c>
      <c r="Z174" s="63">
        <f t="shared" si="94"/>
        <v>34599</v>
      </c>
      <c r="AA174" s="63">
        <f t="shared" si="94"/>
        <v>35536</v>
      </c>
      <c r="AB174" s="63">
        <f t="shared" si="94"/>
        <v>37885</v>
      </c>
      <c r="AC174" s="63">
        <f t="shared" si="94"/>
        <v>39605</v>
      </c>
      <c r="AD174" s="63">
        <f t="shared" si="94"/>
        <v>46833</v>
      </c>
      <c r="AE174" s="5">
        <f t="shared" si="94"/>
        <v>46746</v>
      </c>
      <c r="AF174" s="5">
        <f t="shared" si="94"/>
        <v>52188</v>
      </c>
      <c r="AG174" s="5">
        <f t="shared" si="94"/>
        <v>53191</v>
      </c>
      <c r="AH174" s="5">
        <f t="shared" si="94"/>
        <v>54449</v>
      </c>
      <c r="AI174" s="5">
        <f t="shared" si="94"/>
        <v>55919</v>
      </c>
      <c r="AJ174" s="5">
        <f aca="true" t="shared" si="95" ref="AJ174:AP174">SUM(AJ36:AJ38,AJ64:AJ65)</f>
        <v>54557</v>
      </c>
      <c r="AK174" s="5">
        <f t="shared" si="95"/>
        <v>57489</v>
      </c>
      <c r="AL174" s="5">
        <f t="shared" si="95"/>
        <v>59375</v>
      </c>
      <c r="AM174" s="5">
        <f t="shared" si="95"/>
        <v>56414</v>
      </c>
      <c r="AN174" s="5">
        <f t="shared" si="95"/>
        <v>57308</v>
      </c>
      <c r="AO174" s="5">
        <f t="shared" si="95"/>
        <v>52881</v>
      </c>
      <c r="AP174" s="5">
        <f t="shared" si="95"/>
        <v>58543</v>
      </c>
      <c r="AQ174" s="5">
        <f aca="true" t="shared" si="96" ref="AQ174:BK174">SUM(AQ36:AQ38,AQ64:AQ65)</f>
        <v>55109</v>
      </c>
      <c r="AR174" s="5">
        <f t="shared" si="96"/>
        <v>61737</v>
      </c>
      <c r="AS174" s="5">
        <f t="shared" si="96"/>
        <v>60285</v>
      </c>
      <c r="AT174" s="5">
        <f t="shared" si="96"/>
        <v>60121</v>
      </c>
      <c r="AU174" s="5">
        <f t="shared" si="96"/>
        <v>66156</v>
      </c>
      <c r="AV174" s="5">
        <f t="shared" si="96"/>
        <v>62531</v>
      </c>
      <c r="AW174" s="5">
        <f t="shared" si="96"/>
        <v>68638</v>
      </c>
      <c r="AX174" s="5">
        <f t="shared" si="96"/>
        <v>66312</v>
      </c>
      <c r="AY174" s="5">
        <f t="shared" si="96"/>
        <v>67921</v>
      </c>
      <c r="AZ174" s="5">
        <f t="shared" si="96"/>
        <v>70130</v>
      </c>
      <c r="BA174" s="5">
        <f t="shared" si="96"/>
        <v>62153</v>
      </c>
      <c r="BB174" s="5">
        <f t="shared" si="96"/>
        <v>74367</v>
      </c>
      <c r="BC174" s="61">
        <f t="shared" si="96"/>
        <v>63401</v>
      </c>
      <c r="BD174" s="61">
        <f t="shared" si="96"/>
        <v>73619</v>
      </c>
      <c r="BE174" s="61">
        <f t="shared" si="96"/>
        <v>69021</v>
      </c>
      <c r="BF174" s="61">
        <f t="shared" si="96"/>
        <v>63530</v>
      </c>
      <c r="BG174" s="61">
        <f t="shared" si="96"/>
        <v>67238</v>
      </c>
      <c r="BH174" s="61">
        <f t="shared" si="96"/>
        <v>64277</v>
      </c>
      <c r="BI174" s="61">
        <f t="shared" si="96"/>
        <v>64391</v>
      </c>
      <c r="BJ174" s="61">
        <f t="shared" si="96"/>
        <v>61118</v>
      </c>
      <c r="BK174" s="61">
        <f t="shared" si="96"/>
        <v>57957</v>
      </c>
    </row>
    <row r="175" spans="1:63" ht="12.75">
      <c r="A175" s="151" t="s">
        <v>126</v>
      </c>
      <c r="B175" s="67" t="s">
        <v>154</v>
      </c>
      <c r="C175" s="67" t="s">
        <v>154</v>
      </c>
      <c r="D175" s="63">
        <f>SUM(D40:D41,D57:D61,D63)</f>
        <v>116828</v>
      </c>
      <c r="E175" s="63">
        <f aca="true" t="shared" si="97" ref="E175:AP175">SUM(E40:E41,E57:E61,E63)</f>
        <v>87963</v>
      </c>
      <c r="F175" s="63">
        <f t="shared" si="97"/>
        <v>84281</v>
      </c>
      <c r="G175" s="63">
        <f t="shared" si="97"/>
        <v>79829</v>
      </c>
      <c r="H175" s="63">
        <f t="shared" si="97"/>
        <v>68778</v>
      </c>
      <c r="I175" s="63">
        <f t="shared" si="97"/>
        <v>85291</v>
      </c>
      <c r="J175" s="63">
        <f t="shared" si="97"/>
        <v>99543</v>
      </c>
      <c r="K175" s="63">
        <f t="shared" si="97"/>
        <v>117899</v>
      </c>
      <c r="L175" s="63">
        <f t="shared" si="97"/>
        <v>130717</v>
      </c>
      <c r="M175" s="63">
        <f t="shared" si="97"/>
        <v>121260</v>
      </c>
      <c r="N175" s="63">
        <f t="shared" si="97"/>
        <v>133711</v>
      </c>
      <c r="O175" s="63">
        <f t="shared" si="97"/>
        <v>107429</v>
      </c>
      <c r="P175" s="63">
        <f t="shared" si="97"/>
        <v>182604</v>
      </c>
      <c r="Q175" s="63">
        <f t="shared" si="97"/>
        <v>120380</v>
      </c>
      <c r="R175" s="63">
        <f t="shared" si="97"/>
        <v>116711</v>
      </c>
      <c r="S175" s="63">
        <f t="shared" si="97"/>
        <v>106457</v>
      </c>
      <c r="T175" s="63">
        <f t="shared" si="97"/>
        <v>86496</v>
      </c>
      <c r="U175" s="63">
        <f t="shared" si="97"/>
        <v>111931</v>
      </c>
      <c r="V175" s="63">
        <f t="shared" si="97"/>
        <v>133911</v>
      </c>
      <c r="W175" s="63">
        <f t="shared" si="97"/>
        <v>142855</v>
      </c>
      <c r="X175" s="63">
        <f t="shared" si="97"/>
        <v>126372</v>
      </c>
      <c r="Y175" s="63">
        <f t="shared" si="97"/>
        <v>157643</v>
      </c>
      <c r="Z175" s="63">
        <f t="shared" si="97"/>
        <v>163256</v>
      </c>
      <c r="AA175" s="63">
        <f t="shared" si="97"/>
        <v>118636</v>
      </c>
      <c r="AB175" s="63">
        <f t="shared" si="97"/>
        <v>133680</v>
      </c>
      <c r="AC175" s="63">
        <f t="shared" si="97"/>
        <v>112327</v>
      </c>
      <c r="AD175" s="63">
        <f t="shared" si="97"/>
        <v>118775</v>
      </c>
      <c r="AE175" s="63">
        <f t="shared" si="97"/>
        <v>86384</v>
      </c>
      <c r="AF175" s="63">
        <f t="shared" si="97"/>
        <v>102317</v>
      </c>
      <c r="AG175" s="63">
        <f t="shared" si="97"/>
        <v>95969</v>
      </c>
      <c r="AH175" s="63">
        <f t="shared" si="97"/>
        <v>101384</v>
      </c>
      <c r="AI175" s="63">
        <f t="shared" si="97"/>
        <v>71514</v>
      </c>
      <c r="AJ175" s="63">
        <f t="shared" si="97"/>
        <v>49579</v>
      </c>
      <c r="AK175" s="63">
        <f t="shared" si="97"/>
        <v>39398</v>
      </c>
      <c r="AL175" s="63">
        <f t="shared" si="97"/>
        <v>23702</v>
      </c>
      <c r="AM175" s="63">
        <f t="shared" si="97"/>
        <v>18300</v>
      </c>
      <c r="AN175" s="63">
        <f t="shared" si="97"/>
        <v>24404</v>
      </c>
      <c r="AO175" s="63">
        <f t="shared" si="97"/>
        <v>42232</v>
      </c>
      <c r="AP175" s="63">
        <f t="shared" si="97"/>
        <v>35665</v>
      </c>
      <c r="AQ175" s="63">
        <f aca="true" t="shared" si="98" ref="AQ175:BK175">SUM(AQ40:AQ41,AQ57:AQ61,AQ63)</f>
        <v>26461</v>
      </c>
      <c r="AR175" s="63">
        <f t="shared" si="98"/>
        <v>5246</v>
      </c>
      <c r="AS175" s="63">
        <f t="shared" si="98"/>
        <v>14826</v>
      </c>
      <c r="AT175" s="63">
        <f t="shared" si="98"/>
        <v>40369</v>
      </c>
      <c r="AU175" s="63">
        <f t="shared" si="98"/>
        <v>8840</v>
      </c>
      <c r="AV175" s="63">
        <f t="shared" si="98"/>
        <v>35668</v>
      </c>
      <c r="AW175" s="63">
        <f t="shared" si="98"/>
        <v>7944</v>
      </c>
      <c r="AX175" s="63">
        <f t="shared" si="98"/>
        <v>8024</v>
      </c>
      <c r="AY175" s="63">
        <f t="shared" si="98"/>
        <v>6015</v>
      </c>
      <c r="AZ175" s="63">
        <f t="shared" si="98"/>
        <v>3505</v>
      </c>
      <c r="BA175" s="63">
        <f t="shared" si="98"/>
        <v>2320</v>
      </c>
      <c r="BB175" s="63">
        <f t="shared" si="98"/>
        <v>7098</v>
      </c>
      <c r="BC175" s="63">
        <f t="shared" si="98"/>
        <v>4674</v>
      </c>
      <c r="BD175" s="63">
        <f t="shared" si="98"/>
        <v>145826</v>
      </c>
      <c r="BE175" s="63">
        <f t="shared" si="98"/>
        <v>311296</v>
      </c>
      <c r="BF175" s="63">
        <f t="shared" si="98"/>
        <v>244290</v>
      </c>
      <c r="BG175" s="63">
        <f t="shared" si="98"/>
        <v>357533</v>
      </c>
      <c r="BH175" s="63">
        <f t="shared" si="98"/>
        <v>325295</v>
      </c>
      <c r="BI175" s="63">
        <f t="shared" si="98"/>
        <v>3404</v>
      </c>
      <c r="BJ175" s="63">
        <f t="shared" si="98"/>
        <v>3982</v>
      </c>
      <c r="BK175" s="61">
        <f t="shared" si="98"/>
        <v>3587</v>
      </c>
    </row>
    <row r="176" spans="1:63" ht="12.75">
      <c r="A176" s="151" t="s">
        <v>148</v>
      </c>
      <c r="B176" s="67" t="s">
        <v>154</v>
      </c>
      <c r="C176" s="67" t="s">
        <v>154</v>
      </c>
      <c r="D176" s="63">
        <f>SUM(D55:D56,D62)</f>
        <v>0</v>
      </c>
      <c r="E176" s="63">
        <f aca="true" t="shared" si="99" ref="E176:AP176">SUM(E55:E56,E62)</f>
        <v>0</v>
      </c>
      <c r="F176" s="63">
        <f t="shared" si="99"/>
        <v>0</v>
      </c>
      <c r="G176" s="63">
        <f t="shared" si="99"/>
        <v>0</v>
      </c>
      <c r="H176" s="63">
        <f t="shared" si="99"/>
        <v>0</v>
      </c>
      <c r="I176" s="63">
        <f t="shared" si="99"/>
        <v>0</v>
      </c>
      <c r="J176" s="63">
        <f t="shared" si="99"/>
        <v>0</v>
      </c>
      <c r="K176" s="63">
        <f t="shared" si="99"/>
        <v>0</v>
      </c>
      <c r="L176" s="63">
        <f t="shared" si="99"/>
        <v>0</v>
      </c>
      <c r="M176" s="63">
        <f t="shared" si="99"/>
        <v>0</v>
      </c>
      <c r="N176" s="63">
        <f t="shared" si="99"/>
        <v>0</v>
      </c>
      <c r="O176" s="63">
        <f t="shared" si="99"/>
        <v>0</v>
      </c>
      <c r="P176" s="63">
        <f t="shared" si="99"/>
        <v>0</v>
      </c>
      <c r="Q176" s="63">
        <f t="shared" si="99"/>
        <v>0</v>
      </c>
      <c r="R176" s="63">
        <f t="shared" si="99"/>
        <v>0</v>
      </c>
      <c r="S176" s="63">
        <f t="shared" si="99"/>
        <v>0</v>
      </c>
      <c r="T176" s="63">
        <f t="shared" si="99"/>
        <v>0</v>
      </c>
      <c r="U176" s="63">
        <f t="shared" si="99"/>
        <v>0</v>
      </c>
      <c r="V176" s="63">
        <f t="shared" si="99"/>
        <v>0</v>
      </c>
      <c r="W176" s="63">
        <f t="shared" si="99"/>
        <v>0</v>
      </c>
      <c r="X176" s="63">
        <f t="shared" si="99"/>
        <v>0</v>
      </c>
      <c r="Y176" s="63">
        <f t="shared" si="99"/>
        <v>0</v>
      </c>
      <c r="Z176" s="63">
        <f t="shared" si="99"/>
        <v>0</v>
      </c>
      <c r="AA176" s="63">
        <f t="shared" si="99"/>
        <v>0</v>
      </c>
      <c r="AB176" s="63">
        <f t="shared" si="99"/>
        <v>0</v>
      </c>
      <c r="AC176" s="63">
        <f t="shared" si="99"/>
        <v>0</v>
      </c>
      <c r="AD176" s="63">
        <f t="shared" si="99"/>
        <v>0</v>
      </c>
      <c r="AE176" s="63">
        <f t="shared" si="99"/>
        <v>0</v>
      </c>
      <c r="AF176" s="63">
        <f t="shared" si="99"/>
        <v>0</v>
      </c>
      <c r="AG176" s="63">
        <f t="shared" si="99"/>
        <v>0</v>
      </c>
      <c r="AH176" s="63">
        <f t="shared" si="99"/>
        <v>0</v>
      </c>
      <c r="AI176" s="63">
        <f t="shared" si="99"/>
        <v>0</v>
      </c>
      <c r="AJ176" s="63">
        <f t="shared" si="99"/>
        <v>0</v>
      </c>
      <c r="AK176" s="63">
        <f t="shared" si="99"/>
        <v>0</v>
      </c>
      <c r="AL176" s="63">
        <f t="shared" si="99"/>
        <v>0</v>
      </c>
      <c r="AM176" s="63">
        <f t="shared" si="99"/>
        <v>0</v>
      </c>
      <c r="AN176" s="63">
        <f t="shared" si="99"/>
        <v>0</v>
      </c>
      <c r="AO176" s="63">
        <f t="shared" si="99"/>
        <v>0</v>
      </c>
      <c r="AP176" s="63">
        <f t="shared" si="99"/>
        <v>0</v>
      </c>
      <c r="AQ176" s="63">
        <f aca="true" t="shared" si="100" ref="AQ176:BK176">SUM(AQ55:AQ56,AQ62)</f>
        <v>692133</v>
      </c>
      <c r="AR176" s="63">
        <f t="shared" si="100"/>
        <v>796935</v>
      </c>
      <c r="AS176" s="63">
        <f t="shared" si="100"/>
        <v>580300</v>
      </c>
      <c r="AT176" s="63">
        <f t="shared" si="100"/>
        <v>670321</v>
      </c>
      <c r="AU176" s="63">
        <f t="shared" si="100"/>
        <v>400654</v>
      </c>
      <c r="AV176" s="63">
        <f t="shared" si="100"/>
        <v>383694</v>
      </c>
      <c r="AW176" s="63">
        <f t="shared" si="100"/>
        <v>487379</v>
      </c>
      <c r="AX176" s="63">
        <f t="shared" si="100"/>
        <v>456293</v>
      </c>
      <c r="AY176" s="63">
        <f t="shared" si="100"/>
        <v>480725</v>
      </c>
      <c r="AZ176" s="63">
        <f t="shared" si="100"/>
        <v>492605</v>
      </c>
      <c r="BA176" s="63">
        <f t="shared" si="100"/>
        <v>367309</v>
      </c>
      <c r="BB176" s="63">
        <f t="shared" si="100"/>
        <v>602582</v>
      </c>
      <c r="BC176" s="63">
        <f t="shared" si="100"/>
        <v>603114</v>
      </c>
      <c r="BD176" s="63">
        <f t="shared" si="100"/>
        <v>519068</v>
      </c>
      <c r="BE176" s="63">
        <f t="shared" si="100"/>
        <v>549894</v>
      </c>
      <c r="BF176" s="63">
        <f t="shared" si="100"/>
        <v>568800</v>
      </c>
      <c r="BG176" s="63">
        <f t="shared" si="100"/>
        <v>512477</v>
      </c>
      <c r="BH176" s="63">
        <f t="shared" si="100"/>
        <v>504388</v>
      </c>
      <c r="BI176" s="63">
        <f t="shared" si="100"/>
        <v>1057075</v>
      </c>
      <c r="BJ176" s="63">
        <f t="shared" si="100"/>
        <v>997188</v>
      </c>
      <c r="BK176" s="61">
        <f t="shared" si="100"/>
        <v>1031429</v>
      </c>
    </row>
    <row r="177" spans="1:63" ht="12.75">
      <c r="A177" s="151" t="s">
        <v>127</v>
      </c>
      <c r="B177" s="67" t="s">
        <v>154</v>
      </c>
      <c r="C177" s="67" t="s">
        <v>154</v>
      </c>
      <c r="D177" s="63">
        <f>SUM(D42:D47,D53:D54,D67:D68,D71)</f>
        <v>232128</v>
      </c>
      <c r="E177" s="63">
        <f aca="true" t="shared" si="101" ref="E177:AP177">SUM(E42:E47,E53:E54,E67:E68,E71)</f>
        <v>216931</v>
      </c>
      <c r="F177" s="63">
        <f t="shared" si="101"/>
        <v>253759</v>
      </c>
      <c r="G177" s="63">
        <f t="shared" si="101"/>
        <v>272353</v>
      </c>
      <c r="H177" s="63">
        <f t="shared" si="101"/>
        <v>264893</v>
      </c>
      <c r="I177" s="63">
        <f t="shared" si="101"/>
        <v>270900</v>
      </c>
      <c r="J177" s="63">
        <f t="shared" si="101"/>
        <v>269501</v>
      </c>
      <c r="K177" s="63">
        <f t="shared" si="101"/>
        <v>291272</v>
      </c>
      <c r="L177" s="63">
        <f t="shared" si="101"/>
        <v>218058</v>
      </c>
      <c r="M177" s="63">
        <f t="shared" si="101"/>
        <v>276758</v>
      </c>
      <c r="N177" s="63">
        <f t="shared" si="101"/>
        <v>260453</v>
      </c>
      <c r="O177" s="63">
        <f t="shared" si="101"/>
        <v>267702</v>
      </c>
      <c r="P177" s="63">
        <f t="shared" si="101"/>
        <v>284185</v>
      </c>
      <c r="Q177" s="63">
        <f t="shared" si="101"/>
        <v>232937</v>
      </c>
      <c r="R177" s="63">
        <f t="shared" si="101"/>
        <v>242322</v>
      </c>
      <c r="S177" s="63">
        <f t="shared" si="101"/>
        <v>261384</v>
      </c>
      <c r="T177" s="63">
        <f t="shared" si="101"/>
        <v>285006</v>
      </c>
      <c r="U177" s="63">
        <f t="shared" si="101"/>
        <v>264874</v>
      </c>
      <c r="V177" s="63">
        <f t="shared" si="101"/>
        <v>271044</v>
      </c>
      <c r="W177" s="63">
        <f t="shared" si="101"/>
        <v>271805</v>
      </c>
      <c r="X177" s="63">
        <f t="shared" si="101"/>
        <v>248198</v>
      </c>
      <c r="Y177" s="63">
        <f t="shared" si="101"/>
        <v>249530</v>
      </c>
      <c r="Z177" s="63">
        <f t="shared" si="101"/>
        <v>221867</v>
      </c>
      <c r="AA177" s="63">
        <f t="shared" si="101"/>
        <v>308670</v>
      </c>
      <c r="AB177" s="63">
        <f t="shared" si="101"/>
        <v>765250</v>
      </c>
      <c r="AC177" s="63">
        <f t="shared" si="101"/>
        <v>613474</v>
      </c>
      <c r="AD177" s="63">
        <f t="shared" si="101"/>
        <v>305699</v>
      </c>
      <c r="AE177" s="63">
        <f t="shared" si="101"/>
        <v>259013</v>
      </c>
      <c r="AF177" s="63">
        <f t="shared" si="101"/>
        <v>279175</v>
      </c>
      <c r="AG177" s="63">
        <f t="shared" si="101"/>
        <v>276743</v>
      </c>
      <c r="AH177" s="63">
        <f t="shared" si="101"/>
        <v>388277</v>
      </c>
      <c r="AI177" s="63">
        <f t="shared" si="101"/>
        <v>411901</v>
      </c>
      <c r="AJ177" s="63">
        <f t="shared" si="101"/>
        <v>633531</v>
      </c>
      <c r="AK177" s="63">
        <f t="shared" si="101"/>
        <v>732175</v>
      </c>
      <c r="AL177" s="63">
        <f t="shared" si="101"/>
        <v>864303</v>
      </c>
      <c r="AM177" s="63">
        <f t="shared" si="101"/>
        <v>855656</v>
      </c>
      <c r="AN177" s="63">
        <f t="shared" si="101"/>
        <v>923339</v>
      </c>
      <c r="AO177" s="63">
        <f t="shared" si="101"/>
        <v>732521</v>
      </c>
      <c r="AP177" s="63">
        <f t="shared" si="101"/>
        <v>971058</v>
      </c>
      <c r="AQ177" s="63">
        <f aca="true" t="shared" si="102" ref="AQ177:BK177">SUM(AQ42:AQ47,AQ52:AQ54,AQ67:AQ68,AQ71)</f>
        <v>223144</v>
      </c>
      <c r="AR177" s="63">
        <f t="shared" si="102"/>
        <v>372279</v>
      </c>
      <c r="AS177" s="63">
        <f t="shared" si="102"/>
        <v>353665</v>
      </c>
      <c r="AT177" s="63">
        <f t="shared" si="102"/>
        <v>325382</v>
      </c>
      <c r="AU177" s="63">
        <f t="shared" si="102"/>
        <v>318948</v>
      </c>
      <c r="AV177" s="63">
        <f t="shared" si="102"/>
        <v>333217</v>
      </c>
      <c r="AW177" s="63">
        <f t="shared" si="102"/>
        <v>370742</v>
      </c>
      <c r="AX177" s="63">
        <f t="shared" si="102"/>
        <v>315570</v>
      </c>
      <c r="AY177" s="63">
        <f t="shared" si="102"/>
        <v>328628</v>
      </c>
      <c r="AZ177" s="63">
        <f t="shared" si="102"/>
        <v>372491</v>
      </c>
      <c r="BA177" s="63">
        <f t="shared" si="102"/>
        <v>342365</v>
      </c>
      <c r="BB177" s="63">
        <f t="shared" si="102"/>
        <v>336990</v>
      </c>
      <c r="BC177" s="63">
        <f t="shared" si="102"/>
        <v>367881</v>
      </c>
      <c r="BD177" s="63">
        <f t="shared" si="102"/>
        <v>355595</v>
      </c>
      <c r="BE177" s="63">
        <f t="shared" si="102"/>
        <v>371360</v>
      </c>
      <c r="BF177" s="63">
        <f t="shared" si="102"/>
        <v>335085</v>
      </c>
      <c r="BG177" s="63">
        <f t="shared" si="102"/>
        <v>375577</v>
      </c>
      <c r="BH177" s="63">
        <f t="shared" si="102"/>
        <v>320306</v>
      </c>
      <c r="BI177" s="63">
        <f t="shared" si="102"/>
        <v>391890</v>
      </c>
      <c r="BJ177" s="63">
        <f t="shared" si="102"/>
        <v>384548</v>
      </c>
      <c r="BK177" s="61">
        <f t="shared" si="102"/>
        <v>400982</v>
      </c>
    </row>
    <row r="178" spans="1:63" ht="12.75">
      <c r="A178" s="151" t="s">
        <v>56</v>
      </c>
      <c r="B178" s="56" t="s">
        <v>154</v>
      </c>
      <c r="C178" s="56" t="s">
        <v>154</v>
      </c>
      <c r="D178" s="63">
        <f aca="true" t="shared" si="103" ref="D178:AP178">SUM(D72:D74)</f>
        <v>423769</v>
      </c>
      <c r="E178" s="63">
        <f t="shared" si="103"/>
        <v>387910</v>
      </c>
      <c r="F178" s="63">
        <f t="shared" si="103"/>
        <v>429912</v>
      </c>
      <c r="G178" s="63">
        <f t="shared" si="103"/>
        <v>413910</v>
      </c>
      <c r="H178" s="63">
        <f t="shared" si="103"/>
        <v>419373</v>
      </c>
      <c r="I178" s="63">
        <f t="shared" si="103"/>
        <v>400189</v>
      </c>
      <c r="J178" s="63">
        <f t="shared" si="103"/>
        <v>411490</v>
      </c>
      <c r="K178" s="63">
        <f t="shared" si="103"/>
        <v>422840</v>
      </c>
      <c r="L178" s="63">
        <f t="shared" si="103"/>
        <v>410055</v>
      </c>
      <c r="M178" s="63">
        <f t="shared" si="103"/>
        <v>435028</v>
      </c>
      <c r="N178" s="63">
        <f t="shared" si="103"/>
        <v>419856</v>
      </c>
      <c r="O178" s="63">
        <f t="shared" si="103"/>
        <v>411179</v>
      </c>
      <c r="P178" s="63">
        <f t="shared" si="103"/>
        <v>427064</v>
      </c>
      <c r="Q178" s="63">
        <f t="shared" si="103"/>
        <v>392557</v>
      </c>
      <c r="R178" s="63">
        <f t="shared" si="103"/>
        <v>432837</v>
      </c>
      <c r="S178" s="63">
        <f t="shared" si="103"/>
        <v>414950</v>
      </c>
      <c r="T178" s="63">
        <f t="shared" si="103"/>
        <v>423000</v>
      </c>
      <c r="U178" s="63">
        <f t="shared" si="103"/>
        <v>405918</v>
      </c>
      <c r="V178" s="63">
        <f t="shared" si="103"/>
        <v>417450</v>
      </c>
      <c r="W178" s="63">
        <f t="shared" si="103"/>
        <v>419965</v>
      </c>
      <c r="X178" s="63">
        <f t="shared" si="103"/>
        <v>408720</v>
      </c>
      <c r="Y178" s="63">
        <f t="shared" si="103"/>
        <v>424195</v>
      </c>
      <c r="Z178" s="63">
        <f t="shared" si="103"/>
        <v>420581</v>
      </c>
      <c r="AA178" s="63">
        <f t="shared" si="103"/>
        <v>436744</v>
      </c>
      <c r="AB178" s="63">
        <f t="shared" si="103"/>
        <v>432903</v>
      </c>
      <c r="AC178" s="63">
        <f t="shared" si="103"/>
        <v>395312</v>
      </c>
      <c r="AD178" s="63">
        <f t="shared" si="103"/>
        <v>417382</v>
      </c>
      <c r="AE178" s="63">
        <f t="shared" si="103"/>
        <v>406334</v>
      </c>
      <c r="AF178" s="63">
        <f t="shared" si="103"/>
        <v>417282</v>
      </c>
      <c r="AG178" s="63">
        <f t="shared" si="103"/>
        <v>404199</v>
      </c>
      <c r="AH178" s="63">
        <f t="shared" si="103"/>
        <v>418587</v>
      </c>
      <c r="AI178" s="63">
        <f t="shared" si="103"/>
        <v>420151</v>
      </c>
      <c r="AJ178" s="63">
        <f t="shared" si="103"/>
        <v>407581</v>
      </c>
      <c r="AK178" s="63">
        <f t="shared" si="103"/>
        <v>421380</v>
      </c>
      <c r="AL178" s="63">
        <f t="shared" si="103"/>
        <v>402863</v>
      </c>
      <c r="AM178" s="63">
        <f t="shared" si="103"/>
        <v>423634</v>
      </c>
      <c r="AN178" s="63">
        <f t="shared" si="103"/>
        <v>421061</v>
      </c>
      <c r="AO178" s="63">
        <f t="shared" si="103"/>
        <v>383617</v>
      </c>
      <c r="AP178" s="63">
        <f t="shared" si="103"/>
        <v>417977</v>
      </c>
      <c r="AQ178" s="63">
        <f aca="true" t="shared" si="104" ref="AQ178:BK178">SUM(AQ72:AQ74)</f>
        <v>403496</v>
      </c>
      <c r="AR178" s="63">
        <f t="shared" si="104"/>
        <v>416445</v>
      </c>
      <c r="AS178" s="63">
        <f t="shared" si="104"/>
        <v>395513</v>
      </c>
      <c r="AT178" s="63">
        <f t="shared" si="104"/>
        <v>393875</v>
      </c>
      <c r="AU178" s="63">
        <f t="shared" si="104"/>
        <v>406560</v>
      </c>
      <c r="AV178" s="63">
        <f t="shared" si="104"/>
        <v>394042</v>
      </c>
      <c r="AW178" s="63">
        <f t="shared" si="104"/>
        <v>411190</v>
      </c>
      <c r="AX178" s="63">
        <f t="shared" si="104"/>
        <v>403243</v>
      </c>
      <c r="AY178" s="63">
        <f t="shared" si="104"/>
        <v>410201</v>
      </c>
      <c r="AZ178" s="63">
        <f t="shared" si="104"/>
        <v>407664</v>
      </c>
      <c r="BA178" s="63">
        <f t="shared" si="104"/>
        <v>367143</v>
      </c>
      <c r="BB178" s="63">
        <f t="shared" si="104"/>
        <v>407257</v>
      </c>
      <c r="BC178" s="63">
        <f t="shared" si="104"/>
        <v>392951</v>
      </c>
      <c r="BD178" s="63">
        <f t="shared" si="104"/>
        <v>401845</v>
      </c>
      <c r="BE178" s="63">
        <f t="shared" si="104"/>
        <v>382708</v>
      </c>
      <c r="BF178" s="63">
        <f t="shared" si="104"/>
        <v>383251</v>
      </c>
      <c r="BG178" s="63">
        <f t="shared" si="104"/>
        <v>395128</v>
      </c>
      <c r="BH178" s="63">
        <f t="shared" si="104"/>
        <v>376433</v>
      </c>
      <c r="BI178" s="63">
        <f t="shared" si="104"/>
        <v>391233</v>
      </c>
      <c r="BJ178" s="63">
        <f t="shared" si="104"/>
        <v>382182</v>
      </c>
      <c r="BK178" s="61">
        <f t="shared" si="104"/>
        <v>390122</v>
      </c>
    </row>
    <row r="179" spans="1:63" ht="12.75">
      <c r="A179" s="151" t="s">
        <v>61</v>
      </c>
      <c r="B179" s="67" t="s">
        <v>154</v>
      </c>
      <c r="C179" s="67" t="s">
        <v>154</v>
      </c>
      <c r="D179" s="63">
        <f>SUM(D48:D49,D75:D76)</f>
        <v>45872</v>
      </c>
      <c r="E179" s="63">
        <f aca="true" t="shared" si="105" ref="E179:AP179">SUM(E48:E49,E75:E76)</f>
        <v>48659</v>
      </c>
      <c r="F179" s="63">
        <f t="shared" si="105"/>
        <v>54453</v>
      </c>
      <c r="G179" s="63">
        <f t="shared" si="105"/>
        <v>53904</v>
      </c>
      <c r="H179" s="63">
        <f t="shared" si="105"/>
        <v>56081</v>
      </c>
      <c r="I179" s="63">
        <f t="shared" si="105"/>
        <v>52119</v>
      </c>
      <c r="J179" s="63">
        <f t="shared" si="105"/>
        <v>53008</v>
      </c>
      <c r="K179" s="63">
        <f t="shared" si="105"/>
        <v>50752</v>
      </c>
      <c r="L179" s="63">
        <f t="shared" si="105"/>
        <v>48119</v>
      </c>
      <c r="M179" s="63">
        <f t="shared" si="105"/>
        <v>52875</v>
      </c>
      <c r="N179" s="63">
        <f t="shared" si="105"/>
        <v>50872</v>
      </c>
      <c r="O179" s="63">
        <f t="shared" si="105"/>
        <v>46005</v>
      </c>
      <c r="P179" s="63">
        <f t="shared" si="105"/>
        <v>52112</v>
      </c>
      <c r="Q179" s="63">
        <f t="shared" si="105"/>
        <v>51703</v>
      </c>
      <c r="R179" s="63">
        <f t="shared" si="105"/>
        <v>57773</v>
      </c>
      <c r="S179" s="63">
        <f t="shared" si="105"/>
        <v>57263</v>
      </c>
      <c r="T179" s="63">
        <f t="shared" si="105"/>
        <v>58679</v>
      </c>
      <c r="U179" s="63">
        <f t="shared" si="105"/>
        <v>55315</v>
      </c>
      <c r="V179" s="63">
        <f t="shared" si="105"/>
        <v>55854</v>
      </c>
      <c r="W179" s="63">
        <f t="shared" si="105"/>
        <v>53532</v>
      </c>
      <c r="X179" s="63">
        <f t="shared" si="105"/>
        <v>53750</v>
      </c>
      <c r="Y179" s="63">
        <f t="shared" si="105"/>
        <v>56836</v>
      </c>
      <c r="Z179" s="63">
        <f t="shared" si="105"/>
        <v>56500</v>
      </c>
      <c r="AA179" s="63">
        <f t="shared" si="105"/>
        <v>56219</v>
      </c>
      <c r="AB179" s="63">
        <f t="shared" si="105"/>
        <v>57407</v>
      </c>
      <c r="AC179" s="63">
        <f t="shared" si="105"/>
        <v>52883</v>
      </c>
      <c r="AD179" s="63">
        <f t="shared" si="105"/>
        <v>57219</v>
      </c>
      <c r="AE179" s="63">
        <f t="shared" si="105"/>
        <v>55529</v>
      </c>
      <c r="AF179" s="63">
        <f t="shared" si="105"/>
        <v>54408</v>
      </c>
      <c r="AG179" s="63">
        <f t="shared" si="105"/>
        <v>53443</v>
      </c>
      <c r="AH179" s="63">
        <f t="shared" si="105"/>
        <v>52880</v>
      </c>
      <c r="AI179" s="63">
        <f t="shared" si="105"/>
        <v>51825</v>
      </c>
      <c r="AJ179" s="63">
        <f t="shared" si="105"/>
        <v>46669</v>
      </c>
      <c r="AK179" s="63">
        <f t="shared" si="105"/>
        <v>53048</v>
      </c>
      <c r="AL179" s="63">
        <f t="shared" si="105"/>
        <v>53688</v>
      </c>
      <c r="AM179" s="63">
        <f t="shared" si="105"/>
        <v>50329</v>
      </c>
      <c r="AN179" s="63">
        <f t="shared" si="105"/>
        <v>51803</v>
      </c>
      <c r="AO179" s="63">
        <f t="shared" si="105"/>
        <v>49249</v>
      </c>
      <c r="AP179" s="63">
        <f t="shared" si="105"/>
        <v>57675</v>
      </c>
      <c r="AQ179" s="63">
        <f aca="true" t="shared" si="106" ref="AQ179:BK179">SUM(AQ48:AQ49,AQ75:AQ76)</f>
        <v>58463</v>
      </c>
      <c r="AR179" s="63">
        <f t="shared" si="106"/>
        <v>61640</v>
      </c>
      <c r="AS179" s="63">
        <f t="shared" si="106"/>
        <v>58851</v>
      </c>
      <c r="AT179" s="63">
        <f t="shared" si="106"/>
        <v>55538</v>
      </c>
      <c r="AU179" s="63">
        <f t="shared" si="106"/>
        <v>53816</v>
      </c>
      <c r="AV179" s="63">
        <f t="shared" si="106"/>
        <v>51788</v>
      </c>
      <c r="AW179" s="63">
        <f t="shared" si="106"/>
        <v>55769</v>
      </c>
      <c r="AX179" s="63">
        <f t="shared" si="106"/>
        <v>55825</v>
      </c>
      <c r="AY179" s="63">
        <f t="shared" si="106"/>
        <v>60371</v>
      </c>
      <c r="AZ179" s="63">
        <f t="shared" si="106"/>
        <v>55937</v>
      </c>
      <c r="BA179" s="63">
        <f t="shared" si="106"/>
        <v>49776</v>
      </c>
      <c r="BB179" s="63">
        <f t="shared" si="106"/>
        <v>64144</v>
      </c>
      <c r="BC179" s="63">
        <f t="shared" si="106"/>
        <v>63712</v>
      </c>
      <c r="BD179" s="63">
        <f t="shared" si="106"/>
        <v>66266</v>
      </c>
      <c r="BE179" s="63">
        <f t="shared" si="106"/>
        <v>61744</v>
      </c>
      <c r="BF179" s="63">
        <f t="shared" si="106"/>
        <v>60343</v>
      </c>
      <c r="BG179" s="63">
        <f t="shared" si="106"/>
        <v>58094</v>
      </c>
      <c r="BH179" s="63">
        <f t="shared" si="106"/>
        <v>57345</v>
      </c>
      <c r="BI179" s="61">
        <f t="shared" si="106"/>
        <v>55532</v>
      </c>
      <c r="BJ179" s="61">
        <f t="shared" si="106"/>
        <v>52700</v>
      </c>
      <c r="BK179" s="61">
        <f t="shared" si="106"/>
        <v>56808</v>
      </c>
    </row>
    <row r="180" spans="1:63" ht="12.75">
      <c r="A180" s="151" t="s">
        <v>128</v>
      </c>
      <c r="B180" s="67" t="s">
        <v>154</v>
      </c>
      <c r="C180" s="67" t="s">
        <v>154</v>
      </c>
      <c r="D180" s="63">
        <f>SUM(D39,D50:D52,D66,D69:D70,D77)</f>
        <v>0</v>
      </c>
      <c r="E180" s="63">
        <f aca="true" t="shared" si="107" ref="E180:AP180">SUM(E39,E50:E52,E66,E69:E70,E77)</f>
        <v>0</v>
      </c>
      <c r="F180" s="63">
        <f t="shared" si="107"/>
        <v>0</v>
      </c>
      <c r="G180" s="63">
        <f t="shared" si="107"/>
        <v>0</v>
      </c>
      <c r="H180" s="63">
        <f t="shared" si="107"/>
        <v>0</v>
      </c>
      <c r="I180" s="63">
        <f t="shared" si="107"/>
        <v>0</v>
      </c>
      <c r="J180" s="63">
        <f t="shared" si="107"/>
        <v>0</v>
      </c>
      <c r="K180" s="63">
        <f t="shared" si="107"/>
        <v>0</v>
      </c>
      <c r="L180" s="63">
        <f t="shared" si="107"/>
        <v>0</v>
      </c>
      <c r="M180" s="63">
        <f t="shared" si="107"/>
        <v>104</v>
      </c>
      <c r="N180" s="63">
        <f t="shared" si="107"/>
        <v>150</v>
      </c>
      <c r="O180" s="63">
        <f t="shared" si="107"/>
        <v>116</v>
      </c>
      <c r="P180" s="63">
        <f t="shared" si="107"/>
        <v>327</v>
      </c>
      <c r="Q180" s="63">
        <f t="shared" si="107"/>
        <v>66</v>
      </c>
      <c r="R180" s="63">
        <f t="shared" si="107"/>
        <v>139</v>
      </c>
      <c r="S180" s="63">
        <f t="shared" si="107"/>
        <v>259</v>
      </c>
      <c r="T180" s="63">
        <f t="shared" si="107"/>
        <v>230</v>
      </c>
      <c r="U180" s="63">
        <f t="shared" si="107"/>
        <v>165</v>
      </c>
      <c r="V180" s="63">
        <f t="shared" si="107"/>
        <v>555</v>
      </c>
      <c r="W180" s="63">
        <f t="shared" si="107"/>
        <v>224</v>
      </c>
      <c r="X180" s="63">
        <f t="shared" si="107"/>
        <v>444</v>
      </c>
      <c r="Y180" s="63">
        <f t="shared" si="107"/>
        <v>318</v>
      </c>
      <c r="Z180" s="63">
        <f t="shared" si="107"/>
        <v>432</v>
      </c>
      <c r="AA180" s="63">
        <f t="shared" si="107"/>
        <v>447</v>
      </c>
      <c r="AB180" s="63">
        <f t="shared" si="107"/>
        <v>171</v>
      </c>
      <c r="AC180" s="63">
        <f t="shared" si="107"/>
        <v>81</v>
      </c>
      <c r="AD180" s="63">
        <f t="shared" si="107"/>
        <v>193</v>
      </c>
      <c r="AE180" s="63">
        <f t="shared" si="107"/>
        <v>21</v>
      </c>
      <c r="AF180" s="63">
        <f t="shared" si="107"/>
        <v>140</v>
      </c>
      <c r="AG180" s="63">
        <f t="shared" si="107"/>
        <v>146</v>
      </c>
      <c r="AH180" s="63">
        <f t="shared" si="107"/>
        <v>236</v>
      </c>
      <c r="AI180" s="63">
        <f t="shared" si="107"/>
        <v>67</v>
      </c>
      <c r="AJ180" s="63">
        <f t="shared" si="107"/>
        <v>137</v>
      </c>
      <c r="AK180" s="63">
        <f t="shared" si="107"/>
        <v>138</v>
      </c>
      <c r="AL180" s="63">
        <f t="shared" si="107"/>
        <v>722</v>
      </c>
      <c r="AM180" s="63">
        <f t="shared" si="107"/>
        <v>1250</v>
      </c>
      <c r="AN180" s="63">
        <f t="shared" si="107"/>
        <v>1009</v>
      </c>
      <c r="AO180" s="63">
        <f t="shared" si="107"/>
        <v>1165</v>
      </c>
      <c r="AP180" s="63">
        <f t="shared" si="107"/>
        <v>457</v>
      </c>
      <c r="AQ180" s="63">
        <f aca="true" t="shared" si="108" ref="AQ180:BK180">SUM(AQ39,AQ50:AQ52,AQ66,AQ69:AQ70,AQ77)</f>
        <v>286</v>
      </c>
      <c r="AR180" s="63">
        <f t="shared" si="108"/>
        <v>690</v>
      </c>
      <c r="AS180" s="63">
        <f t="shared" si="108"/>
        <v>1308</v>
      </c>
      <c r="AT180" s="63">
        <f t="shared" si="108"/>
        <v>745</v>
      </c>
      <c r="AU180" s="63">
        <f t="shared" si="108"/>
        <v>1789</v>
      </c>
      <c r="AV180" s="63">
        <f t="shared" si="108"/>
        <v>890</v>
      </c>
      <c r="AW180" s="63">
        <f t="shared" si="108"/>
        <v>1846</v>
      </c>
      <c r="AX180" s="63">
        <f t="shared" si="108"/>
        <v>2032</v>
      </c>
      <c r="AY180" s="63">
        <f t="shared" si="108"/>
        <v>1817</v>
      </c>
      <c r="AZ180" s="63">
        <f t="shared" si="108"/>
        <v>1648</v>
      </c>
      <c r="BA180" s="63">
        <f t="shared" si="108"/>
        <v>2734</v>
      </c>
      <c r="BB180" s="63">
        <f t="shared" si="108"/>
        <v>3382</v>
      </c>
      <c r="BC180" s="63">
        <f t="shared" si="108"/>
        <v>2647</v>
      </c>
      <c r="BD180" s="63">
        <f t="shared" si="108"/>
        <v>1753</v>
      </c>
      <c r="BE180" s="63">
        <f t="shared" si="108"/>
        <v>3269</v>
      </c>
      <c r="BF180" s="63">
        <f t="shared" si="108"/>
        <v>4088</v>
      </c>
      <c r="BG180" s="63">
        <f t="shared" si="108"/>
        <v>3534</v>
      </c>
      <c r="BH180" s="63">
        <f t="shared" si="108"/>
        <v>2700</v>
      </c>
      <c r="BI180" s="63">
        <f t="shared" si="108"/>
        <v>4091</v>
      </c>
      <c r="BJ180" s="63">
        <f t="shared" si="108"/>
        <v>3695</v>
      </c>
      <c r="BK180" s="61">
        <f t="shared" si="108"/>
        <v>3086</v>
      </c>
    </row>
    <row r="181" spans="1:63" ht="12.75">
      <c r="A181" s="151" t="s">
        <v>129</v>
      </c>
      <c r="B181" s="67" t="s">
        <v>154</v>
      </c>
      <c r="C181" s="67" t="s">
        <v>154</v>
      </c>
      <c r="D181" s="63">
        <f aca="true" t="shared" si="109" ref="D181:AP181">SUM(D78:D83)</f>
        <v>326</v>
      </c>
      <c r="E181" s="63">
        <f t="shared" si="109"/>
        <v>190</v>
      </c>
      <c r="F181" s="63">
        <f t="shared" si="109"/>
        <v>561</v>
      </c>
      <c r="G181" s="63">
        <f t="shared" si="109"/>
        <v>393</v>
      </c>
      <c r="H181" s="63">
        <f t="shared" si="109"/>
        <v>457</v>
      </c>
      <c r="I181" s="63">
        <f t="shared" si="109"/>
        <v>363</v>
      </c>
      <c r="J181" s="63">
        <f t="shared" si="109"/>
        <v>123</v>
      </c>
      <c r="K181" s="63">
        <f t="shared" si="109"/>
        <v>1046</v>
      </c>
      <c r="L181" s="63">
        <f t="shared" si="109"/>
        <v>78</v>
      </c>
      <c r="M181" s="63">
        <f t="shared" si="109"/>
        <v>11</v>
      </c>
      <c r="N181" s="63">
        <f t="shared" si="109"/>
        <v>162</v>
      </c>
      <c r="O181" s="63">
        <f t="shared" si="109"/>
        <v>1</v>
      </c>
      <c r="P181" s="63">
        <f t="shared" si="109"/>
        <v>185</v>
      </c>
      <c r="Q181" s="63">
        <f t="shared" si="109"/>
        <v>24</v>
      </c>
      <c r="R181" s="63">
        <f t="shared" si="109"/>
        <v>29</v>
      </c>
      <c r="S181" s="63">
        <f t="shared" si="109"/>
        <v>288</v>
      </c>
      <c r="T181" s="63">
        <f t="shared" si="109"/>
        <v>97</v>
      </c>
      <c r="U181" s="63">
        <f t="shared" si="109"/>
        <v>72</v>
      </c>
      <c r="V181" s="63">
        <f t="shared" si="109"/>
        <v>133</v>
      </c>
      <c r="W181" s="63">
        <f t="shared" si="109"/>
        <v>8</v>
      </c>
      <c r="X181" s="63">
        <f t="shared" si="109"/>
        <v>66</v>
      </c>
      <c r="Y181" s="63">
        <f t="shared" si="109"/>
        <v>32</v>
      </c>
      <c r="Z181" s="63">
        <f t="shared" si="109"/>
        <v>156</v>
      </c>
      <c r="AA181" s="63">
        <f t="shared" si="109"/>
        <v>159</v>
      </c>
      <c r="AB181" s="63">
        <f t="shared" si="109"/>
        <v>473</v>
      </c>
      <c r="AC181" s="63">
        <f t="shared" si="109"/>
        <v>499</v>
      </c>
      <c r="AD181" s="63">
        <f t="shared" si="109"/>
        <v>591</v>
      </c>
      <c r="AE181" s="63">
        <f t="shared" si="109"/>
        <v>915</v>
      </c>
      <c r="AF181" s="63">
        <f t="shared" si="109"/>
        <v>143</v>
      </c>
      <c r="AG181" s="63">
        <f t="shared" si="109"/>
        <v>439</v>
      </c>
      <c r="AH181" s="63">
        <f t="shared" si="109"/>
        <v>820</v>
      </c>
      <c r="AI181" s="63">
        <f t="shared" si="109"/>
        <v>672</v>
      </c>
      <c r="AJ181" s="63">
        <f t="shared" si="109"/>
        <v>687</v>
      </c>
      <c r="AK181" s="63">
        <f t="shared" si="109"/>
        <v>1031</v>
      </c>
      <c r="AL181" s="63">
        <f t="shared" si="109"/>
        <v>961</v>
      </c>
      <c r="AM181" s="63">
        <f t="shared" si="109"/>
        <v>198</v>
      </c>
      <c r="AN181" s="63">
        <f t="shared" si="109"/>
        <v>460</v>
      </c>
      <c r="AO181" s="63">
        <f t="shared" si="109"/>
        <v>748</v>
      </c>
      <c r="AP181" s="63">
        <f t="shared" si="109"/>
        <v>796</v>
      </c>
      <c r="AQ181" s="63">
        <f aca="true" t="shared" si="110" ref="AQ181:BK181">SUM(AQ78:AQ83)</f>
        <v>691</v>
      </c>
      <c r="AR181" s="63">
        <f t="shared" si="110"/>
        <v>1000</v>
      </c>
      <c r="AS181" s="63">
        <f t="shared" si="110"/>
        <v>117</v>
      </c>
      <c r="AT181" s="63">
        <f t="shared" si="110"/>
        <v>499</v>
      </c>
      <c r="AU181" s="63">
        <f t="shared" si="110"/>
        <v>514</v>
      </c>
      <c r="AV181" s="63">
        <f t="shared" si="110"/>
        <v>877</v>
      </c>
      <c r="AW181" s="63">
        <f t="shared" si="110"/>
        <v>1789</v>
      </c>
      <c r="AX181" s="63">
        <f t="shared" si="110"/>
        <v>1116</v>
      </c>
      <c r="AY181" s="63">
        <f t="shared" si="110"/>
        <v>842</v>
      </c>
      <c r="AZ181" s="63">
        <f t="shared" si="110"/>
        <v>755</v>
      </c>
      <c r="BA181" s="63">
        <f t="shared" si="110"/>
        <v>550</v>
      </c>
      <c r="BB181" s="63">
        <f t="shared" si="110"/>
        <v>952</v>
      </c>
      <c r="BC181" s="63">
        <f t="shared" si="110"/>
        <v>49</v>
      </c>
      <c r="BD181" s="63">
        <f t="shared" si="110"/>
        <v>646</v>
      </c>
      <c r="BE181" s="63">
        <f t="shared" si="110"/>
        <v>110</v>
      </c>
      <c r="BF181" s="63">
        <f t="shared" si="110"/>
        <v>519</v>
      </c>
      <c r="BG181" s="63">
        <f t="shared" si="110"/>
        <v>0</v>
      </c>
      <c r="BH181" s="63">
        <f t="shared" si="110"/>
        <v>320</v>
      </c>
      <c r="BI181" s="63">
        <f t="shared" si="110"/>
        <v>958</v>
      </c>
      <c r="BJ181" s="63">
        <f t="shared" si="110"/>
        <v>671</v>
      </c>
      <c r="BK181" s="61">
        <f t="shared" si="110"/>
        <v>627</v>
      </c>
    </row>
    <row r="182" spans="1:63" ht="12.75">
      <c r="A182" s="151" t="s">
        <v>154</v>
      </c>
      <c r="B182" s="67" t="s">
        <v>154</v>
      </c>
      <c r="C182" s="67" t="s">
        <v>154</v>
      </c>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BC182" s="61"/>
      <c r="BD182" s="61"/>
      <c r="BE182" s="61"/>
      <c r="BF182" s="61"/>
      <c r="BG182" s="61"/>
      <c r="BH182" s="61"/>
      <c r="BI182" s="61"/>
      <c r="BJ182" s="61"/>
      <c r="BK182" s="61"/>
    </row>
    <row r="183" spans="1:64" ht="13.5" thickBot="1">
      <c r="A183" s="239" t="s">
        <v>0</v>
      </c>
      <c r="B183" s="68" t="s">
        <v>154</v>
      </c>
      <c r="C183" s="68" t="s">
        <v>154</v>
      </c>
      <c r="D183" s="115">
        <f>SUM(D170:D181)</f>
        <v>1952808</v>
      </c>
      <c r="E183" s="115">
        <f aca="true" t="shared" si="111" ref="E183:AD183">SUM(E170:E181)</f>
        <v>1468064</v>
      </c>
      <c r="F183" s="115">
        <f t="shared" si="111"/>
        <v>1976603</v>
      </c>
      <c r="G183" s="115">
        <f t="shared" si="111"/>
        <v>1721411</v>
      </c>
      <c r="H183" s="115">
        <f t="shared" si="111"/>
        <v>1475929</v>
      </c>
      <c r="I183" s="115">
        <f t="shared" si="111"/>
        <v>1382263</v>
      </c>
      <c r="J183" s="115">
        <f t="shared" si="111"/>
        <v>1983757</v>
      </c>
      <c r="K183" s="115">
        <f t="shared" si="111"/>
        <v>1942375</v>
      </c>
      <c r="L183" s="115">
        <f t="shared" si="111"/>
        <v>2192558</v>
      </c>
      <c r="M183" s="115">
        <f t="shared" si="111"/>
        <v>2672290</v>
      </c>
      <c r="N183" s="115">
        <f t="shared" si="111"/>
        <v>2581357</v>
      </c>
      <c r="O183" s="115">
        <f t="shared" si="111"/>
        <v>1936618</v>
      </c>
      <c r="P183" s="115">
        <f t="shared" si="111"/>
        <v>2535673</v>
      </c>
      <c r="Q183" s="115">
        <f t="shared" si="111"/>
        <v>2492531</v>
      </c>
      <c r="R183" s="115">
        <f t="shared" si="111"/>
        <v>2037667</v>
      </c>
      <c r="S183" s="115">
        <f t="shared" si="111"/>
        <v>2219587</v>
      </c>
      <c r="T183" s="115">
        <f t="shared" si="111"/>
        <v>2982278</v>
      </c>
      <c r="U183" s="115">
        <f t="shared" si="111"/>
        <v>2009422</v>
      </c>
      <c r="V183" s="115">
        <f t="shared" si="111"/>
        <v>1816912</v>
      </c>
      <c r="W183" s="115">
        <f t="shared" si="111"/>
        <v>2049983</v>
      </c>
      <c r="X183" s="115">
        <f t="shared" si="111"/>
        <v>2866125</v>
      </c>
      <c r="Y183" s="115">
        <f t="shared" si="111"/>
        <v>3353439</v>
      </c>
      <c r="Z183" s="115">
        <f t="shared" si="111"/>
        <v>3239759</v>
      </c>
      <c r="AA183" s="115">
        <f t="shared" si="111"/>
        <v>4103418</v>
      </c>
      <c r="AB183" s="115">
        <f t="shared" si="111"/>
        <v>4122317</v>
      </c>
      <c r="AC183" s="115">
        <f t="shared" si="111"/>
        <v>3498484</v>
      </c>
      <c r="AD183" s="115">
        <f t="shared" si="111"/>
        <v>2697402</v>
      </c>
      <c r="AE183" s="115">
        <f aca="true" t="shared" si="112" ref="AE183:AP183">SUM(AE170:AE181)</f>
        <v>2660461</v>
      </c>
      <c r="AF183" s="115">
        <f t="shared" si="112"/>
        <v>2559269</v>
      </c>
      <c r="AG183" s="115">
        <f t="shared" si="112"/>
        <v>2742059</v>
      </c>
      <c r="AH183" s="115">
        <f t="shared" si="112"/>
        <v>2485582</v>
      </c>
      <c r="AI183" s="115">
        <f t="shared" si="112"/>
        <v>2742546</v>
      </c>
      <c r="AJ183" s="115">
        <f t="shared" si="112"/>
        <v>4076214</v>
      </c>
      <c r="AK183" s="115">
        <f t="shared" si="112"/>
        <v>3582439</v>
      </c>
      <c r="AL183" s="115">
        <f t="shared" si="112"/>
        <v>4438331</v>
      </c>
      <c r="AM183" s="115">
        <f t="shared" si="112"/>
        <v>5234237</v>
      </c>
      <c r="AN183" s="115">
        <f t="shared" si="112"/>
        <v>4933142</v>
      </c>
      <c r="AO183" s="115">
        <f t="shared" si="112"/>
        <v>4145246</v>
      </c>
      <c r="AP183" s="115">
        <f t="shared" si="112"/>
        <v>4785287</v>
      </c>
      <c r="AQ183" s="115">
        <f aca="true" t="shared" si="113" ref="AQ183:BK183">SUM(AQ170:AQ181)</f>
        <v>4907367</v>
      </c>
      <c r="AR183" s="115">
        <f t="shared" si="113"/>
        <v>4994235</v>
      </c>
      <c r="AS183" s="115">
        <f t="shared" si="113"/>
        <v>3886075</v>
      </c>
      <c r="AT183" s="115">
        <f t="shared" si="113"/>
        <v>3203455</v>
      </c>
      <c r="AU183" s="115">
        <f t="shared" si="113"/>
        <v>3529619</v>
      </c>
      <c r="AV183" s="115">
        <f t="shared" si="113"/>
        <v>4168999</v>
      </c>
      <c r="AW183" s="115">
        <f t="shared" si="113"/>
        <v>6131867</v>
      </c>
      <c r="AX183" s="115">
        <f t="shared" si="113"/>
        <v>5239783</v>
      </c>
      <c r="AY183" s="115">
        <f t="shared" si="113"/>
        <v>7174564</v>
      </c>
      <c r="AZ183" s="115">
        <f t="shared" si="113"/>
        <v>6779646</v>
      </c>
      <c r="BA183" s="115">
        <f t="shared" si="113"/>
        <v>6953945</v>
      </c>
      <c r="BB183" s="115">
        <f t="shared" si="113"/>
        <v>5938055</v>
      </c>
      <c r="BC183" s="72">
        <f t="shared" si="113"/>
        <v>4829225</v>
      </c>
      <c r="BD183" s="72">
        <f t="shared" si="113"/>
        <v>4486375</v>
      </c>
      <c r="BE183" s="72">
        <f t="shared" si="113"/>
        <v>3565588</v>
      </c>
      <c r="BF183" s="72">
        <f t="shared" si="113"/>
        <v>4123728</v>
      </c>
      <c r="BG183" s="72">
        <f t="shared" si="113"/>
        <v>5727466</v>
      </c>
      <c r="BH183" s="72">
        <f t="shared" si="113"/>
        <v>3409916</v>
      </c>
      <c r="BI183" s="72">
        <f t="shared" si="113"/>
        <v>7187988</v>
      </c>
      <c r="BJ183" s="72">
        <f t="shared" si="113"/>
        <v>5885695</v>
      </c>
      <c r="BK183" s="72">
        <f t="shared" si="113"/>
        <v>8132512</v>
      </c>
      <c r="BL183" s="57"/>
    </row>
    <row r="184" spans="1:63" ht="13.5" thickTop="1">
      <c r="A184" s="6" t="s">
        <v>154</v>
      </c>
      <c r="B184" s="67" t="s">
        <v>154</v>
      </c>
      <c r="C184" s="67" t="s">
        <v>154</v>
      </c>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Q184" s="152"/>
      <c r="AR184" s="152"/>
      <c r="AS184" s="152"/>
      <c r="AT184" s="152"/>
      <c r="AU184" s="152"/>
      <c r="AV184" s="152"/>
      <c r="AW184" s="152"/>
      <c r="AX184" s="152"/>
      <c r="AY184" s="152"/>
      <c r="AZ184" s="152"/>
      <c r="BA184" s="152"/>
      <c r="BB184" s="152"/>
      <c r="BC184" s="259"/>
      <c r="BD184" s="259"/>
      <c r="BE184" s="259"/>
      <c r="BF184" s="259"/>
      <c r="BG184" s="259"/>
      <c r="BH184" s="259"/>
      <c r="BI184" s="259"/>
      <c r="BJ184" s="61"/>
      <c r="BK184" s="61"/>
    </row>
    <row r="185" spans="1:63" ht="12.75">
      <c r="A185" s="56" t="s">
        <v>154</v>
      </c>
      <c r="B185" s="67" t="s">
        <v>154</v>
      </c>
      <c r="C185" s="67" t="s">
        <v>154</v>
      </c>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BC185" s="61"/>
      <c r="BD185" s="61"/>
      <c r="BE185" s="61"/>
      <c r="BF185" s="61"/>
      <c r="BG185" s="61"/>
      <c r="BH185" s="61"/>
      <c r="BI185" s="61"/>
      <c r="BJ185" s="61"/>
      <c r="BK185" s="61"/>
    </row>
    <row r="186" spans="1:63" ht="12.75">
      <c r="A186" s="238" t="s">
        <v>118</v>
      </c>
      <c r="B186" s="67" t="s">
        <v>154</v>
      </c>
      <c r="C186" s="67" t="s">
        <v>154</v>
      </c>
      <c r="D186" s="67"/>
      <c r="E186" s="67"/>
      <c r="F186" s="67"/>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BC186" s="61"/>
      <c r="BD186" s="61"/>
      <c r="BE186" s="61"/>
      <c r="BF186" s="61"/>
      <c r="BG186" s="61"/>
      <c r="BH186" s="61"/>
      <c r="BI186" s="61"/>
      <c r="BJ186" s="61"/>
      <c r="BK186" s="61"/>
    </row>
    <row r="187" spans="1:63" ht="12.75">
      <c r="A187" s="6" t="s">
        <v>82</v>
      </c>
      <c r="B187" s="67" t="s">
        <v>154</v>
      </c>
      <c r="C187" s="67" t="s">
        <v>154</v>
      </c>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BC187" s="61"/>
      <c r="BD187" s="61"/>
      <c r="BE187" s="61"/>
      <c r="BF187" s="61"/>
      <c r="BG187" s="61"/>
      <c r="BH187" s="61"/>
      <c r="BI187" s="61"/>
      <c r="BJ187" s="61"/>
      <c r="BK187" s="62" t="s">
        <v>55</v>
      </c>
    </row>
    <row r="188" spans="1:63" ht="12.75">
      <c r="A188" s="232" t="s">
        <v>123</v>
      </c>
      <c r="B188" s="67" t="s">
        <v>154</v>
      </c>
      <c r="C188" s="67" t="s">
        <v>154</v>
      </c>
      <c r="D188" s="159">
        <f aca="true" t="shared" si="114" ref="D188:AI188">SUM(D103:D108)</f>
        <v>674855</v>
      </c>
      <c r="E188" s="159">
        <f t="shared" si="114"/>
        <v>370899</v>
      </c>
      <c r="F188" s="159">
        <f t="shared" si="114"/>
        <v>688467</v>
      </c>
      <c r="G188" s="159">
        <f t="shared" si="114"/>
        <v>501195.75</v>
      </c>
      <c r="H188" s="159">
        <f t="shared" si="114"/>
        <v>338355.25</v>
      </c>
      <c r="I188" s="159">
        <f t="shared" si="114"/>
        <v>327381.75</v>
      </c>
      <c r="J188" s="159">
        <f t="shared" si="114"/>
        <v>698594.25</v>
      </c>
      <c r="K188" s="159">
        <f t="shared" si="114"/>
        <v>477426.25</v>
      </c>
      <c r="L188" s="159">
        <f t="shared" si="114"/>
        <v>736845.5</v>
      </c>
      <c r="M188" s="159">
        <f t="shared" si="114"/>
        <v>913599.75</v>
      </c>
      <c r="N188" s="159">
        <f t="shared" si="114"/>
        <v>860193.75</v>
      </c>
      <c r="O188" s="159">
        <f t="shared" si="114"/>
        <v>534067.75</v>
      </c>
      <c r="P188" s="159">
        <f t="shared" si="114"/>
        <v>796583.5</v>
      </c>
      <c r="Q188" s="159">
        <f t="shared" si="114"/>
        <v>898838.5</v>
      </c>
      <c r="R188" s="159">
        <f t="shared" si="114"/>
        <v>616430.75</v>
      </c>
      <c r="S188" s="159">
        <f t="shared" si="114"/>
        <v>718583.25</v>
      </c>
      <c r="T188" s="159">
        <f t="shared" si="114"/>
        <v>1187255</v>
      </c>
      <c r="U188" s="159">
        <f t="shared" si="114"/>
        <v>486524.75</v>
      </c>
      <c r="V188" s="159">
        <f t="shared" si="114"/>
        <v>368099.75</v>
      </c>
      <c r="W188" s="159">
        <f t="shared" si="114"/>
        <v>505674</v>
      </c>
      <c r="X188" s="159">
        <f t="shared" si="114"/>
        <v>1025160.5</v>
      </c>
      <c r="Y188" s="159">
        <f t="shared" si="114"/>
        <v>1262529.75</v>
      </c>
      <c r="Z188" s="159">
        <f t="shared" si="114"/>
        <v>1209189.25</v>
      </c>
      <c r="AA188" s="159">
        <f t="shared" si="114"/>
        <v>1541943.75</v>
      </c>
      <c r="AB188" s="159">
        <f t="shared" si="114"/>
        <v>1387566.5</v>
      </c>
      <c r="AC188" s="159">
        <f t="shared" si="114"/>
        <v>1167535</v>
      </c>
      <c r="AD188" s="159">
        <f t="shared" si="114"/>
        <v>913950.75</v>
      </c>
      <c r="AE188" s="5">
        <f t="shared" si="114"/>
        <v>785280</v>
      </c>
      <c r="AF188" s="5">
        <f t="shared" si="114"/>
        <v>658523</v>
      </c>
      <c r="AG188" s="5">
        <f t="shared" si="114"/>
        <v>710157</v>
      </c>
      <c r="AH188" s="5">
        <f t="shared" si="114"/>
        <v>583445.75</v>
      </c>
      <c r="AI188" s="5">
        <f t="shared" si="114"/>
        <v>712575.25</v>
      </c>
      <c r="AJ188" s="5">
        <f aca="true" t="shared" si="115" ref="AJ188:AP188">SUM(AJ103:AJ108)</f>
        <v>1336882.25</v>
      </c>
      <c r="AK188" s="5">
        <f t="shared" si="115"/>
        <v>768386.25</v>
      </c>
      <c r="AL188" s="5">
        <f t="shared" si="115"/>
        <v>1217015.75</v>
      </c>
      <c r="AM188" s="5">
        <f t="shared" si="115"/>
        <v>1516806.25</v>
      </c>
      <c r="AN188" s="5">
        <f t="shared" si="115"/>
        <v>1463850</v>
      </c>
      <c r="AO188" s="5">
        <f t="shared" si="115"/>
        <v>1055619.25</v>
      </c>
      <c r="AP188" s="5">
        <f t="shared" si="115"/>
        <v>1358842.5</v>
      </c>
      <c r="AQ188" s="5">
        <f aca="true" t="shared" si="116" ref="AQ188:BK188">SUM(AQ103:AQ108)</f>
        <v>1481758.5</v>
      </c>
      <c r="AR188" s="5">
        <f t="shared" si="116"/>
        <v>1387959</v>
      </c>
      <c r="AS188" s="5">
        <f t="shared" si="116"/>
        <v>796324.1944444444</v>
      </c>
      <c r="AT188" s="5">
        <f t="shared" si="116"/>
        <v>588762.8888888889</v>
      </c>
      <c r="AU188" s="5">
        <f t="shared" si="116"/>
        <v>885839.9999999999</v>
      </c>
      <c r="AV188" s="5">
        <f t="shared" si="116"/>
        <v>1094907.805555555</v>
      </c>
      <c r="AW188" s="5">
        <f t="shared" si="116"/>
        <v>1785519.2499999981</v>
      </c>
      <c r="AX188" s="5">
        <f t="shared" si="116"/>
        <v>1604686.7777777761</v>
      </c>
      <c r="AY188" s="5">
        <f t="shared" si="116"/>
        <v>2648952.388888885</v>
      </c>
      <c r="AZ188" s="5">
        <f t="shared" si="116"/>
        <v>2032915.5833333295</v>
      </c>
      <c r="BA188" s="5">
        <f t="shared" si="116"/>
        <v>2375118.749999994</v>
      </c>
      <c r="BB188" s="5">
        <f t="shared" si="116"/>
        <v>1923824.694444437</v>
      </c>
      <c r="BC188" s="61">
        <f t="shared" si="116"/>
        <v>1331971.7777777722</v>
      </c>
      <c r="BD188" s="61">
        <f t="shared" si="116"/>
        <v>959104.0833333285</v>
      </c>
      <c r="BE188" s="61">
        <f t="shared" si="116"/>
        <v>509213.6666666635</v>
      </c>
      <c r="BF188" s="61">
        <f t="shared" si="116"/>
        <v>767490.9999999945</v>
      </c>
      <c r="BG188" s="61">
        <f t="shared" si="116"/>
        <v>1330632.888888879</v>
      </c>
      <c r="BH188" s="61">
        <f t="shared" si="116"/>
        <v>574489.3888888841</v>
      </c>
      <c r="BI188" s="61">
        <f t="shared" si="116"/>
        <v>1908849.999999985</v>
      </c>
      <c r="BJ188" s="61">
        <f t="shared" si="116"/>
        <v>1332102.5833333223</v>
      </c>
      <c r="BK188" s="61">
        <f t="shared" si="116"/>
        <v>2317174.583333314</v>
      </c>
    </row>
    <row r="189" spans="1:63" ht="12.75">
      <c r="A189" t="s">
        <v>124</v>
      </c>
      <c r="B189" s="67" t="s">
        <v>154</v>
      </c>
      <c r="C189" s="67" t="s">
        <v>154</v>
      </c>
      <c r="D189" s="159">
        <f aca="true" t="shared" si="117" ref="D189:AI189">SUM(D100:D102)</f>
        <v>227155.66666651852</v>
      </c>
      <c r="E189" s="159">
        <f t="shared" si="117"/>
        <v>177009.99999987875</v>
      </c>
      <c r="F189" s="159">
        <f t="shared" si="117"/>
        <v>232834.33333317496</v>
      </c>
      <c r="G189" s="159">
        <f t="shared" si="117"/>
        <v>163936.16666655714</v>
      </c>
      <c r="H189" s="159">
        <f t="shared" si="117"/>
        <v>157714.66666656663</v>
      </c>
      <c r="I189" s="159">
        <f t="shared" si="117"/>
        <v>122823.33333325389</v>
      </c>
      <c r="J189" s="159">
        <f t="shared" si="117"/>
        <v>219429.66666653537</v>
      </c>
      <c r="K189" s="159">
        <f t="shared" si="117"/>
        <v>293137.9999998476</v>
      </c>
      <c r="L189" s="159">
        <f t="shared" si="117"/>
        <v>310640.83333317365</v>
      </c>
      <c r="M189" s="159">
        <f t="shared" si="117"/>
        <v>416920.1666664654</v>
      </c>
      <c r="N189" s="159">
        <f t="shared" si="117"/>
        <v>393694.99999980774</v>
      </c>
      <c r="O189" s="159">
        <f t="shared" si="117"/>
        <v>286372.1666665334</v>
      </c>
      <c r="P189" s="159">
        <f t="shared" si="117"/>
        <v>379834.9999998191</v>
      </c>
      <c r="Q189" s="159">
        <f t="shared" si="117"/>
        <v>359695.3333331399</v>
      </c>
      <c r="R189" s="159">
        <f t="shared" si="117"/>
        <v>240815.4999998834</v>
      </c>
      <c r="S189" s="159">
        <f t="shared" si="117"/>
        <v>294643.4999998599</v>
      </c>
      <c r="T189" s="159">
        <f t="shared" si="117"/>
        <v>478611.49999978306</v>
      </c>
      <c r="U189" s="159">
        <f t="shared" si="117"/>
        <v>311392.499999872</v>
      </c>
      <c r="V189" s="159">
        <f t="shared" si="117"/>
        <v>253264.8333332237</v>
      </c>
      <c r="W189" s="159">
        <f t="shared" si="117"/>
        <v>282138.83333321597</v>
      </c>
      <c r="X189" s="159">
        <f t="shared" si="117"/>
        <v>450950.9999998022</v>
      </c>
      <c r="Y189" s="159">
        <f t="shared" si="117"/>
        <v>544017.4999997806</v>
      </c>
      <c r="Z189" s="159">
        <f t="shared" si="117"/>
        <v>535332.6666664769</v>
      </c>
      <c r="AA189" s="159">
        <f t="shared" si="117"/>
        <v>777251.3333330438</v>
      </c>
      <c r="AB189" s="159">
        <f t="shared" si="117"/>
        <v>590324.6666664713</v>
      </c>
      <c r="AC189" s="159">
        <f t="shared" si="117"/>
        <v>508803.66666652006</v>
      </c>
      <c r="AD189" s="159">
        <f t="shared" si="117"/>
        <v>360998.8333332217</v>
      </c>
      <c r="AE189" s="5">
        <f t="shared" si="117"/>
        <v>508840.66666651785</v>
      </c>
      <c r="AF189" s="5">
        <f t="shared" si="117"/>
        <v>488286.49999986886</v>
      </c>
      <c r="AG189" s="5">
        <f t="shared" si="117"/>
        <v>588890.3333331769</v>
      </c>
      <c r="AH189" s="5">
        <f t="shared" si="117"/>
        <v>421969.1666665572</v>
      </c>
      <c r="AI189" s="5">
        <f t="shared" si="117"/>
        <v>500826.6666665391</v>
      </c>
      <c r="AJ189" s="5">
        <f aca="true" t="shared" si="118" ref="AJ189:AP189">SUM(AJ100:AJ102)</f>
        <v>764962.333333146</v>
      </c>
      <c r="AK189" s="5">
        <f t="shared" si="118"/>
        <v>724343.4999998356</v>
      </c>
      <c r="AL189" s="5">
        <f t="shared" si="118"/>
        <v>866552.6666664735</v>
      </c>
      <c r="AM189" s="5">
        <f t="shared" si="118"/>
        <v>1139030.666666422</v>
      </c>
      <c r="AN189" s="5">
        <f t="shared" si="118"/>
        <v>960446.3333331367</v>
      </c>
      <c r="AO189" s="5">
        <f t="shared" si="118"/>
        <v>883869.8333331714</v>
      </c>
      <c r="AP189" s="5">
        <f t="shared" si="118"/>
        <v>967176.49999981</v>
      </c>
      <c r="AQ189" s="5">
        <f aca="true" t="shared" si="119" ref="AQ189:BK189">SUM(AQ100:AQ102)</f>
        <v>963298.333333157</v>
      </c>
      <c r="AR189" s="5">
        <f t="shared" si="119"/>
        <v>874894.8333331808</v>
      </c>
      <c r="AS189" s="5">
        <f t="shared" si="119"/>
        <v>776285.4999998687</v>
      </c>
      <c r="AT189" s="5">
        <f t="shared" si="119"/>
        <v>460896.66666659684</v>
      </c>
      <c r="AU189" s="5">
        <f t="shared" si="119"/>
        <v>639000.9999998859</v>
      </c>
      <c r="AV189" s="5">
        <f t="shared" si="119"/>
        <v>862329.3333331957</v>
      </c>
      <c r="AW189" s="5">
        <f t="shared" si="119"/>
        <v>1453676.4999997609</v>
      </c>
      <c r="AX189" s="5">
        <f t="shared" si="119"/>
        <v>1100646.8333331589</v>
      </c>
      <c r="AY189" s="5">
        <f t="shared" si="119"/>
        <v>1535687.9999997371</v>
      </c>
      <c r="AZ189" s="5">
        <f t="shared" si="119"/>
        <v>1600869.6666664137</v>
      </c>
      <c r="BA189" s="5">
        <f t="shared" si="119"/>
        <v>1634753.4999997236</v>
      </c>
      <c r="BB189" s="5">
        <f t="shared" si="119"/>
        <v>1111618.6666664865</v>
      </c>
      <c r="BC189" s="61">
        <f t="shared" si="119"/>
        <v>813448.6666665506</v>
      </c>
      <c r="BD189" s="61">
        <f t="shared" si="119"/>
        <v>793851.9999998866</v>
      </c>
      <c r="BE189" s="61">
        <f t="shared" si="119"/>
        <v>434073.3333332832</v>
      </c>
      <c r="BF189" s="61">
        <f t="shared" si="119"/>
        <v>649847.999999918</v>
      </c>
      <c r="BG189" s="61">
        <f t="shared" si="119"/>
        <v>1134815.3333331551</v>
      </c>
      <c r="BH189" s="61">
        <f t="shared" si="119"/>
        <v>424503.6666666162</v>
      </c>
      <c r="BI189" s="61">
        <f t="shared" si="119"/>
        <v>1562687.6666664458</v>
      </c>
      <c r="BJ189" s="61">
        <f t="shared" si="119"/>
        <v>1236484.1666665159</v>
      </c>
      <c r="BK189" s="61">
        <f t="shared" si="119"/>
        <v>1887224.6666664178</v>
      </c>
    </row>
    <row r="190" spans="1:63" ht="12.75">
      <c r="A190" t="s">
        <v>35</v>
      </c>
      <c r="B190" s="67" t="s">
        <v>154</v>
      </c>
      <c r="C190" s="67" t="s">
        <v>154</v>
      </c>
      <c r="D190" s="159">
        <f aca="true" t="shared" si="120" ref="D190:AI190">SUM(D89:D99)</f>
        <v>148870.5</v>
      </c>
      <c r="E190" s="159">
        <f t="shared" si="120"/>
        <v>109473</v>
      </c>
      <c r="F190" s="159">
        <f t="shared" si="120"/>
        <v>141400</v>
      </c>
      <c r="G190" s="159">
        <f t="shared" si="120"/>
        <v>163762</v>
      </c>
      <c r="H190" s="159">
        <f t="shared" si="120"/>
        <v>93446</v>
      </c>
      <c r="I190" s="159">
        <f t="shared" si="120"/>
        <v>59339.5</v>
      </c>
      <c r="J190" s="159">
        <f t="shared" si="120"/>
        <v>120933.5</v>
      </c>
      <c r="K190" s="159">
        <f t="shared" si="120"/>
        <v>124726.5</v>
      </c>
      <c r="L190" s="159">
        <f t="shared" si="120"/>
        <v>161355</v>
      </c>
      <c r="M190" s="159">
        <f t="shared" si="120"/>
        <v>209410.5</v>
      </c>
      <c r="N190" s="159">
        <f t="shared" si="120"/>
        <v>229077.5</v>
      </c>
      <c r="O190" s="159">
        <f t="shared" si="120"/>
        <v>104461</v>
      </c>
      <c r="P190" s="159">
        <f t="shared" si="120"/>
        <v>183780.5</v>
      </c>
      <c r="Q190" s="159">
        <f t="shared" si="120"/>
        <v>234637.5</v>
      </c>
      <c r="R190" s="159">
        <f t="shared" si="120"/>
        <v>171138.5</v>
      </c>
      <c r="S190" s="159">
        <f t="shared" si="120"/>
        <v>176103</v>
      </c>
      <c r="T190" s="159">
        <f t="shared" si="120"/>
        <v>166772.5</v>
      </c>
      <c r="U190" s="159">
        <f t="shared" si="120"/>
        <v>163280.8333333333</v>
      </c>
      <c r="V190" s="159">
        <f t="shared" si="120"/>
        <v>140706.49999999988</v>
      </c>
      <c r="W190" s="159">
        <f t="shared" si="120"/>
        <v>173645.16666666657</v>
      </c>
      <c r="X190" s="159">
        <f t="shared" si="120"/>
        <v>242127.8333333332</v>
      </c>
      <c r="Y190" s="159">
        <f t="shared" si="120"/>
        <v>288647.4999999998</v>
      </c>
      <c r="Z190" s="159">
        <f t="shared" si="120"/>
        <v>243045.49999999983</v>
      </c>
      <c r="AA190" s="159">
        <f t="shared" si="120"/>
        <v>329221.66666666645</v>
      </c>
      <c r="AB190" s="159">
        <f t="shared" si="120"/>
        <v>325899.3333333332</v>
      </c>
      <c r="AC190" s="159">
        <f t="shared" si="120"/>
        <v>249139.49999999985</v>
      </c>
      <c r="AD190" s="159">
        <f t="shared" si="120"/>
        <v>218001.1666666665</v>
      </c>
      <c r="AE190" s="5">
        <f t="shared" si="120"/>
        <v>148683.3333333332</v>
      </c>
      <c r="AF190" s="5">
        <f t="shared" si="120"/>
        <v>142959.99999999988</v>
      </c>
      <c r="AG190" s="5">
        <f t="shared" si="120"/>
        <v>126449.66666666651</v>
      </c>
      <c r="AH190" s="5">
        <f t="shared" si="120"/>
        <v>147410.9999999998</v>
      </c>
      <c r="AI190" s="5">
        <f t="shared" si="120"/>
        <v>132486.6666666665</v>
      </c>
      <c r="AJ190" s="5">
        <f aca="true" t="shared" si="121" ref="AJ190:AP190">SUM(AJ89:AJ99)</f>
        <v>188805.49999999983</v>
      </c>
      <c r="AK190" s="5">
        <f t="shared" si="121"/>
        <v>216494.83333333314</v>
      </c>
      <c r="AL190" s="5">
        <f t="shared" si="121"/>
        <v>259251.9999999998</v>
      </c>
      <c r="AM190" s="5">
        <f t="shared" si="121"/>
        <v>260292.8333333331</v>
      </c>
      <c r="AN190" s="5">
        <f t="shared" si="121"/>
        <v>252292.99999999974</v>
      </c>
      <c r="AO190" s="5">
        <f t="shared" si="121"/>
        <v>210075.66666666645</v>
      </c>
      <c r="AP190" s="5">
        <f t="shared" si="121"/>
        <v>114406.33333333311</v>
      </c>
      <c r="AQ190" s="5">
        <f aca="true" t="shared" si="122" ref="AQ190:BK190">SUM(AQ89:AQ98)</f>
        <v>159943.61904761876</v>
      </c>
      <c r="AR190" s="5">
        <f t="shared" si="122"/>
        <v>210407.8095238093</v>
      </c>
      <c r="AS190" s="5">
        <f t="shared" si="122"/>
        <v>96988.26190476184</v>
      </c>
      <c r="AT190" s="5">
        <f t="shared" si="122"/>
        <v>89471.52380952377</v>
      </c>
      <c r="AU190" s="5">
        <f t="shared" si="122"/>
        <v>111620.90476190469</v>
      </c>
      <c r="AV190" s="5">
        <f t="shared" si="122"/>
        <v>143111.30952380944</v>
      </c>
      <c r="AW190" s="5">
        <f t="shared" si="122"/>
        <v>206752.0952380951</v>
      </c>
      <c r="AX190" s="5">
        <f t="shared" si="122"/>
        <v>260015.76190476166</v>
      </c>
      <c r="AY190" s="5">
        <f t="shared" si="122"/>
        <v>306629.66666666645</v>
      </c>
      <c r="AZ190" s="5">
        <f t="shared" si="122"/>
        <v>342983.1904761901</v>
      </c>
      <c r="BA190" s="5">
        <f t="shared" si="122"/>
        <v>303184.0952380949</v>
      </c>
      <c r="BB190" s="5">
        <f t="shared" si="122"/>
        <v>327319.2619047616</v>
      </c>
      <c r="BC190" s="61">
        <f t="shared" si="122"/>
        <v>240128.5238095236</v>
      </c>
      <c r="BD190" s="61">
        <f t="shared" si="122"/>
        <v>164435.69047619033</v>
      </c>
      <c r="BE190" s="61">
        <f t="shared" si="122"/>
        <v>113757.21428571419</v>
      </c>
      <c r="BF190" s="61">
        <f t="shared" si="122"/>
        <v>79641.71428571423</v>
      </c>
      <c r="BG190" s="61">
        <f t="shared" si="122"/>
        <v>179057.69047619027</v>
      </c>
      <c r="BH190" s="61">
        <f t="shared" si="122"/>
        <v>112266.5714285714</v>
      </c>
      <c r="BI190" s="61">
        <f t="shared" si="122"/>
        <v>211123.61904761888</v>
      </c>
      <c r="BJ190" s="61">
        <f t="shared" si="122"/>
        <v>249762.2857142855</v>
      </c>
      <c r="BK190" s="61">
        <f t="shared" si="122"/>
        <v>265209.0238095237</v>
      </c>
    </row>
    <row r="191" spans="1:63" ht="12.75">
      <c r="A191" t="s">
        <v>125</v>
      </c>
      <c r="B191" s="67" t="s">
        <v>154</v>
      </c>
      <c r="C191" s="67" t="s">
        <v>154</v>
      </c>
      <c r="D191" s="159">
        <f aca="true" t="shared" si="123" ref="D191:AI191">SUM(D109:D116)</f>
        <v>6.5</v>
      </c>
      <c r="E191" s="159">
        <f t="shared" si="123"/>
        <v>18</v>
      </c>
      <c r="F191" s="159">
        <f t="shared" si="123"/>
        <v>51.5</v>
      </c>
      <c r="G191" s="159">
        <f t="shared" si="123"/>
        <v>54</v>
      </c>
      <c r="H191" s="159">
        <f t="shared" si="123"/>
        <v>48</v>
      </c>
      <c r="I191" s="159">
        <f t="shared" si="123"/>
        <v>64</v>
      </c>
      <c r="J191" s="159">
        <f t="shared" si="123"/>
        <v>68</v>
      </c>
      <c r="K191" s="159">
        <f t="shared" si="123"/>
        <v>45</v>
      </c>
      <c r="L191" s="159">
        <f t="shared" si="123"/>
        <v>46.5</v>
      </c>
      <c r="M191" s="159">
        <f t="shared" si="123"/>
        <v>26.5</v>
      </c>
      <c r="N191" s="159">
        <f t="shared" si="123"/>
        <v>15.5</v>
      </c>
      <c r="O191" s="159">
        <f t="shared" si="123"/>
        <v>4.5</v>
      </c>
      <c r="P191" s="159">
        <f t="shared" si="123"/>
        <v>7.5</v>
      </c>
      <c r="Q191" s="159">
        <f t="shared" si="123"/>
        <v>13.5</v>
      </c>
      <c r="R191" s="159">
        <f t="shared" si="123"/>
        <v>32.5</v>
      </c>
      <c r="S191" s="159">
        <f t="shared" si="123"/>
        <v>53.5</v>
      </c>
      <c r="T191" s="159">
        <f t="shared" si="123"/>
        <v>64.5</v>
      </c>
      <c r="U191" s="159">
        <f t="shared" si="123"/>
        <v>89</v>
      </c>
      <c r="V191" s="159">
        <f t="shared" si="123"/>
        <v>64</v>
      </c>
      <c r="W191" s="159">
        <f t="shared" si="123"/>
        <v>52</v>
      </c>
      <c r="X191" s="159">
        <f t="shared" si="123"/>
        <v>42.5</v>
      </c>
      <c r="Y191" s="159">
        <f t="shared" si="123"/>
        <v>27</v>
      </c>
      <c r="Z191" s="159">
        <f t="shared" si="123"/>
        <v>11.5</v>
      </c>
      <c r="AA191" s="159">
        <f t="shared" si="123"/>
        <v>30</v>
      </c>
      <c r="AB191" s="159">
        <f t="shared" si="123"/>
        <v>140</v>
      </c>
      <c r="AC191" s="159">
        <f t="shared" si="123"/>
        <v>251</v>
      </c>
      <c r="AD191" s="159">
        <f t="shared" si="123"/>
        <v>567.5</v>
      </c>
      <c r="AE191" s="5">
        <f t="shared" si="123"/>
        <v>563.5</v>
      </c>
      <c r="AF191" s="5">
        <f t="shared" si="123"/>
        <v>767.5</v>
      </c>
      <c r="AG191" s="5">
        <f t="shared" si="123"/>
        <v>782.5</v>
      </c>
      <c r="AH191" s="5">
        <f t="shared" si="123"/>
        <v>757</v>
      </c>
      <c r="AI191" s="5">
        <f t="shared" si="123"/>
        <v>807</v>
      </c>
      <c r="AJ191" s="5">
        <f aca="true" t="shared" si="124" ref="AJ191:AP191">SUM(AJ109:AJ116)</f>
        <v>704</v>
      </c>
      <c r="AK191" s="5">
        <f t="shared" si="124"/>
        <v>390.5</v>
      </c>
      <c r="AL191" s="5">
        <f t="shared" si="124"/>
        <v>230.5</v>
      </c>
      <c r="AM191" s="5">
        <f t="shared" si="124"/>
        <v>89</v>
      </c>
      <c r="AN191" s="5">
        <f t="shared" si="124"/>
        <v>160.5</v>
      </c>
      <c r="AO191" s="5">
        <f t="shared" si="124"/>
        <v>493.5</v>
      </c>
      <c r="AP191" s="5">
        <f t="shared" si="124"/>
        <v>3469.5</v>
      </c>
      <c r="AQ191" s="5">
        <f aca="true" t="shared" si="125" ref="AQ191:BK191">SUM(AQ109:AQ116)</f>
        <v>20913.625</v>
      </c>
      <c r="AR191" s="5">
        <f t="shared" si="125"/>
        <v>41746.5</v>
      </c>
      <c r="AS191" s="5">
        <f t="shared" si="125"/>
        <v>50956.75</v>
      </c>
      <c r="AT191" s="5">
        <f t="shared" si="125"/>
        <v>63059.5</v>
      </c>
      <c r="AU191" s="5">
        <f t="shared" si="125"/>
        <v>54878.625</v>
      </c>
      <c r="AV191" s="5">
        <f t="shared" si="125"/>
        <v>38040.25</v>
      </c>
      <c r="AW191" s="5">
        <f t="shared" si="125"/>
        <v>26326.338235294115</v>
      </c>
      <c r="AX191" s="5">
        <f t="shared" si="125"/>
        <v>17083.801470588234</v>
      </c>
      <c r="AY191" s="5">
        <f t="shared" si="125"/>
        <v>10543.338235294117</v>
      </c>
      <c r="AZ191" s="5">
        <f t="shared" si="125"/>
        <v>13853.213235294117</v>
      </c>
      <c r="BA191" s="5">
        <f t="shared" si="125"/>
        <v>31675.01470588235</v>
      </c>
      <c r="BB191" s="5">
        <f t="shared" si="125"/>
        <v>72436.89705882351</v>
      </c>
      <c r="BC191" s="61">
        <f t="shared" si="125"/>
        <v>141936.82563025184</v>
      </c>
      <c r="BD191" s="61">
        <f t="shared" si="125"/>
        <v>189158.84558823387</v>
      </c>
      <c r="BE191" s="61">
        <f t="shared" si="125"/>
        <v>223475.51365545782</v>
      </c>
      <c r="BF191" s="61">
        <f t="shared" si="125"/>
        <v>238982.20273108134</v>
      </c>
      <c r="BG191" s="61">
        <f t="shared" si="125"/>
        <v>208537.9191176297</v>
      </c>
      <c r="BH191" s="61">
        <f t="shared" si="125"/>
        <v>165922.11974788175</v>
      </c>
      <c r="BI191" s="61">
        <f t="shared" si="125"/>
        <v>105312.88550418733</v>
      </c>
      <c r="BJ191" s="61">
        <f t="shared" si="125"/>
        <v>56008.600840326246</v>
      </c>
      <c r="BK191" s="61">
        <f t="shared" si="125"/>
        <v>44619.99894957163</v>
      </c>
    </row>
    <row r="192" spans="1:63" ht="12.75">
      <c r="A192" t="s">
        <v>122</v>
      </c>
      <c r="B192" s="67" t="s">
        <v>154</v>
      </c>
      <c r="C192" s="67" t="s">
        <v>154</v>
      </c>
      <c r="D192" s="159">
        <f aca="true" t="shared" si="126" ref="D192:AI192">SUM(D117:D119,D145:D146)</f>
        <v>4334.5</v>
      </c>
      <c r="E192" s="159">
        <f t="shared" si="126"/>
        <v>4061.5</v>
      </c>
      <c r="F192" s="159">
        <f t="shared" si="126"/>
        <v>5682.5</v>
      </c>
      <c r="G192" s="159">
        <f t="shared" si="126"/>
        <v>6336.5</v>
      </c>
      <c r="H192" s="159">
        <f t="shared" si="126"/>
        <v>6938</v>
      </c>
      <c r="I192" s="159">
        <f t="shared" si="126"/>
        <v>7191</v>
      </c>
      <c r="J192" s="159">
        <f t="shared" si="126"/>
        <v>7581.5</v>
      </c>
      <c r="K192" s="159">
        <f t="shared" si="126"/>
        <v>8629</v>
      </c>
      <c r="L192" s="159">
        <f t="shared" si="126"/>
        <v>8760.5</v>
      </c>
      <c r="M192" s="159">
        <f t="shared" si="126"/>
        <v>9804</v>
      </c>
      <c r="N192" s="159">
        <f t="shared" si="126"/>
        <v>11773</v>
      </c>
      <c r="O192" s="159">
        <f t="shared" si="126"/>
        <v>11640.5</v>
      </c>
      <c r="P192" s="159">
        <f t="shared" si="126"/>
        <v>11651</v>
      </c>
      <c r="Q192" s="159">
        <f t="shared" si="126"/>
        <v>11210.5</v>
      </c>
      <c r="R192" s="159">
        <f t="shared" si="126"/>
        <v>12087</v>
      </c>
      <c r="S192" s="159">
        <f t="shared" si="126"/>
        <v>11741</v>
      </c>
      <c r="T192" s="159">
        <f t="shared" si="126"/>
        <v>11911.5</v>
      </c>
      <c r="U192" s="159">
        <f t="shared" si="126"/>
        <v>12164.5</v>
      </c>
      <c r="V192" s="159">
        <f t="shared" si="126"/>
        <v>12841.75</v>
      </c>
      <c r="W192" s="159">
        <f t="shared" si="126"/>
        <v>14798</v>
      </c>
      <c r="X192" s="159">
        <f t="shared" si="126"/>
        <v>15228.5</v>
      </c>
      <c r="Y192" s="159">
        <f t="shared" si="126"/>
        <v>17307.5</v>
      </c>
      <c r="Z192" s="159">
        <f t="shared" si="126"/>
        <v>17146.75</v>
      </c>
      <c r="AA192" s="159">
        <f t="shared" si="126"/>
        <v>17661.75</v>
      </c>
      <c r="AB192" s="159">
        <f t="shared" si="126"/>
        <v>18780</v>
      </c>
      <c r="AC192" s="159">
        <f t="shared" si="126"/>
        <v>19556.75</v>
      </c>
      <c r="AD192" s="159">
        <f t="shared" si="126"/>
        <v>23119.75</v>
      </c>
      <c r="AE192" s="5">
        <f t="shared" si="126"/>
        <v>23068</v>
      </c>
      <c r="AF192" s="5">
        <f t="shared" si="126"/>
        <v>25561.5833333333</v>
      </c>
      <c r="AG192" s="5">
        <f t="shared" si="126"/>
        <v>26032.91666666658</v>
      </c>
      <c r="AH192" s="5">
        <f t="shared" si="126"/>
        <v>26379.916666666395</v>
      </c>
      <c r="AI192" s="5">
        <f t="shared" si="126"/>
        <v>27010.166666666337</v>
      </c>
      <c r="AJ192" s="5">
        <f aca="true" t="shared" si="127" ref="AJ192:AP192">SUM(AJ117:AJ119,AJ145:AJ146)</f>
        <v>26352.999999999716</v>
      </c>
      <c r="AK192" s="5">
        <f t="shared" si="127"/>
        <v>27878.749999999727</v>
      </c>
      <c r="AL192" s="5">
        <f t="shared" si="127"/>
        <v>28796.583333332983</v>
      </c>
      <c r="AM192" s="5">
        <f t="shared" si="127"/>
        <v>27078.416666666308</v>
      </c>
      <c r="AN192" s="5">
        <f t="shared" si="127"/>
        <v>27579.66666666637</v>
      </c>
      <c r="AO192" s="5">
        <f t="shared" si="127"/>
        <v>25404.416666666355</v>
      </c>
      <c r="AP192" s="5">
        <f t="shared" si="127"/>
        <v>27978.24999999967</v>
      </c>
      <c r="AQ192" s="5">
        <f aca="true" t="shared" si="128" ref="AQ192:BK192">SUM(AQ117:AQ119,AQ145:AQ146)</f>
        <v>26308.833333333114</v>
      </c>
      <c r="AR192" s="5">
        <f t="shared" si="128"/>
        <v>29333.083333332954</v>
      </c>
      <c r="AS192" s="5">
        <f t="shared" si="128"/>
        <v>28650.24999999965</v>
      </c>
      <c r="AT192" s="5">
        <f t="shared" si="128"/>
        <v>28292.833333333085</v>
      </c>
      <c r="AU192" s="5">
        <f t="shared" si="128"/>
        <v>30837.666666666326</v>
      </c>
      <c r="AV192" s="5">
        <f t="shared" si="128"/>
        <v>29140.999999999636</v>
      </c>
      <c r="AW192" s="5">
        <f t="shared" si="128"/>
        <v>31837.24999999962</v>
      </c>
      <c r="AX192" s="5">
        <f t="shared" si="128"/>
        <v>30718.91666666632</v>
      </c>
      <c r="AY192" s="5">
        <f t="shared" si="128"/>
        <v>31391.91666666634</v>
      </c>
      <c r="AZ192" s="5">
        <f t="shared" si="128"/>
        <v>32305.249999999658</v>
      </c>
      <c r="BA192" s="5">
        <f t="shared" si="128"/>
        <v>28545.166666666384</v>
      </c>
      <c r="BB192" s="5">
        <f t="shared" si="128"/>
        <v>34274.666666666424</v>
      </c>
      <c r="BC192" s="61">
        <f t="shared" si="128"/>
        <v>29023.5</v>
      </c>
      <c r="BD192" s="61">
        <f t="shared" si="128"/>
        <v>33924.75</v>
      </c>
      <c r="BE192" s="61">
        <f t="shared" si="128"/>
        <v>31635.166666666657</v>
      </c>
      <c r="BF192" s="61">
        <f t="shared" si="128"/>
        <v>28399.49999999972</v>
      </c>
      <c r="BG192" s="61">
        <f t="shared" si="128"/>
        <v>30002.249999999494</v>
      </c>
      <c r="BH192" s="61">
        <f t="shared" si="128"/>
        <v>28789.41666666637</v>
      </c>
      <c r="BI192" s="61">
        <f t="shared" si="128"/>
        <v>28706.333333332834</v>
      </c>
      <c r="BJ192" s="61">
        <f t="shared" si="128"/>
        <v>26991.74999999926</v>
      </c>
      <c r="BK192" s="61">
        <f t="shared" si="128"/>
        <v>25843.166666666166</v>
      </c>
    </row>
    <row r="193" spans="1:63" ht="12.75">
      <c r="A193" t="s">
        <v>126</v>
      </c>
      <c r="B193" s="67" t="s">
        <v>154</v>
      </c>
      <c r="C193" s="67" t="s">
        <v>154</v>
      </c>
      <c r="D193" s="159">
        <f>SUM(D121:D122,D138:D142,D144)</f>
        <v>230845</v>
      </c>
      <c r="E193" s="159">
        <f aca="true" t="shared" si="129" ref="E193:AP193">SUM(E121:E122,E138:E142,E144)</f>
        <v>173019</v>
      </c>
      <c r="F193" s="159">
        <f t="shared" si="129"/>
        <v>166103</v>
      </c>
      <c r="G193" s="159">
        <f t="shared" si="129"/>
        <v>157105</v>
      </c>
      <c r="H193" s="159">
        <f t="shared" si="129"/>
        <v>134824</v>
      </c>
      <c r="I193" s="159">
        <f t="shared" si="129"/>
        <v>167077</v>
      </c>
      <c r="J193" s="159">
        <f t="shared" si="129"/>
        <v>194084</v>
      </c>
      <c r="K193" s="159">
        <f t="shared" si="129"/>
        <v>232147</v>
      </c>
      <c r="L193" s="159">
        <f t="shared" si="129"/>
        <v>258568</v>
      </c>
      <c r="M193" s="159">
        <f t="shared" si="129"/>
        <v>240137</v>
      </c>
      <c r="N193" s="159">
        <f t="shared" si="129"/>
        <v>265374</v>
      </c>
      <c r="O193" s="159">
        <f t="shared" si="129"/>
        <v>213186</v>
      </c>
      <c r="P193" s="159">
        <f t="shared" si="129"/>
        <v>363937</v>
      </c>
      <c r="Q193" s="159">
        <f t="shared" si="129"/>
        <v>239794</v>
      </c>
      <c r="R193" s="159">
        <f t="shared" si="129"/>
        <v>231304</v>
      </c>
      <c r="S193" s="159">
        <f t="shared" si="129"/>
        <v>210432</v>
      </c>
      <c r="T193" s="159">
        <f t="shared" si="129"/>
        <v>169814</v>
      </c>
      <c r="U193" s="159">
        <f t="shared" si="129"/>
        <v>216982</v>
      </c>
      <c r="V193" s="159">
        <f t="shared" si="129"/>
        <v>258978</v>
      </c>
      <c r="W193" s="159">
        <f t="shared" si="129"/>
        <v>283738</v>
      </c>
      <c r="X193" s="159">
        <f t="shared" si="129"/>
        <v>248410</v>
      </c>
      <c r="Y193" s="159">
        <f t="shared" si="129"/>
        <v>313101</v>
      </c>
      <c r="Z193" s="159">
        <f t="shared" si="129"/>
        <v>324736</v>
      </c>
      <c r="AA193" s="159">
        <f t="shared" si="129"/>
        <v>232817</v>
      </c>
      <c r="AB193" s="159">
        <f t="shared" si="129"/>
        <v>259378</v>
      </c>
      <c r="AC193" s="159">
        <f t="shared" si="129"/>
        <v>217650</v>
      </c>
      <c r="AD193" s="159">
        <f t="shared" si="129"/>
        <v>228343</v>
      </c>
      <c r="AE193" s="159">
        <f t="shared" si="129"/>
        <v>164542</v>
      </c>
      <c r="AF193" s="159">
        <f t="shared" si="129"/>
        <v>196786</v>
      </c>
      <c r="AG193" s="159">
        <f t="shared" si="129"/>
        <v>181574</v>
      </c>
      <c r="AH193" s="159">
        <f t="shared" si="129"/>
        <v>191703</v>
      </c>
      <c r="AI193" s="159">
        <f t="shared" si="129"/>
        <v>137391</v>
      </c>
      <c r="AJ193" s="159">
        <f t="shared" si="129"/>
        <v>95860</v>
      </c>
      <c r="AK193" s="159">
        <f t="shared" si="129"/>
        <v>74653</v>
      </c>
      <c r="AL193" s="159">
        <f t="shared" si="129"/>
        <v>44864</v>
      </c>
      <c r="AM193" s="159">
        <f t="shared" si="129"/>
        <v>35227</v>
      </c>
      <c r="AN193" s="159">
        <f t="shared" si="129"/>
        <v>47185</v>
      </c>
      <c r="AO193" s="159">
        <f t="shared" si="129"/>
        <v>83592</v>
      </c>
      <c r="AP193" s="159">
        <f t="shared" si="129"/>
        <v>65483</v>
      </c>
      <c r="AQ193" s="159">
        <f aca="true" t="shared" si="130" ref="AQ193:BK193">SUM(AQ121:AQ122,AQ138:AQ142,AQ144)</f>
        <v>52700.833333318405</v>
      </c>
      <c r="AR193" s="159">
        <f t="shared" si="130"/>
        <v>17486.666666664918</v>
      </c>
      <c r="AS193" s="159">
        <f t="shared" si="130"/>
        <v>30818.33333332534</v>
      </c>
      <c r="AT193" s="159">
        <f t="shared" si="130"/>
        <v>61294.404761888494</v>
      </c>
      <c r="AU193" s="159">
        <f t="shared" si="130"/>
        <v>24268.749999997883</v>
      </c>
      <c r="AV193" s="159">
        <f t="shared" si="130"/>
        <v>69234.16666664652</v>
      </c>
      <c r="AW193" s="159">
        <f t="shared" si="130"/>
        <v>21371.666666664834</v>
      </c>
      <c r="AX193" s="159">
        <f t="shared" si="130"/>
        <v>20999.58333333142</v>
      </c>
      <c r="AY193" s="159">
        <f t="shared" si="130"/>
        <v>16481.249999998563</v>
      </c>
      <c r="AZ193" s="159">
        <f t="shared" si="130"/>
        <v>9733.333333332463</v>
      </c>
      <c r="BA193" s="159">
        <f t="shared" si="130"/>
        <v>6635.4166666660685</v>
      </c>
      <c r="BB193" s="159">
        <f t="shared" si="130"/>
        <v>19652.499999998105</v>
      </c>
      <c r="BC193" s="52">
        <f t="shared" si="130"/>
        <v>15104.999999998518</v>
      </c>
      <c r="BD193" s="52">
        <f t="shared" si="130"/>
        <v>172564.44444444284</v>
      </c>
      <c r="BE193" s="52">
        <f t="shared" si="130"/>
        <v>349217.7777777772</v>
      </c>
      <c r="BF193" s="52">
        <f t="shared" si="130"/>
        <v>274788.8888888884</v>
      </c>
      <c r="BG193" s="52">
        <f t="shared" si="130"/>
        <v>403116.6666666658</v>
      </c>
      <c r="BH193" s="52">
        <f t="shared" si="130"/>
        <v>370238.88888888754</v>
      </c>
      <c r="BI193" s="52">
        <f t="shared" si="130"/>
        <v>11346.666666665531</v>
      </c>
      <c r="BJ193" s="52">
        <f t="shared" si="130"/>
        <v>9852.499999999221</v>
      </c>
      <c r="BK193" s="61">
        <f t="shared" si="130"/>
        <v>7917.499999999207</v>
      </c>
    </row>
    <row r="194" spans="1:63" ht="12.75">
      <c r="A194" t="s">
        <v>148</v>
      </c>
      <c r="B194" s="67" t="s">
        <v>154</v>
      </c>
      <c r="C194" s="67" t="s">
        <v>154</v>
      </c>
      <c r="D194" s="159">
        <f>SUM(D136:D137,D143)</f>
        <v>0</v>
      </c>
      <c r="E194" s="159">
        <f aca="true" t="shared" si="131" ref="E194:AP194">SUM(E136:E137,E143)</f>
        <v>0</v>
      </c>
      <c r="F194" s="159">
        <f t="shared" si="131"/>
        <v>0</v>
      </c>
      <c r="G194" s="159">
        <f t="shared" si="131"/>
        <v>0</v>
      </c>
      <c r="H194" s="159">
        <f t="shared" si="131"/>
        <v>0</v>
      </c>
      <c r="I194" s="159">
        <f t="shared" si="131"/>
        <v>0</v>
      </c>
      <c r="J194" s="159">
        <f t="shared" si="131"/>
        <v>0</v>
      </c>
      <c r="K194" s="159">
        <f t="shared" si="131"/>
        <v>0</v>
      </c>
      <c r="L194" s="159">
        <f t="shared" si="131"/>
        <v>0</v>
      </c>
      <c r="M194" s="159">
        <f t="shared" si="131"/>
        <v>0</v>
      </c>
      <c r="N194" s="159">
        <f t="shared" si="131"/>
        <v>0</v>
      </c>
      <c r="O194" s="159">
        <f t="shared" si="131"/>
        <v>0</v>
      </c>
      <c r="P194" s="159">
        <f t="shared" si="131"/>
        <v>0</v>
      </c>
      <c r="Q194" s="159">
        <f t="shared" si="131"/>
        <v>0</v>
      </c>
      <c r="R194" s="159">
        <f t="shared" si="131"/>
        <v>0</v>
      </c>
      <c r="S194" s="159">
        <f t="shared" si="131"/>
        <v>0</v>
      </c>
      <c r="T194" s="159">
        <f t="shared" si="131"/>
        <v>0</v>
      </c>
      <c r="U194" s="159">
        <f t="shared" si="131"/>
        <v>0</v>
      </c>
      <c r="V194" s="159">
        <f t="shared" si="131"/>
        <v>0</v>
      </c>
      <c r="W194" s="159">
        <f t="shared" si="131"/>
        <v>0</v>
      </c>
      <c r="X194" s="159">
        <f t="shared" si="131"/>
        <v>0</v>
      </c>
      <c r="Y194" s="159">
        <f t="shared" si="131"/>
        <v>0</v>
      </c>
      <c r="Z194" s="159">
        <f t="shared" si="131"/>
        <v>0</v>
      </c>
      <c r="AA194" s="159">
        <f t="shared" si="131"/>
        <v>0</v>
      </c>
      <c r="AB194" s="159">
        <f t="shared" si="131"/>
        <v>0</v>
      </c>
      <c r="AC194" s="159">
        <f t="shared" si="131"/>
        <v>0</v>
      </c>
      <c r="AD194" s="159">
        <f t="shared" si="131"/>
        <v>0</v>
      </c>
      <c r="AE194" s="159">
        <f t="shared" si="131"/>
        <v>0</v>
      </c>
      <c r="AF194" s="159">
        <f t="shared" si="131"/>
        <v>0</v>
      </c>
      <c r="AG194" s="159">
        <f t="shared" si="131"/>
        <v>0</v>
      </c>
      <c r="AH194" s="159">
        <f t="shared" si="131"/>
        <v>0</v>
      </c>
      <c r="AI194" s="159">
        <f t="shared" si="131"/>
        <v>0</v>
      </c>
      <c r="AJ194" s="159">
        <f t="shared" si="131"/>
        <v>0</v>
      </c>
      <c r="AK194" s="159">
        <f t="shared" si="131"/>
        <v>0</v>
      </c>
      <c r="AL194" s="159">
        <f t="shared" si="131"/>
        <v>0</v>
      </c>
      <c r="AM194" s="159">
        <f t="shared" si="131"/>
        <v>0</v>
      </c>
      <c r="AN194" s="159">
        <f t="shared" si="131"/>
        <v>0</v>
      </c>
      <c r="AO194" s="159">
        <f t="shared" si="131"/>
        <v>0</v>
      </c>
      <c r="AP194" s="159">
        <f t="shared" si="131"/>
        <v>0</v>
      </c>
      <c r="AQ194" s="159">
        <f aca="true" t="shared" si="132" ref="AQ194:BK194">SUM(AQ136:AQ137,AQ143)</f>
        <v>692133</v>
      </c>
      <c r="AR194" s="159">
        <f t="shared" si="132"/>
        <v>796935</v>
      </c>
      <c r="AS194" s="159">
        <f t="shared" si="132"/>
        <v>580300</v>
      </c>
      <c r="AT194" s="159">
        <f t="shared" si="132"/>
        <v>670321</v>
      </c>
      <c r="AU194" s="159">
        <f t="shared" si="132"/>
        <v>400654</v>
      </c>
      <c r="AV194" s="159">
        <f t="shared" si="132"/>
        <v>383694</v>
      </c>
      <c r="AW194" s="159">
        <f t="shared" si="132"/>
        <v>487379</v>
      </c>
      <c r="AX194" s="159">
        <f t="shared" si="132"/>
        <v>456293</v>
      </c>
      <c r="AY194" s="159">
        <f t="shared" si="132"/>
        <v>480725</v>
      </c>
      <c r="AZ194" s="159">
        <f t="shared" si="132"/>
        <v>492605</v>
      </c>
      <c r="BA194" s="159">
        <f t="shared" si="132"/>
        <v>367309</v>
      </c>
      <c r="BB194" s="159">
        <f t="shared" si="132"/>
        <v>602582</v>
      </c>
      <c r="BC194" s="52">
        <f t="shared" si="132"/>
        <v>603114</v>
      </c>
      <c r="BD194" s="52">
        <f t="shared" si="132"/>
        <v>519068</v>
      </c>
      <c r="BE194" s="52">
        <f t="shared" si="132"/>
        <v>549894</v>
      </c>
      <c r="BF194" s="52">
        <f t="shared" si="132"/>
        <v>568800</v>
      </c>
      <c r="BG194" s="52">
        <f t="shared" si="132"/>
        <v>512477</v>
      </c>
      <c r="BH194" s="52">
        <f t="shared" si="132"/>
        <v>504388</v>
      </c>
      <c r="BI194" s="52">
        <f t="shared" si="132"/>
        <v>1057075</v>
      </c>
      <c r="BJ194" s="52">
        <f t="shared" si="132"/>
        <v>997188</v>
      </c>
      <c r="BK194" s="61">
        <f t="shared" si="132"/>
        <v>1031429</v>
      </c>
    </row>
    <row r="195" spans="1:63" ht="12.75">
      <c r="A195" t="s">
        <v>127</v>
      </c>
      <c r="B195" s="67" t="s">
        <v>154</v>
      </c>
      <c r="C195" s="67" t="s">
        <v>154</v>
      </c>
      <c r="D195" s="159">
        <f>SUM(D123:D128,D134:D135,D148:D149,D152)</f>
        <v>144287.16666657946</v>
      </c>
      <c r="E195" s="159">
        <f aca="true" t="shared" si="133" ref="E195:AP195">SUM(E123:E128,E134:E135,E148:E149,E152)</f>
        <v>134135.66666658936</v>
      </c>
      <c r="F195" s="159">
        <f t="shared" si="133"/>
        <v>160277.1666665608</v>
      </c>
      <c r="G195" s="159">
        <f t="shared" si="133"/>
        <v>170348.99999988754</v>
      </c>
      <c r="H195" s="159">
        <f t="shared" si="133"/>
        <v>162228.16666656017</v>
      </c>
      <c r="I195" s="159">
        <f t="shared" si="133"/>
        <v>167087.16666656313</v>
      </c>
      <c r="J195" s="159">
        <f t="shared" si="133"/>
        <v>165505.499999899</v>
      </c>
      <c r="K195" s="159">
        <f t="shared" si="133"/>
        <v>178213.33333322027</v>
      </c>
      <c r="L195" s="159">
        <f t="shared" si="133"/>
        <v>133221.49999992485</v>
      </c>
      <c r="M195" s="159">
        <f t="shared" si="133"/>
        <v>172246.3333332218</v>
      </c>
      <c r="N195" s="159">
        <f t="shared" si="133"/>
        <v>160956.33333323378</v>
      </c>
      <c r="O195" s="159">
        <f t="shared" si="133"/>
        <v>165852.83333322726</v>
      </c>
      <c r="P195" s="159">
        <f t="shared" si="133"/>
        <v>177788.49999987902</v>
      </c>
      <c r="Q195" s="159">
        <f t="shared" si="133"/>
        <v>143007.49999991327</v>
      </c>
      <c r="R195" s="159">
        <f t="shared" si="133"/>
        <v>149645.16666657175</v>
      </c>
      <c r="S195" s="159">
        <f t="shared" si="133"/>
        <v>166018.33333321038</v>
      </c>
      <c r="T195" s="159">
        <f t="shared" si="133"/>
        <v>171937.6666665698</v>
      </c>
      <c r="U195" s="159">
        <f t="shared" si="133"/>
        <v>158823.4999999142</v>
      </c>
      <c r="V195" s="159">
        <f t="shared" si="133"/>
        <v>160197.83333324673</v>
      </c>
      <c r="W195" s="159">
        <f t="shared" si="133"/>
        <v>164386.33333324036</v>
      </c>
      <c r="X195" s="159">
        <f t="shared" si="133"/>
        <v>152555.6666665732</v>
      </c>
      <c r="Y195" s="159">
        <f t="shared" si="133"/>
        <v>151771.16666657955</v>
      </c>
      <c r="Z195" s="159">
        <f t="shared" si="133"/>
        <v>137631.333333247</v>
      </c>
      <c r="AA195" s="159">
        <f t="shared" si="133"/>
        <v>192576.66666653493</v>
      </c>
      <c r="AB195" s="159">
        <f t="shared" si="133"/>
        <v>490320.4999995888</v>
      </c>
      <c r="AC195" s="159">
        <f t="shared" si="133"/>
        <v>392325.333333011</v>
      </c>
      <c r="AD195" s="159">
        <f t="shared" si="133"/>
        <v>183713.83333323014</v>
      </c>
      <c r="AE195" s="159">
        <f t="shared" si="133"/>
        <v>157114.99999991</v>
      </c>
      <c r="AF195" s="159">
        <f t="shared" si="133"/>
        <v>162227.66666657623</v>
      </c>
      <c r="AG195" s="159">
        <f t="shared" si="133"/>
        <v>158123.16666659218</v>
      </c>
      <c r="AH195" s="159">
        <f t="shared" si="133"/>
        <v>234015.49999984645</v>
      </c>
      <c r="AI195" s="159">
        <f t="shared" si="133"/>
        <v>255364.99999981778</v>
      </c>
      <c r="AJ195" s="159">
        <f t="shared" si="133"/>
        <v>402475.6666663427</v>
      </c>
      <c r="AK195" s="159">
        <f t="shared" si="133"/>
        <v>467216.99999961647</v>
      </c>
      <c r="AL195" s="159">
        <f t="shared" si="133"/>
        <v>555466.8333328611</v>
      </c>
      <c r="AM195" s="159">
        <f t="shared" si="133"/>
        <v>550109.1666661991</v>
      </c>
      <c r="AN195" s="159">
        <f t="shared" si="133"/>
        <v>597725.999999476</v>
      </c>
      <c r="AO195" s="159">
        <f t="shared" si="133"/>
        <v>472760.8333329248</v>
      </c>
      <c r="AP195" s="159">
        <f t="shared" si="133"/>
        <v>634777.3333327579</v>
      </c>
      <c r="AQ195" s="159">
        <f aca="true" t="shared" si="134" ref="AQ195:BK195">SUM(AQ123:AQ128,AQ133:AQ135,AQ148:AQ149,AQ152)</f>
        <v>137403.99999991577</v>
      </c>
      <c r="AR195" s="159">
        <f t="shared" si="134"/>
        <v>215175.8333332346</v>
      </c>
      <c r="AS195" s="159">
        <f t="shared" si="134"/>
        <v>204807.66666657518</v>
      </c>
      <c r="AT195" s="159">
        <f t="shared" si="134"/>
        <v>185825.66666659308</v>
      </c>
      <c r="AU195" s="159">
        <f t="shared" si="134"/>
        <v>181751.999999928</v>
      </c>
      <c r="AV195" s="159">
        <f t="shared" si="134"/>
        <v>189931.49999992747</v>
      </c>
      <c r="AW195" s="159">
        <f t="shared" si="134"/>
        <v>213326.66666657562</v>
      </c>
      <c r="AX195" s="159">
        <f t="shared" si="134"/>
        <v>184182.3333332488</v>
      </c>
      <c r="AY195" s="159">
        <f t="shared" si="134"/>
        <v>191739.49999991202</v>
      </c>
      <c r="AZ195" s="159">
        <f t="shared" si="134"/>
        <v>215204.8333332386</v>
      </c>
      <c r="BA195" s="159">
        <f t="shared" si="134"/>
        <v>199250.9999999073</v>
      </c>
      <c r="BB195" s="159">
        <f t="shared" si="134"/>
        <v>197297.6666665731</v>
      </c>
      <c r="BC195" s="52">
        <f t="shared" si="134"/>
        <v>213658.66666656756</v>
      </c>
      <c r="BD195" s="52">
        <f t="shared" si="134"/>
        <v>204258.66666658185</v>
      </c>
      <c r="BE195" s="52">
        <f t="shared" si="134"/>
        <v>214557.33333323698</v>
      </c>
      <c r="BF195" s="52">
        <f t="shared" si="134"/>
        <v>191189.16666658007</v>
      </c>
      <c r="BG195" s="52">
        <f t="shared" si="134"/>
        <v>216084.33333323387</v>
      </c>
      <c r="BH195" s="52">
        <f t="shared" si="134"/>
        <v>185495.83333325063</v>
      </c>
      <c r="BI195" s="52">
        <f t="shared" si="134"/>
        <v>229496.49999988615</v>
      </c>
      <c r="BJ195" s="52">
        <f t="shared" si="134"/>
        <v>224795.33333322348</v>
      </c>
      <c r="BK195" s="61">
        <f t="shared" si="134"/>
        <v>234613.66666654893</v>
      </c>
    </row>
    <row r="196" spans="1:63" ht="12.75">
      <c r="A196" t="s">
        <v>56</v>
      </c>
      <c r="B196" s="67" t="s">
        <v>154</v>
      </c>
      <c r="C196" s="67" t="s">
        <v>154</v>
      </c>
      <c r="D196" s="159">
        <f aca="true" t="shared" si="135" ref="D196:AP196">SUM(D153:D155)</f>
        <v>423769</v>
      </c>
      <c r="E196" s="159">
        <f t="shared" si="135"/>
        <v>387910</v>
      </c>
      <c r="F196" s="159">
        <f t="shared" si="135"/>
        <v>429912</v>
      </c>
      <c r="G196" s="159">
        <f t="shared" si="135"/>
        <v>413910</v>
      </c>
      <c r="H196" s="159">
        <f t="shared" si="135"/>
        <v>419373</v>
      </c>
      <c r="I196" s="159">
        <f t="shared" si="135"/>
        <v>400189</v>
      </c>
      <c r="J196" s="159">
        <f t="shared" si="135"/>
        <v>411490</v>
      </c>
      <c r="K196" s="159">
        <f t="shared" si="135"/>
        <v>422840</v>
      </c>
      <c r="L196" s="159">
        <f t="shared" si="135"/>
        <v>410055</v>
      </c>
      <c r="M196" s="159">
        <f t="shared" si="135"/>
        <v>435028</v>
      </c>
      <c r="N196" s="159">
        <f t="shared" si="135"/>
        <v>419856</v>
      </c>
      <c r="O196" s="159">
        <f t="shared" si="135"/>
        <v>411179</v>
      </c>
      <c r="P196" s="159">
        <f t="shared" si="135"/>
        <v>427064</v>
      </c>
      <c r="Q196" s="159">
        <f t="shared" si="135"/>
        <v>392557</v>
      </c>
      <c r="R196" s="159">
        <f t="shared" si="135"/>
        <v>432837</v>
      </c>
      <c r="S196" s="159">
        <f t="shared" si="135"/>
        <v>414950</v>
      </c>
      <c r="T196" s="159">
        <f t="shared" si="135"/>
        <v>423000</v>
      </c>
      <c r="U196" s="159">
        <f t="shared" si="135"/>
        <v>406221</v>
      </c>
      <c r="V196" s="159">
        <f t="shared" si="135"/>
        <v>417741</v>
      </c>
      <c r="W196" s="159">
        <f t="shared" si="135"/>
        <v>420268</v>
      </c>
      <c r="X196" s="159">
        <f t="shared" si="135"/>
        <v>409002</v>
      </c>
      <c r="Y196" s="159">
        <f t="shared" si="135"/>
        <v>424468</v>
      </c>
      <c r="Z196" s="159">
        <f t="shared" si="135"/>
        <v>420857</v>
      </c>
      <c r="AA196" s="159">
        <f t="shared" si="135"/>
        <v>437023</v>
      </c>
      <c r="AB196" s="159">
        <f t="shared" si="135"/>
        <v>433182</v>
      </c>
      <c r="AC196" s="159">
        <f t="shared" si="135"/>
        <v>395576</v>
      </c>
      <c r="AD196" s="159">
        <f t="shared" si="135"/>
        <v>417673</v>
      </c>
      <c r="AE196" s="159">
        <f t="shared" si="135"/>
        <v>406571</v>
      </c>
      <c r="AF196" s="159">
        <f t="shared" si="135"/>
        <v>417591</v>
      </c>
      <c r="AG196" s="159">
        <f t="shared" si="135"/>
        <v>404580</v>
      </c>
      <c r="AH196" s="159">
        <f t="shared" si="135"/>
        <v>419292</v>
      </c>
      <c r="AI196" s="159">
        <f t="shared" si="135"/>
        <v>421003</v>
      </c>
      <c r="AJ196" s="159">
        <f t="shared" si="135"/>
        <v>408481</v>
      </c>
      <c r="AK196" s="159">
        <f t="shared" si="135"/>
        <v>422526</v>
      </c>
      <c r="AL196" s="159">
        <f t="shared" si="135"/>
        <v>403877</v>
      </c>
      <c r="AM196" s="159">
        <f t="shared" si="135"/>
        <v>425314</v>
      </c>
      <c r="AN196" s="159">
        <f t="shared" si="135"/>
        <v>423107</v>
      </c>
      <c r="AO196" s="159">
        <f t="shared" si="135"/>
        <v>384913</v>
      </c>
      <c r="AP196" s="159">
        <f t="shared" si="135"/>
        <v>419648</v>
      </c>
      <c r="AQ196" s="159">
        <f aca="true" t="shared" si="136" ref="AQ196:BK196">SUM(AQ153:AQ155)</f>
        <v>406022</v>
      </c>
      <c r="AR196" s="159">
        <f t="shared" si="136"/>
        <v>418959</v>
      </c>
      <c r="AS196" s="159">
        <f t="shared" si="136"/>
        <v>397991</v>
      </c>
      <c r="AT196" s="159">
        <f t="shared" si="136"/>
        <v>396584</v>
      </c>
      <c r="AU196" s="159">
        <f t="shared" si="136"/>
        <v>410190</v>
      </c>
      <c r="AV196" s="159">
        <f t="shared" si="136"/>
        <v>398059</v>
      </c>
      <c r="AW196" s="159">
        <f t="shared" si="136"/>
        <v>415723</v>
      </c>
      <c r="AX196" s="159">
        <f t="shared" si="136"/>
        <v>407182</v>
      </c>
      <c r="AY196" s="159">
        <f t="shared" si="136"/>
        <v>414290</v>
      </c>
      <c r="AZ196" s="159">
        <f t="shared" si="136"/>
        <v>411990</v>
      </c>
      <c r="BA196" s="159">
        <f t="shared" si="136"/>
        <v>370875</v>
      </c>
      <c r="BB196" s="159">
        <f t="shared" si="136"/>
        <v>411103</v>
      </c>
      <c r="BC196" s="52">
        <f t="shared" si="136"/>
        <v>397211</v>
      </c>
      <c r="BD196" s="52">
        <f t="shared" si="136"/>
        <v>405939</v>
      </c>
      <c r="BE196" s="52">
        <f t="shared" si="136"/>
        <v>386804</v>
      </c>
      <c r="BF196" s="52">
        <f t="shared" si="136"/>
        <v>387331</v>
      </c>
      <c r="BG196" s="52">
        <f t="shared" si="136"/>
        <v>398904</v>
      </c>
      <c r="BH196" s="52">
        <f t="shared" si="136"/>
        <v>380490</v>
      </c>
      <c r="BI196" s="52">
        <f t="shared" si="136"/>
        <v>395756</v>
      </c>
      <c r="BJ196" s="52">
        <f t="shared" si="136"/>
        <v>386473</v>
      </c>
      <c r="BK196" s="61">
        <f t="shared" si="136"/>
        <v>394324</v>
      </c>
    </row>
    <row r="197" spans="1:63" ht="12.75" customHeight="1">
      <c r="A197" t="s">
        <v>61</v>
      </c>
      <c r="B197" s="67" t="s">
        <v>154</v>
      </c>
      <c r="C197" s="67" t="s">
        <v>154</v>
      </c>
      <c r="D197" s="159">
        <f aca="true" t="shared" si="137" ref="D197:AI197">SUM(D129:D130,D156:D157)</f>
        <v>45872</v>
      </c>
      <c r="E197" s="159">
        <f t="shared" si="137"/>
        <v>48659</v>
      </c>
      <c r="F197" s="159">
        <f t="shared" si="137"/>
        <v>54453</v>
      </c>
      <c r="G197" s="159">
        <f t="shared" si="137"/>
        <v>53904</v>
      </c>
      <c r="H197" s="159">
        <f t="shared" si="137"/>
        <v>56081</v>
      </c>
      <c r="I197" s="159">
        <f t="shared" si="137"/>
        <v>52119</v>
      </c>
      <c r="J197" s="159">
        <f t="shared" si="137"/>
        <v>53008</v>
      </c>
      <c r="K197" s="159">
        <f t="shared" si="137"/>
        <v>50752</v>
      </c>
      <c r="L197" s="159">
        <f t="shared" si="137"/>
        <v>48119</v>
      </c>
      <c r="M197" s="159">
        <f t="shared" si="137"/>
        <v>52875</v>
      </c>
      <c r="N197" s="159">
        <f t="shared" si="137"/>
        <v>50872</v>
      </c>
      <c r="O197" s="159">
        <f t="shared" si="137"/>
        <v>46005</v>
      </c>
      <c r="P197" s="159">
        <f t="shared" si="137"/>
        <v>52112</v>
      </c>
      <c r="Q197" s="159">
        <f t="shared" si="137"/>
        <v>51703</v>
      </c>
      <c r="R197" s="159">
        <f t="shared" si="137"/>
        <v>57773</v>
      </c>
      <c r="S197" s="159">
        <f t="shared" si="137"/>
        <v>57263</v>
      </c>
      <c r="T197" s="159">
        <f t="shared" si="137"/>
        <v>58679</v>
      </c>
      <c r="U197" s="159">
        <f t="shared" si="137"/>
        <v>55315</v>
      </c>
      <c r="V197" s="159">
        <f t="shared" si="137"/>
        <v>55854</v>
      </c>
      <c r="W197" s="159">
        <f t="shared" si="137"/>
        <v>53532</v>
      </c>
      <c r="X197" s="159">
        <f t="shared" si="137"/>
        <v>53750</v>
      </c>
      <c r="Y197" s="159">
        <f t="shared" si="137"/>
        <v>56836</v>
      </c>
      <c r="Z197" s="159">
        <f t="shared" si="137"/>
        <v>56509</v>
      </c>
      <c r="AA197" s="159">
        <f t="shared" si="137"/>
        <v>56254</v>
      </c>
      <c r="AB197" s="159">
        <f t="shared" si="137"/>
        <v>57445</v>
      </c>
      <c r="AC197" s="159">
        <f t="shared" si="137"/>
        <v>52898</v>
      </c>
      <c r="AD197" s="159">
        <f t="shared" si="137"/>
        <v>57246</v>
      </c>
      <c r="AE197" s="5">
        <f t="shared" si="137"/>
        <v>55561</v>
      </c>
      <c r="AF197" s="5">
        <f t="shared" si="137"/>
        <v>54434</v>
      </c>
      <c r="AG197" s="5">
        <f t="shared" si="137"/>
        <v>53488</v>
      </c>
      <c r="AH197" s="5">
        <f t="shared" si="137"/>
        <v>52938</v>
      </c>
      <c r="AI197" s="5">
        <f t="shared" si="137"/>
        <v>52026</v>
      </c>
      <c r="AJ197" s="5">
        <f aca="true" t="shared" si="138" ref="AJ197:AP197">SUM(AJ129:AJ130,AJ156:AJ157)</f>
        <v>47487</v>
      </c>
      <c r="AK197" s="5">
        <f t="shared" si="138"/>
        <v>54443</v>
      </c>
      <c r="AL197" s="5">
        <f t="shared" si="138"/>
        <v>55313</v>
      </c>
      <c r="AM197" s="5">
        <f t="shared" si="138"/>
        <v>51694</v>
      </c>
      <c r="AN197" s="5">
        <f t="shared" si="138"/>
        <v>53040</v>
      </c>
      <c r="AO197" s="5">
        <f t="shared" si="138"/>
        <v>50687</v>
      </c>
      <c r="AP197" s="5">
        <f t="shared" si="138"/>
        <v>59210</v>
      </c>
      <c r="AQ197" s="5">
        <f aca="true" t="shared" si="139" ref="AQ197:BK197">SUM(AQ129:AQ130,AQ156:AQ157)</f>
        <v>60344</v>
      </c>
      <c r="AR197" s="5">
        <f t="shared" si="139"/>
        <v>63762</v>
      </c>
      <c r="AS197" s="5">
        <f t="shared" si="139"/>
        <v>61358</v>
      </c>
      <c r="AT197" s="5">
        <f t="shared" si="139"/>
        <v>57750</v>
      </c>
      <c r="AU197" s="5">
        <f t="shared" si="139"/>
        <v>55694</v>
      </c>
      <c r="AV197" s="5">
        <f t="shared" si="139"/>
        <v>53805</v>
      </c>
      <c r="AW197" s="5">
        <f t="shared" si="139"/>
        <v>57778</v>
      </c>
      <c r="AX197" s="5">
        <f t="shared" si="139"/>
        <v>58253</v>
      </c>
      <c r="AY197" s="5">
        <f t="shared" si="139"/>
        <v>62885</v>
      </c>
      <c r="AZ197" s="5">
        <f t="shared" si="139"/>
        <v>58384</v>
      </c>
      <c r="BA197" s="5">
        <f t="shared" si="139"/>
        <v>52192</v>
      </c>
      <c r="BB197" s="5">
        <f t="shared" si="139"/>
        <v>67773</v>
      </c>
      <c r="BC197" s="61">
        <f t="shared" si="139"/>
        <v>67700</v>
      </c>
      <c r="BD197" s="61">
        <f t="shared" si="139"/>
        <v>71282</v>
      </c>
      <c r="BE197" s="61">
        <f t="shared" si="139"/>
        <v>66806</v>
      </c>
      <c r="BF197" s="61">
        <f t="shared" si="139"/>
        <v>65389</v>
      </c>
      <c r="BG197" s="61">
        <f t="shared" si="139"/>
        <v>63043</v>
      </c>
      <c r="BH197" s="61">
        <f t="shared" si="139"/>
        <v>61732</v>
      </c>
      <c r="BI197" s="61">
        <f t="shared" si="139"/>
        <v>60474</v>
      </c>
      <c r="BJ197" s="61">
        <f t="shared" si="139"/>
        <v>57173</v>
      </c>
      <c r="BK197" s="61">
        <f t="shared" si="139"/>
        <v>61459</v>
      </c>
    </row>
    <row r="198" spans="1:63" ht="12.75" customHeight="1">
      <c r="A198" t="s">
        <v>128</v>
      </c>
      <c r="B198" s="67" t="s">
        <v>154</v>
      </c>
      <c r="C198" s="67" t="s">
        <v>154</v>
      </c>
      <c r="D198" s="159">
        <f>SUM(D120,D131:D133,D147,D150:D151,D158)</f>
        <v>0</v>
      </c>
      <c r="E198" s="159">
        <f aca="true" t="shared" si="140" ref="E198:AP198">SUM(E120,E131:E133,E147,E150:E151,E158)</f>
        <v>0</v>
      </c>
      <c r="F198" s="159">
        <f t="shared" si="140"/>
        <v>0</v>
      </c>
      <c r="G198" s="159">
        <f t="shared" si="140"/>
        <v>0</v>
      </c>
      <c r="H198" s="159">
        <f t="shared" si="140"/>
        <v>0</v>
      </c>
      <c r="I198" s="159">
        <f t="shared" si="140"/>
        <v>0</v>
      </c>
      <c r="J198" s="159">
        <f t="shared" si="140"/>
        <v>0</v>
      </c>
      <c r="K198" s="159">
        <f t="shared" si="140"/>
        <v>0</v>
      </c>
      <c r="L198" s="159">
        <f t="shared" si="140"/>
        <v>0</v>
      </c>
      <c r="M198" s="159">
        <f t="shared" si="140"/>
        <v>104</v>
      </c>
      <c r="N198" s="159">
        <f t="shared" si="140"/>
        <v>139.5</v>
      </c>
      <c r="O198" s="159">
        <f t="shared" si="140"/>
        <v>116</v>
      </c>
      <c r="P198" s="159">
        <f t="shared" si="140"/>
        <v>305</v>
      </c>
      <c r="Q198" s="159">
        <f t="shared" si="140"/>
        <v>43</v>
      </c>
      <c r="R198" s="159">
        <f t="shared" si="140"/>
        <v>131</v>
      </c>
      <c r="S198" s="159">
        <f t="shared" si="140"/>
        <v>129.5</v>
      </c>
      <c r="T198" s="159">
        <f t="shared" si="140"/>
        <v>115</v>
      </c>
      <c r="U198" s="159">
        <f t="shared" si="140"/>
        <v>82.5</v>
      </c>
      <c r="V198" s="159">
        <f t="shared" si="140"/>
        <v>277.5</v>
      </c>
      <c r="W198" s="159">
        <f t="shared" si="140"/>
        <v>112</v>
      </c>
      <c r="X198" s="159">
        <f t="shared" si="140"/>
        <v>222</v>
      </c>
      <c r="Y198" s="159">
        <f t="shared" si="140"/>
        <v>162</v>
      </c>
      <c r="Z198" s="159">
        <f t="shared" si="140"/>
        <v>220</v>
      </c>
      <c r="AA198" s="159">
        <f t="shared" si="140"/>
        <v>228</v>
      </c>
      <c r="AB198" s="159">
        <f t="shared" si="140"/>
        <v>167.5</v>
      </c>
      <c r="AC198" s="159">
        <f t="shared" si="140"/>
        <v>75.5</v>
      </c>
      <c r="AD198" s="159">
        <f t="shared" si="140"/>
        <v>187</v>
      </c>
      <c r="AE198" s="159">
        <f t="shared" si="140"/>
        <v>13.5</v>
      </c>
      <c r="AF198" s="159">
        <f t="shared" si="140"/>
        <v>131</v>
      </c>
      <c r="AG198" s="159">
        <f t="shared" si="140"/>
        <v>142</v>
      </c>
      <c r="AH198" s="159">
        <f t="shared" si="140"/>
        <v>236</v>
      </c>
      <c r="AI198" s="159">
        <f t="shared" si="140"/>
        <v>67</v>
      </c>
      <c r="AJ198" s="159">
        <f t="shared" si="140"/>
        <v>87</v>
      </c>
      <c r="AK198" s="159">
        <f t="shared" si="140"/>
        <v>82.5</v>
      </c>
      <c r="AL198" s="159">
        <f t="shared" si="140"/>
        <v>386</v>
      </c>
      <c r="AM198" s="159">
        <f t="shared" si="140"/>
        <v>645</v>
      </c>
      <c r="AN198" s="159">
        <f t="shared" si="140"/>
        <v>553</v>
      </c>
      <c r="AO198" s="159">
        <f t="shared" si="140"/>
        <v>604</v>
      </c>
      <c r="AP198" s="159">
        <f t="shared" si="140"/>
        <v>242</v>
      </c>
      <c r="AQ198" s="159">
        <f aca="true" t="shared" si="141" ref="AQ198:BK198">SUM(AQ120,AQ131:AQ133,AQ147,AQ150:AQ151,AQ158)</f>
        <v>143</v>
      </c>
      <c r="AR198" s="159">
        <f t="shared" si="141"/>
        <v>345</v>
      </c>
      <c r="AS198" s="159">
        <f t="shared" si="141"/>
        <v>654</v>
      </c>
      <c r="AT198" s="159">
        <f t="shared" si="141"/>
        <v>372.5</v>
      </c>
      <c r="AU198" s="159">
        <f t="shared" si="141"/>
        <v>894.5</v>
      </c>
      <c r="AV198" s="159">
        <f t="shared" si="141"/>
        <v>445</v>
      </c>
      <c r="AW198" s="159">
        <f t="shared" si="141"/>
        <v>923</v>
      </c>
      <c r="AX198" s="159">
        <f t="shared" si="141"/>
        <v>1016</v>
      </c>
      <c r="AY198" s="159">
        <f t="shared" si="141"/>
        <v>908.5</v>
      </c>
      <c r="AZ198" s="159">
        <f t="shared" si="141"/>
        <v>824</v>
      </c>
      <c r="BA198" s="159">
        <f t="shared" si="141"/>
        <v>1367</v>
      </c>
      <c r="BB198" s="159">
        <f t="shared" si="141"/>
        <v>1786.5</v>
      </c>
      <c r="BC198" s="52">
        <f t="shared" si="141"/>
        <v>1403</v>
      </c>
      <c r="BD198" s="52">
        <f t="shared" si="141"/>
        <v>945</v>
      </c>
      <c r="BE198" s="52">
        <f t="shared" si="141"/>
        <v>1634.5</v>
      </c>
      <c r="BF198" s="52">
        <f t="shared" si="141"/>
        <v>2044</v>
      </c>
      <c r="BG198" s="52">
        <f t="shared" si="141"/>
        <v>1865.5</v>
      </c>
      <c r="BH198" s="52">
        <f t="shared" si="141"/>
        <v>1420</v>
      </c>
      <c r="BI198" s="52">
        <f t="shared" si="141"/>
        <v>2139</v>
      </c>
      <c r="BJ198" s="52">
        <f t="shared" si="141"/>
        <v>1920.5</v>
      </c>
      <c r="BK198" s="61">
        <f t="shared" si="141"/>
        <v>1543</v>
      </c>
    </row>
    <row r="199" spans="1:63" ht="12.75" customHeight="1">
      <c r="A199" t="s">
        <v>129</v>
      </c>
      <c r="B199" s="67" t="s">
        <v>154</v>
      </c>
      <c r="C199" s="67" t="s">
        <v>154</v>
      </c>
      <c r="D199" s="159">
        <f>SUM(D159:D164)</f>
        <v>164</v>
      </c>
      <c r="E199" s="159">
        <f aca="true" t="shared" si="142" ref="E199:AP199">SUM(E159:E164)</f>
        <v>95.5</v>
      </c>
      <c r="F199" s="159">
        <f t="shared" si="142"/>
        <v>280.5</v>
      </c>
      <c r="G199" s="159">
        <f t="shared" si="142"/>
        <v>197</v>
      </c>
      <c r="H199" s="159">
        <f t="shared" si="142"/>
        <v>228.5</v>
      </c>
      <c r="I199" s="159">
        <f t="shared" si="142"/>
        <v>182.5</v>
      </c>
      <c r="J199" s="159">
        <f t="shared" si="142"/>
        <v>64</v>
      </c>
      <c r="K199" s="159">
        <f t="shared" si="142"/>
        <v>524</v>
      </c>
      <c r="L199" s="159">
        <f t="shared" si="142"/>
        <v>41.5</v>
      </c>
      <c r="M199" s="159">
        <f t="shared" si="142"/>
        <v>8.5</v>
      </c>
      <c r="N199" s="159">
        <f t="shared" si="142"/>
        <v>85</v>
      </c>
      <c r="O199" s="159">
        <f t="shared" si="142"/>
        <v>0.5</v>
      </c>
      <c r="P199" s="159">
        <f t="shared" si="142"/>
        <v>94.5</v>
      </c>
      <c r="Q199" s="159">
        <f t="shared" si="142"/>
        <v>24</v>
      </c>
      <c r="R199" s="159">
        <f t="shared" si="142"/>
        <v>21.5</v>
      </c>
      <c r="S199" s="159">
        <f t="shared" si="142"/>
        <v>153</v>
      </c>
      <c r="T199" s="159">
        <f t="shared" si="142"/>
        <v>48.5</v>
      </c>
      <c r="U199" s="159">
        <f t="shared" si="142"/>
        <v>36</v>
      </c>
      <c r="V199" s="159">
        <f t="shared" si="142"/>
        <v>66.5</v>
      </c>
      <c r="W199" s="159">
        <f t="shared" si="142"/>
        <v>5.5</v>
      </c>
      <c r="X199" s="159">
        <f t="shared" si="142"/>
        <v>40</v>
      </c>
      <c r="Y199" s="159">
        <f t="shared" si="142"/>
        <v>26.5</v>
      </c>
      <c r="Z199" s="159">
        <f t="shared" si="142"/>
        <v>80</v>
      </c>
      <c r="AA199" s="159">
        <f t="shared" si="142"/>
        <v>81</v>
      </c>
      <c r="AB199" s="159">
        <f t="shared" si="142"/>
        <v>240.5</v>
      </c>
      <c r="AC199" s="159">
        <f t="shared" si="142"/>
        <v>254.5</v>
      </c>
      <c r="AD199" s="159">
        <f t="shared" si="142"/>
        <v>278.9</v>
      </c>
      <c r="AE199" s="159">
        <f t="shared" si="142"/>
        <v>435</v>
      </c>
      <c r="AF199" s="159">
        <f t="shared" si="142"/>
        <v>71.5</v>
      </c>
      <c r="AG199" s="159">
        <f t="shared" si="142"/>
        <v>217.1</v>
      </c>
      <c r="AH199" s="159">
        <f t="shared" si="142"/>
        <v>401.6</v>
      </c>
      <c r="AI199" s="159">
        <f t="shared" si="142"/>
        <v>336</v>
      </c>
      <c r="AJ199" s="159">
        <f t="shared" si="142"/>
        <v>344.5</v>
      </c>
      <c r="AK199" s="159">
        <f t="shared" si="142"/>
        <v>516.5</v>
      </c>
      <c r="AL199" s="159">
        <f t="shared" si="142"/>
        <v>454.49999999992804</v>
      </c>
      <c r="AM199" s="159">
        <f t="shared" si="142"/>
        <v>81.499999999946</v>
      </c>
      <c r="AN199" s="159">
        <f t="shared" si="142"/>
        <v>243</v>
      </c>
      <c r="AO199" s="159">
        <f t="shared" si="142"/>
        <v>383</v>
      </c>
      <c r="AP199" s="159">
        <f t="shared" si="142"/>
        <v>399</v>
      </c>
      <c r="AQ199" s="159">
        <f aca="true" t="shared" si="143" ref="AQ199:BK199">SUM(AQ159:AQ164)</f>
        <v>353</v>
      </c>
      <c r="AR199" s="159">
        <f t="shared" si="143"/>
        <v>487.4</v>
      </c>
      <c r="AS199" s="159">
        <f t="shared" si="143"/>
        <v>47.9</v>
      </c>
      <c r="AT199" s="159">
        <f t="shared" si="143"/>
        <v>248.999999999999</v>
      </c>
      <c r="AU199" s="159">
        <f t="shared" si="143"/>
        <v>235.4</v>
      </c>
      <c r="AV199" s="159">
        <f t="shared" si="143"/>
        <v>317</v>
      </c>
      <c r="AW199" s="159">
        <f t="shared" si="143"/>
        <v>588.4999999999491</v>
      </c>
      <c r="AX199" s="159">
        <f t="shared" si="143"/>
        <v>344.666666666663</v>
      </c>
      <c r="AY199" s="159">
        <f t="shared" si="143"/>
        <v>222.1</v>
      </c>
      <c r="AZ199" s="159">
        <f t="shared" si="143"/>
        <v>151</v>
      </c>
      <c r="BA199" s="159">
        <f t="shared" si="143"/>
        <v>110</v>
      </c>
      <c r="BB199" s="159">
        <f t="shared" si="143"/>
        <v>190.4</v>
      </c>
      <c r="BC199" s="52">
        <f t="shared" si="143"/>
        <v>12.066666666661</v>
      </c>
      <c r="BD199" s="52">
        <f t="shared" si="143"/>
        <v>155.599999999934</v>
      </c>
      <c r="BE199" s="52">
        <f t="shared" si="143"/>
        <v>26.666666666655</v>
      </c>
      <c r="BF199" s="52">
        <f t="shared" si="143"/>
        <v>127.666666666607</v>
      </c>
      <c r="BG199" s="52">
        <f t="shared" si="143"/>
        <v>0</v>
      </c>
      <c r="BH199" s="52">
        <f t="shared" si="143"/>
        <v>78.66666666663</v>
      </c>
      <c r="BI199" s="52">
        <f t="shared" si="143"/>
        <v>235.59999999989</v>
      </c>
      <c r="BJ199" s="52">
        <f t="shared" si="143"/>
        <v>164.999999999923</v>
      </c>
      <c r="BK199" s="61">
        <f t="shared" si="143"/>
        <v>154.19999999992802</v>
      </c>
    </row>
    <row r="200" spans="1:63" ht="12.75" customHeight="1">
      <c r="A200" t="s">
        <v>154</v>
      </c>
      <c r="B200" s="67" t="s">
        <v>154</v>
      </c>
      <c r="C200" s="67" t="s">
        <v>154</v>
      </c>
      <c r="D200" s="38"/>
      <c r="E200" s="38"/>
      <c r="F200" s="38"/>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BC200" s="61"/>
      <c r="BD200" s="61"/>
      <c r="BE200" s="61"/>
      <c r="BF200" s="61"/>
      <c r="BG200" s="61"/>
      <c r="BH200" s="61"/>
      <c r="BI200" s="61"/>
      <c r="BJ200" s="61"/>
      <c r="BK200" s="61"/>
    </row>
    <row r="201" spans="1:64" ht="13.5" thickBot="1">
      <c r="A201" s="68" t="s">
        <v>0</v>
      </c>
      <c r="B201" s="68" t="s">
        <v>154</v>
      </c>
      <c r="C201" s="68" t="s">
        <v>154</v>
      </c>
      <c r="D201" s="115">
        <f>SUM(D188:D199)</f>
        <v>1900159.3333330979</v>
      </c>
      <c r="E201" s="115">
        <f aca="true" t="shared" si="144" ref="E201:AD201">SUM(E188:E199)</f>
        <v>1405280.6666664681</v>
      </c>
      <c r="F201" s="115">
        <f t="shared" si="144"/>
        <v>1879460.9999997357</v>
      </c>
      <c r="G201" s="115">
        <f t="shared" si="144"/>
        <v>1630749.4166664446</v>
      </c>
      <c r="H201" s="115">
        <f t="shared" si="144"/>
        <v>1369236.5833331267</v>
      </c>
      <c r="I201" s="115">
        <f t="shared" si="144"/>
        <v>1303454.249999817</v>
      </c>
      <c r="J201" s="115">
        <f t="shared" si="144"/>
        <v>1870758.4166664344</v>
      </c>
      <c r="K201" s="115">
        <f t="shared" si="144"/>
        <v>1788441.083333068</v>
      </c>
      <c r="L201" s="115">
        <f t="shared" si="144"/>
        <v>2067653.3333330986</v>
      </c>
      <c r="M201" s="115">
        <f t="shared" si="144"/>
        <v>2450159.749999687</v>
      </c>
      <c r="N201" s="115">
        <f t="shared" si="144"/>
        <v>2392037.5833330415</v>
      </c>
      <c r="O201" s="115">
        <f t="shared" si="144"/>
        <v>1772885.2499997607</v>
      </c>
      <c r="P201" s="115">
        <f t="shared" si="144"/>
        <v>2393158.4999996983</v>
      </c>
      <c r="Q201" s="115">
        <f t="shared" si="144"/>
        <v>2331523.833333053</v>
      </c>
      <c r="R201" s="115">
        <f t="shared" si="144"/>
        <v>1912215.916666455</v>
      </c>
      <c r="S201" s="115">
        <f t="shared" si="144"/>
        <v>2050070.0833330702</v>
      </c>
      <c r="T201" s="115">
        <f t="shared" si="144"/>
        <v>2668209.1666663527</v>
      </c>
      <c r="U201" s="115">
        <f t="shared" si="144"/>
        <v>1810911.5833331193</v>
      </c>
      <c r="V201" s="115">
        <f t="shared" si="144"/>
        <v>1668091.6666664702</v>
      </c>
      <c r="W201" s="115">
        <f t="shared" si="144"/>
        <v>1898349.8333331228</v>
      </c>
      <c r="X201" s="115">
        <f t="shared" si="144"/>
        <v>2597489.9999997085</v>
      </c>
      <c r="Y201" s="115">
        <f t="shared" si="144"/>
        <v>3058893.9166663596</v>
      </c>
      <c r="Z201" s="115">
        <f t="shared" si="144"/>
        <v>2944758.999999724</v>
      </c>
      <c r="AA201" s="115">
        <f t="shared" si="144"/>
        <v>3585088.166666245</v>
      </c>
      <c r="AB201" s="115">
        <f t="shared" si="144"/>
        <v>3563443.9999993932</v>
      </c>
      <c r="AC201" s="115">
        <f t="shared" si="144"/>
        <v>3004065.2499995306</v>
      </c>
      <c r="AD201" s="115">
        <f t="shared" si="144"/>
        <v>2404079.7333331183</v>
      </c>
      <c r="AE201" s="115">
        <f aca="true" t="shared" si="145" ref="AE201:AP201">SUM(AE188:AE199)</f>
        <v>2250672.999999761</v>
      </c>
      <c r="AF201" s="115">
        <f t="shared" si="145"/>
        <v>2147339.7499997783</v>
      </c>
      <c r="AG201" s="115">
        <f t="shared" si="145"/>
        <v>2250436.683333102</v>
      </c>
      <c r="AH201" s="115">
        <f t="shared" si="145"/>
        <v>2078548.93333307</v>
      </c>
      <c r="AI201" s="115">
        <f t="shared" si="145"/>
        <v>2239893.74999969</v>
      </c>
      <c r="AJ201" s="115">
        <f t="shared" si="145"/>
        <v>3272442.2499994882</v>
      </c>
      <c r="AK201" s="115">
        <f t="shared" si="145"/>
        <v>2756931.833332785</v>
      </c>
      <c r="AL201" s="115">
        <f t="shared" si="145"/>
        <v>3432208.833332667</v>
      </c>
      <c r="AM201" s="115">
        <f t="shared" si="145"/>
        <v>4006367.8333326206</v>
      </c>
      <c r="AN201" s="115">
        <f t="shared" si="145"/>
        <v>3826183.4999992787</v>
      </c>
      <c r="AO201" s="115">
        <f t="shared" si="145"/>
        <v>3168402.499999429</v>
      </c>
      <c r="AP201" s="115">
        <f t="shared" si="145"/>
        <v>3651632.4166659005</v>
      </c>
      <c r="AQ201" s="115">
        <f aca="true" t="shared" si="146" ref="AQ201:BK201">SUM(AQ188:AQ199)</f>
        <v>4001322.7440473433</v>
      </c>
      <c r="AR201" s="115">
        <f t="shared" si="146"/>
        <v>4057492.126190223</v>
      </c>
      <c r="AS201" s="115">
        <f t="shared" si="146"/>
        <v>3025181.8563489756</v>
      </c>
      <c r="AT201" s="115">
        <f t="shared" si="146"/>
        <v>2602879.984126824</v>
      </c>
      <c r="AU201" s="115">
        <f t="shared" si="146"/>
        <v>2795866.846428382</v>
      </c>
      <c r="AV201" s="115">
        <f t="shared" si="146"/>
        <v>3263015.3650791333</v>
      </c>
      <c r="AW201" s="115">
        <f t="shared" si="146"/>
        <v>4701201.266806387</v>
      </c>
      <c r="AX201" s="115">
        <f t="shared" si="146"/>
        <v>4141422.6744861985</v>
      </c>
      <c r="AY201" s="115">
        <f t="shared" si="146"/>
        <v>5700456.660457158</v>
      </c>
      <c r="AZ201" s="115">
        <f t="shared" si="146"/>
        <v>5211819.070377799</v>
      </c>
      <c r="BA201" s="115">
        <f t="shared" si="146"/>
        <v>5371015.943276934</v>
      </c>
      <c r="BB201" s="115">
        <f t="shared" si="146"/>
        <v>4769859.2534077475</v>
      </c>
      <c r="BC201" s="72">
        <f t="shared" si="146"/>
        <v>3854713.027217332</v>
      </c>
      <c r="BD201" s="72">
        <f t="shared" si="146"/>
        <v>3514688.080508664</v>
      </c>
      <c r="BE201" s="72">
        <f t="shared" si="146"/>
        <v>2881095.1723854663</v>
      </c>
      <c r="BF201" s="72">
        <f t="shared" si="146"/>
        <v>3254032.1392388428</v>
      </c>
      <c r="BG201" s="72">
        <f t="shared" si="146"/>
        <v>4478536.581815753</v>
      </c>
      <c r="BH201" s="72">
        <f t="shared" si="146"/>
        <v>2809814.5522874244</v>
      </c>
      <c r="BI201" s="72">
        <f t="shared" si="146"/>
        <v>5573203.271218122</v>
      </c>
      <c r="BJ201" s="72">
        <f t="shared" si="146"/>
        <v>4578916.719887672</v>
      </c>
      <c r="BK201" s="72">
        <f t="shared" si="146"/>
        <v>6271511.806092041</v>
      </c>
      <c r="BL201" s="57"/>
    </row>
    <row r="202" spans="1:3" ht="13.5" thickTop="1">
      <c r="A202" s="6">
        <f>IF('Main Table'!B202:B204&lt;&gt;"",'Main Table'!B202:B204,"")</f>
      </c>
      <c r="B202" s="67">
        <f>IF('Main Table'!C202:C204&lt;&gt;"",'Main Table'!C202:C204,"")</f>
      </c>
      <c r="C202" s="67">
        <f>IF('Main Table'!D202:D204&lt;&gt;"",'Main Table'!D202:D204,"")</f>
      </c>
    </row>
    <row r="203" spans="1:64" ht="12.75">
      <c r="A203" s="67"/>
      <c r="B203" s="245"/>
      <c r="C203" s="67"/>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row>
    <row r="204" spans="1:64" s="1" customFormat="1" ht="16.5" customHeight="1">
      <c r="A204" s="5"/>
      <c r="B204" s="245"/>
      <c r="C204" s="67"/>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row>
    <row r="205" spans="1:61" s="1" customFormat="1" ht="17.25" customHeight="1">
      <c r="A205" s="36" t="s">
        <v>106</v>
      </c>
      <c r="C205" s="40"/>
      <c r="D205" s="40"/>
      <c r="E205" s="40"/>
      <c r="F205" s="40"/>
      <c r="G205" s="40"/>
      <c r="H205" s="40"/>
      <c r="I205" s="132"/>
      <c r="J205" s="132"/>
      <c r="K205" s="132"/>
      <c r="L205" s="132"/>
      <c r="M205" s="132"/>
      <c r="N205" s="132"/>
      <c r="O205" s="132"/>
      <c r="P205" s="132"/>
      <c r="Q205" s="132"/>
      <c r="R205" s="132"/>
      <c r="S205" s="133"/>
      <c r="T205" s="133"/>
      <c r="U205" s="133"/>
      <c r="V205" s="133"/>
      <c r="W205" s="133"/>
      <c r="X205" s="134"/>
      <c r="Y205" s="134"/>
      <c r="Z205" s="134"/>
      <c r="AA205" s="134"/>
      <c r="AB205" s="134"/>
      <c r="AC205" s="134"/>
      <c r="AD205" s="134"/>
      <c r="AQ205" s="235"/>
      <c r="AR205" s="235"/>
      <c r="AS205" s="235"/>
      <c r="AT205" s="235"/>
      <c r="AU205" s="235"/>
      <c r="AV205" s="235"/>
      <c r="AW205" s="235"/>
      <c r="AX205" s="235"/>
      <c r="AY205" s="235"/>
      <c r="AZ205" s="235"/>
      <c r="BA205" s="235"/>
      <c r="BB205" s="235"/>
      <c r="BC205" s="235"/>
      <c r="BD205" s="235"/>
      <c r="BE205" s="235"/>
      <c r="BF205" s="235"/>
      <c r="BG205" s="235"/>
      <c r="BH205" s="5"/>
      <c r="BI205" s="235"/>
    </row>
    <row r="206" spans="1:30" ht="12.75">
      <c r="A206" s="69" t="s">
        <v>81</v>
      </c>
      <c r="B206" s="40"/>
      <c r="C206" s="40"/>
      <c r="D206" s="40"/>
      <c r="E206" s="40"/>
      <c r="F206" s="40"/>
      <c r="G206" s="40"/>
      <c r="H206" s="40"/>
      <c r="I206" s="132"/>
      <c r="J206" s="132"/>
      <c r="K206" s="132"/>
      <c r="L206" s="132"/>
      <c r="M206" s="132"/>
      <c r="N206" s="132"/>
      <c r="O206" s="132"/>
      <c r="P206" s="132"/>
      <c r="Q206" s="132"/>
      <c r="R206" s="132"/>
      <c r="S206" s="134"/>
      <c r="T206" s="134"/>
      <c r="U206" s="134"/>
      <c r="V206" s="134"/>
      <c r="W206" s="134"/>
      <c r="X206" s="134"/>
      <c r="Y206" s="134"/>
      <c r="Z206" s="134"/>
      <c r="AA206" s="134"/>
      <c r="AB206" s="134"/>
      <c r="AC206" s="134"/>
      <c r="AD206" s="134"/>
    </row>
    <row r="207" ht="39.75" customHeight="1"/>
    <row r="208" ht="39.75" customHeight="1">
      <c r="A208" s="13" t="s">
        <v>103</v>
      </c>
    </row>
    <row r="209" ht="12.75">
      <c r="A209" s="13" t="s">
        <v>89</v>
      </c>
    </row>
    <row r="210" ht="12.75">
      <c r="A210" s="13" t="s">
        <v>105</v>
      </c>
    </row>
    <row r="225" ht="13.5" thickBot="1">
      <c r="G225" s="115"/>
    </row>
    <row r="226" ht="13.5" thickTop="1"/>
  </sheetData>
  <sheetProtection/>
  <hyperlinks>
    <hyperlink ref="A206"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worksheet>
</file>

<file path=xl/worksheets/sheet8.xml><?xml version="1.0" encoding="utf-8"?>
<worksheet xmlns="http://schemas.openxmlformats.org/spreadsheetml/2006/main" xmlns:r="http://schemas.openxmlformats.org/officeDocument/2006/relationships">
  <sheetPr codeName="Sheet8"/>
  <dimension ref="A1:AP211"/>
  <sheetViews>
    <sheetView zoomScalePageLayoutView="0" workbookViewId="0" topLeftCell="A1">
      <pane xSplit="3" ySplit="6" topLeftCell="D175" activePane="bottomRight" state="frozen"/>
      <selection pane="topLeft" activeCell="A1" sqref="A1"/>
      <selection pane="topRight" activeCell="D1" sqref="D1"/>
      <selection pane="bottomLeft" activeCell="A7" sqref="A7"/>
      <selection pane="bottomRight" activeCell="L205" sqref="D203:L205"/>
    </sheetView>
  </sheetViews>
  <sheetFormatPr defaultColWidth="9.140625" defaultRowHeight="12.75"/>
  <cols>
    <col min="1" max="1" width="33.57421875" style="5" customWidth="1"/>
    <col min="2" max="2" width="36.00390625" style="5" customWidth="1"/>
    <col min="3" max="3" width="10.00390625" style="5" customWidth="1"/>
    <col min="4" max="4" width="11.140625" style="5" customWidth="1"/>
    <col min="5" max="5" width="10.140625" style="5" customWidth="1"/>
    <col min="6" max="8" width="11.8515625" style="5" customWidth="1"/>
    <col min="9" max="16384" width="9.140625" style="5" customWidth="1"/>
  </cols>
  <sheetData>
    <row r="1" spans="1:4" ht="24.75" customHeight="1">
      <c r="A1" s="190" t="s">
        <v>39</v>
      </c>
      <c r="B1" s="191"/>
      <c r="C1" s="190"/>
      <c r="D1" s="191"/>
    </row>
    <row r="2" spans="1:4" ht="21">
      <c r="A2" s="192" t="s">
        <v>83</v>
      </c>
      <c r="B2" s="191"/>
      <c r="C2" s="192"/>
      <c r="D2" s="191"/>
    </row>
    <row r="3" spans="1:4" ht="12.75">
      <c r="A3" s="191"/>
      <c r="B3" s="191"/>
      <c r="C3" s="191"/>
      <c r="D3" s="191"/>
    </row>
    <row r="4" ht="13.5" thickBot="1"/>
    <row r="5" spans="1:8" ht="13.5" thickTop="1">
      <c r="A5" s="20"/>
      <c r="B5" s="20"/>
      <c r="C5" s="66" t="s">
        <v>54</v>
      </c>
      <c r="D5" s="20"/>
      <c r="E5" s="20"/>
      <c r="F5" s="20"/>
      <c r="G5" s="20"/>
      <c r="H5" s="20"/>
    </row>
    <row r="6" spans="1:8" ht="12.75" customHeight="1" thickBot="1">
      <c r="A6" s="70" t="s">
        <v>77</v>
      </c>
      <c r="B6" s="70" t="s">
        <v>78</v>
      </c>
      <c r="C6" s="22" t="s">
        <v>64</v>
      </c>
      <c r="D6" s="197" t="s">
        <v>42</v>
      </c>
      <c r="E6" s="197" t="s">
        <v>43</v>
      </c>
      <c r="F6" s="197" t="s">
        <v>131</v>
      </c>
      <c r="G6" s="197" t="s">
        <v>146</v>
      </c>
      <c r="H6" s="197"/>
    </row>
    <row r="7" spans="1:8" ht="12.75">
      <c r="A7" s="43" t="s">
        <v>41</v>
      </c>
      <c r="B7" s="43"/>
      <c r="G7" s="198" t="s">
        <v>54</v>
      </c>
      <c r="H7" s="198"/>
    </row>
    <row r="8" spans="1:8" ht="12.75" customHeight="1">
      <c r="A8" s="211" t="s">
        <v>57</v>
      </c>
      <c r="B8" s="169" t="s">
        <v>66</v>
      </c>
      <c r="C8" s="167">
        <v>1</v>
      </c>
      <c r="D8" s="147"/>
      <c r="E8" s="147"/>
      <c r="H8" s="199"/>
    </row>
    <row r="9" spans="1:8" ht="12.75" customHeight="1">
      <c r="A9" s="211" t="s">
        <v>154</v>
      </c>
      <c r="B9" s="175" t="s">
        <v>154</v>
      </c>
      <c r="C9" s="167">
        <v>2</v>
      </c>
      <c r="D9" s="147"/>
      <c r="E9" s="147"/>
      <c r="H9" s="199"/>
    </row>
    <row r="10" spans="1:8" ht="12.75" customHeight="1">
      <c r="A10" s="211" t="s">
        <v>154</v>
      </c>
      <c r="B10" s="175" t="s">
        <v>154</v>
      </c>
      <c r="C10" s="167">
        <v>3.000000000003</v>
      </c>
      <c r="D10" s="147"/>
      <c r="E10" s="147"/>
      <c r="H10" s="199"/>
    </row>
    <row r="11" spans="1:8" ht="12.75">
      <c r="A11" s="211" t="s">
        <v>112</v>
      </c>
      <c r="B11" s="173" t="s">
        <v>66</v>
      </c>
      <c r="C11" s="167">
        <v>1</v>
      </c>
      <c r="D11" s="147"/>
      <c r="E11" s="147"/>
      <c r="H11" s="199"/>
    </row>
    <row r="12" spans="1:8" ht="12.75">
      <c r="A12" s="211" t="s">
        <v>154</v>
      </c>
      <c r="B12" s="151" t="s">
        <v>154</v>
      </c>
      <c r="C12" s="167">
        <v>3.000000000003</v>
      </c>
      <c r="D12" s="147"/>
      <c r="E12" s="147"/>
      <c r="H12" s="199"/>
    </row>
    <row r="13" spans="1:8" ht="12.75">
      <c r="A13" s="211" t="s">
        <v>154</v>
      </c>
      <c r="B13" s="151" t="s">
        <v>154</v>
      </c>
      <c r="C13" s="167">
        <v>0.70000000000021</v>
      </c>
      <c r="D13" s="147"/>
      <c r="E13" s="147"/>
      <c r="H13" s="199"/>
    </row>
    <row r="14" spans="1:8" ht="12.75">
      <c r="A14" s="169" t="s">
        <v>111</v>
      </c>
      <c r="B14" s="173" t="s">
        <v>66</v>
      </c>
      <c r="C14" s="167">
        <v>1</v>
      </c>
      <c r="D14" s="147"/>
      <c r="E14" s="147"/>
      <c r="H14" s="199"/>
    </row>
    <row r="15" spans="1:8" ht="12.75">
      <c r="A15" s="211" t="s">
        <v>113</v>
      </c>
      <c r="B15" s="172" t="s">
        <v>66</v>
      </c>
      <c r="C15" s="167">
        <v>1</v>
      </c>
      <c r="D15" s="147">
        <v>1260</v>
      </c>
      <c r="E15" s="147">
        <v>2164</v>
      </c>
      <c r="F15" s="5">
        <v>2908</v>
      </c>
      <c r="G15" s="5">
        <v>2930</v>
      </c>
      <c r="H15" s="200"/>
    </row>
    <row r="16" spans="1:8" ht="12.75">
      <c r="A16" s="211" t="s">
        <v>154</v>
      </c>
      <c r="B16" s="175" t="s">
        <v>154</v>
      </c>
      <c r="C16" s="167">
        <v>2</v>
      </c>
      <c r="D16" s="147">
        <v>46</v>
      </c>
      <c r="E16" s="147">
        <v>59</v>
      </c>
      <c r="F16" s="5">
        <v>78</v>
      </c>
      <c r="G16" s="5">
        <v>71</v>
      </c>
      <c r="H16" s="200"/>
    </row>
    <row r="17" spans="1:8" ht="12.75">
      <c r="A17" s="211"/>
      <c r="B17" s="175"/>
      <c r="C17" s="167">
        <v>3</v>
      </c>
      <c r="D17" s="147"/>
      <c r="E17" s="147"/>
      <c r="H17" s="200"/>
    </row>
    <row r="18" spans="1:8" ht="12.75">
      <c r="A18" s="211" t="s">
        <v>154</v>
      </c>
      <c r="B18" s="175" t="s">
        <v>154</v>
      </c>
      <c r="C18" s="167">
        <v>4</v>
      </c>
      <c r="D18" s="147"/>
      <c r="E18" s="147"/>
      <c r="F18" s="5">
        <v>174</v>
      </c>
      <c r="G18" s="5">
        <v>1019</v>
      </c>
      <c r="H18" s="200"/>
    </row>
    <row r="19" spans="1:8" ht="12.75">
      <c r="A19" s="211" t="s">
        <v>58</v>
      </c>
      <c r="B19" s="169" t="s">
        <v>66</v>
      </c>
      <c r="C19" s="167">
        <v>1</v>
      </c>
      <c r="D19" s="147"/>
      <c r="E19" s="147"/>
      <c r="H19" s="200"/>
    </row>
    <row r="20" spans="1:8" ht="12.75">
      <c r="A20" s="211" t="s">
        <v>154</v>
      </c>
      <c r="B20" s="151" t="s">
        <v>154</v>
      </c>
      <c r="C20" s="167">
        <v>1.5000000000015</v>
      </c>
      <c r="D20" s="147"/>
      <c r="E20" s="147"/>
      <c r="H20" s="200"/>
    </row>
    <row r="21" spans="1:8" s="13" customFormat="1" ht="12.75">
      <c r="A21" s="211" t="s">
        <v>154</v>
      </c>
      <c r="B21" s="177" t="s">
        <v>154</v>
      </c>
      <c r="C21" s="167">
        <v>2</v>
      </c>
      <c r="D21" s="147"/>
      <c r="E21" s="147"/>
      <c r="H21" s="200"/>
    </row>
    <row r="22" spans="1:8" s="13" customFormat="1" ht="12.75">
      <c r="A22" s="211" t="s">
        <v>59</v>
      </c>
      <c r="B22" s="172" t="s">
        <v>66</v>
      </c>
      <c r="C22" s="167">
        <v>1</v>
      </c>
      <c r="D22" s="147"/>
      <c r="E22" s="147"/>
      <c r="H22" s="200"/>
    </row>
    <row r="23" spans="1:8" ht="12.75">
      <c r="A23" s="211" t="s">
        <v>154</v>
      </c>
      <c r="B23" s="178" t="s">
        <v>154</v>
      </c>
      <c r="C23" s="167">
        <v>4</v>
      </c>
      <c r="D23" s="147"/>
      <c r="E23" s="147"/>
      <c r="H23" s="200"/>
    </row>
    <row r="24" spans="1:8" ht="12.75">
      <c r="A24" s="211" t="s">
        <v>154</v>
      </c>
      <c r="B24" s="178" t="s">
        <v>154</v>
      </c>
      <c r="C24" s="167">
        <v>0.9000000000000901</v>
      </c>
      <c r="D24" s="147"/>
      <c r="E24" s="147"/>
      <c r="H24" s="200"/>
    </row>
    <row r="25" spans="1:8" ht="12.75">
      <c r="A25" s="211" t="s">
        <v>117</v>
      </c>
      <c r="B25" s="173" t="s">
        <v>66</v>
      </c>
      <c r="C25" s="167">
        <v>1</v>
      </c>
      <c r="D25" s="147">
        <v>4152</v>
      </c>
      <c r="E25" s="147">
        <v>7924</v>
      </c>
      <c r="F25" s="5">
        <v>7425</v>
      </c>
      <c r="G25" s="5">
        <v>8439</v>
      </c>
      <c r="H25" s="200"/>
    </row>
    <row r="26" spans="1:8" ht="12.75">
      <c r="A26" s="211" t="s">
        <v>154</v>
      </c>
      <c r="B26" s="178" t="s">
        <v>154</v>
      </c>
      <c r="C26" s="167">
        <v>2</v>
      </c>
      <c r="D26" s="147">
        <v>85</v>
      </c>
      <c r="E26" s="147">
        <v>177</v>
      </c>
      <c r="F26" s="5">
        <v>130</v>
      </c>
      <c r="G26" s="5">
        <v>108</v>
      </c>
      <c r="H26" s="200"/>
    </row>
    <row r="27" spans="1:8" ht="12.75">
      <c r="A27" s="211" t="s">
        <v>154</v>
      </c>
      <c r="B27" s="178" t="s">
        <v>154</v>
      </c>
      <c r="C27" s="167">
        <v>4</v>
      </c>
      <c r="D27" s="147">
        <v>516</v>
      </c>
      <c r="E27" s="147">
        <v>197</v>
      </c>
      <c r="F27" s="5">
        <v>141</v>
      </c>
      <c r="G27" s="5">
        <v>2818</v>
      </c>
      <c r="H27" s="200"/>
    </row>
    <row r="28" spans="1:8" ht="12.75">
      <c r="A28" s="212" t="s">
        <v>60</v>
      </c>
      <c r="B28" s="173" t="s">
        <v>66</v>
      </c>
      <c r="C28" s="167">
        <v>1</v>
      </c>
      <c r="D28" s="147"/>
      <c r="E28" s="147"/>
      <c r="H28" s="199"/>
    </row>
    <row r="29" spans="1:8" ht="12.75">
      <c r="A29" s="212" t="s">
        <v>154</v>
      </c>
      <c r="B29" s="151" t="s">
        <v>154</v>
      </c>
      <c r="C29" s="167">
        <v>2</v>
      </c>
      <c r="D29" s="147"/>
      <c r="E29" s="147"/>
      <c r="H29" s="199"/>
    </row>
    <row r="30" spans="1:8" ht="12.75">
      <c r="A30" s="212" t="s">
        <v>154</v>
      </c>
      <c r="B30" s="151" t="s">
        <v>154</v>
      </c>
      <c r="C30" s="167">
        <v>1.6</v>
      </c>
      <c r="D30" s="147"/>
      <c r="E30" s="147"/>
      <c r="H30" s="199"/>
    </row>
    <row r="31" spans="1:8" ht="12.75">
      <c r="A31" s="212" t="s">
        <v>154</v>
      </c>
      <c r="B31" s="151" t="s">
        <v>154</v>
      </c>
      <c r="C31" s="167">
        <v>1.7000000000018698</v>
      </c>
      <c r="D31" s="147"/>
      <c r="E31" s="147"/>
      <c r="H31" s="199"/>
    </row>
    <row r="32" spans="1:8" ht="12.75">
      <c r="A32" s="212" t="s">
        <v>154</v>
      </c>
      <c r="B32" s="151" t="s">
        <v>154</v>
      </c>
      <c r="C32" s="167">
        <v>1.4000000000014001</v>
      </c>
      <c r="D32" s="147"/>
      <c r="E32" s="147"/>
      <c r="H32" s="199"/>
    </row>
    <row r="33" spans="1:8" ht="12.75">
      <c r="A33" s="212" t="s">
        <v>116</v>
      </c>
      <c r="B33" s="172" t="s">
        <v>66</v>
      </c>
      <c r="C33" s="167">
        <v>1</v>
      </c>
      <c r="D33" s="147">
        <v>1796</v>
      </c>
      <c r="E33" s="147">
        <v>2347</v>
      </c>
      <c r="F33" s="5">
        <v>6431</v>
      </c>
      <c r="G33" s="5">
        <v>28302</v>
      </c>
      <c r="H33" s="200"/>
    </row>
    <row r="34" spans="1:8" ht="12.75">
      <c r="A34" s="212" t="s">
        <v>154</v>
      </c>
      <c r="B34" s="178" t="s">
        <v>154</v>
      </c>
      <c r="C34" s="167">
        <v>2</v>
      </c>
      <c r="D34" s="147">
        <v>11</v>
      </c>
      <c r="E34" s="147">
        <v>10</v>
      </c>
      <c r="H34" s="199"/>
    </row>
    <row r="35" spans="1:8" ht="12.75">
      <c r="A35" s="212" t="s">
        <v>154</v>
      </c>
      <c r="B35" s="178" t="s">
        <v>154</v>
      </c>
      <c r="C35" s="167">
        <v>4</v>
      </c>
      <c r="D35" s="147"/>
      <c r="E35" s="147"/>
      <c r="F35" s="5">
        <v>18</v>
      </c>
      <c r="G35" s="5">
        <v>10189</v>
      </c>
      <c r="H35" s="200"/>
    </row>
    <row r="36" spans="1:8" ht="12.75">
      <c r="A36" s="212" t="s">
        <v>67</v>
      </c>
      <c r="B36" s="251" t="s">
        <v>115</v>
      </c>
      <c r="C36" s="167">
        <v>2</v>
      </c>
      <c r="D36" s="147"/>
      <c r="E36" s="147"/>
      <c r="H36" s="199"/>
    </row>
    <row r="37" spans="1:8" ht="12.75">
      <c r="A37" s="212" t="s">
        <v>154</v>
      </c>
      <c r="B37" s="252" t="s">
        <v>154</v>
      </c>
      <c r="C37" s="167">
        <v>3.000000000003</v>
      </c>
      <c r="D37" s="147"/>
      <c r="E37" s="147"/>
      <c r="H37" s="199"/>
    </row>
    <row r="38" spans="1:8" ht="12.75">
      <c r="A38" s="212" t="s">
        <v>154</v>
      </c>
      <c r="B38" s="252" t="s">
        <v>154</v>
      </c>
      <c r="C38" s="170">
        <v>4</v>
      </c>
      <c r="D38" s="147"/>
      <c r="E38" s="147"/>
      <c r="H38" s="199"/>
    </row>
    <row r="39" spans="1:8" ht="12.75">
      <c r="A39" s="212" t="s">
        <v>154</v>
      </c>
      <c r="B39" s="251" t="s">
        <v>68</v>
      </c>
      <c r="C39" s="170">
        <v>2</v>
      </c>
      <c r="D39" s="147"/>
      <c r="E39" s="147"/>
      <c r="H39" s="199"/>
    </row>
    <row r="40" spans="1:8" ht="12.75">
      <c r="A40" s="212" t="s">
        <v>154</v>
      </c>
      <c r="B40" s="251" t="s">
        <v>69</v>
      </c>
      <c r="C40" s="170">
        <v>0.5</v>
      </c>
      <c r="D40" s="147"/>
      <c r="E40" s="147"/>
      <c r="H40" s="199"/>
    </row>
    <row r="41" spans="1:8" ht="12.75">
      <c r="A41" s="212" t="s">
        <v>154</v>
      </c>
      <c r="B41" s="251" t="s">
        <v>70</v>
      </c>
      <c r="C41" s="170">
        <v>1</v>
      </c>
      <c r="D41" s="147"/>
      <c r="E41" s="147"/>
      <c r="H41" s="199"/>
    </row>
    <row r="42" spans="1:8" ht="12.75">
      <c r="A42" s="212" t="s">
        <v>154</v>
      </c>
      <c r="B42" s="251" t="s">
        <v>65</v>
      </c>
      <c r="C42" s="170">
        <v>1</v>
      </c>
      <c r="D42" s="147"/>
      <c r="E42" s="147"/>
      <c r="H42" s="199"/>
    </row>
    <row r="43" spans="1:8" ht="12.75">
      <c r="A43" s="212" t="s">
        <v>154</v>
      </c>
      <c r="B43" s="252" t="s">
        <v>154</v>
      </c>
      <c r="C43" s="170">
        <v>1.5000000000015</v>
      </c>
      <c r="D43" s="147"/>
      <c r="E43" s="147"/>
      <c r="H43" s="199"/>
    </row>
    <row r="44" spans="1:8" ht="12.75">
      <c r="A44" s="212" t="s">
        <v>154</v>
      </c>
      <c r="B44" s="251" t="s">
        <v>71</v>
      </c>
      <c r="C44" s="170">
        <v>2</v>
      </c>
      <c r="D44" s="147"/>
      <c r="E44" s="147"/>
      <c r="H44" s="199"/>
    </row>
    <row r="45" spans="1:8" ht="12.75">
      <c r="A45" s="212" t="s">
        <v>154</v>
      </c>
      <c r="B45" s="251" t="s">
        <v>72</v>
      </c>
      <c r="C45" s="170">
        <v>1</v>
      </c>
      <c r="D45" s="147"/>
      <c r="E45" s="147"/>
      <c r="H45" s="199"/>
    </row>
    <row r="46" spans="1:8" ht="12.75">
      <c r="A46" s="212" t="s">
        <v>154</v>
      </c>
      <c r="B46" s="252" t="s">
        <v>154</v>
      </c>
      <c r="C46" s="170">
        <v>2</v>
      </c>
      <c r="D46" s="147"/>
      <c r="E46" s="147"/>
      <c r="F46" s="10"/>
      <c r="G46" s="10"/>
      <c r="H46" s="199"/>
    </row>
    <row r="47" spans="1:8" ht="12.75">
      <c r="A47" s="212" t="s">
        <v>154</v>
      </c>
      <c r="B47" s="253" t="s">
        <v>73</v>
      </c>
      <c r="C47" s="170">
        <v>2</v>
      </c>
      <c r="D47" s="147"/>
      <c r="E47" s="147"/>
      <c r="F47" s="10"/>
      <c r="G47" s="10"/>
      <c r="H47" s="199"/>
    </row>
    <row r="48" spans="1:8" ht="12.75">
      <c r="A48" s="212" t="s">
        <v>154</v>
      </c>
      <c r="B48" s="253" t="s">
        <v>74</v>
      </c>
      <c r="C48" s="170">
        <v>0.5</v>
      </c>
      <c r="D48" s="147"/>
      <c r="E48" s="147"/>
      <c r="F48" s="10"/>
      <c r="G48" s="10"/>
      <c r="H48" s="199"/>
    </row>
    <row r="49" spans="1:8" ht="12.75">
      <c r="A49" s="212" t="s">
        <v>154</v>
      </c>
      <c r="B49" s="253" t="s">
        <v>154</v>
      </c>
      <c r="C49" s="170">
        <v>1</v>
      </c>
      <c r="D49" s="147"/>
      <c r="E49" s="147"/>
      <c r="F49" s="10"/>
      <c r="G49" s="10"/>
      <c r="H49" s="199"/>
    </row>
    <row r="50" spans="1:8" ht="12.75">
      <c r="A50" s="212" t="s">
        <v>154</v>
      </c>
      <c r="B50" s="251" t="s">
        <v>75</v>
      </c>
      <c r="C50" s="170">
        <v>1</v>
      </c>
      <c r="D50" s="147"/>
      <c r="E50" s="147"/>
      <c r="F50" s="10"/>
      <c r="G50" s="10"/>
      <c r="H50" s="199"/>
    </row>
    <row r="51" spans="1:8" ht="12.75">
      <c r="A51" s="212" t="s">
        <v>154</v>
      </c>
      <c r="B51" s="251" t="s">
        <v>154</v>
      </c>
      <c r="C51" s="170">
        <v>2</v>
      </c>
      <c r="D51" s="147"/>
      <c r="E51" s="147"/>
      <c r="F51" s="10"/>
      <c r="G51" s="10"/>
      <c r="H51" s="199"/>
    </row>
    <row r="52" spans="1:8" ht="12.75">
      <c r="A52" s="212" t="s">
        <v>154</v>
      </c>
      <c r="B52" s="251" t="s">
        <v>101</v>
      </c>
      <c r="C52" s="170">
        <v>1</v>
      </c>
      <c r="D52" s="147"/>
      <c r="E52" s="147"/>
      <c r="F52" s="10"/>
      <c r="G52" s="10"/>
      <c r="H52" s="199"/>
    </row>
    <row r="53" spans="1:8" ht="12.75">
      <c r="A53" s="212" t="s">
        <v>154</v>
      </c>
      <c r="B53" s="254" t="s">
        <v>136</v>
      </c>
      <c r="C53" s="170">
        <v>1.5000000000015</v>
      </c>
      <c r="D53" s="147"/>
      <c r="E53" s="147"/>
      <c r="F53" s="10"/>
      <c r="G53" s="10"/>
      <c r="H53" s="199"/>
    </row>
    <row r="54" spans="1:8" ht="12.75">
      <c r="A54" s="212" t="s">
        <v>154</v>
      </c>
      <c r="B54" s="254" t="s">
        <v>133</v>
      </c>
      <c r="C54" s="170">
        <v>2</v>
      </c>
      <c r="D54" s="147"/>
      <c r="E54" s="147"/>
      <c r="F54" s="10"/>
      <c r="G54" s="10"/>
      <c r="H54" s="199"/>
    </row>
    <row r="55" spans="1:8" ht="12.75" customHeight="1">
      <c r="A55" s="212" t="s">
        <v>154</v>
      </c>
      <c r="B55" s="254" t="s">
        <v>134</v>
      </c>
      <c r="C55" s="167">
        <v>1</v>
      </c>
      <c r="D55" s="147"/>
      <c r="E55" s="147"/>
      <c r="F55" s="10"/>
      <c r="G55" s="10"/>
      <c r="H55" s="199"/>
    </row>
    <row r="56" spans="1:8" ht="12.75" customHeight="1">
      <c r="A56" s="212" t="s">
        <v>154</v>
      </c>
      <c r="B56" s="254" t="s">
        <v>141</v>
      </c>
      <c r="C56" s="167">
        <v>1</v>
      </c>
      <c r="D56" s="147"/>
      <c r="E56" s="147"/>
      <c r="F56" s="10"/>
      <c r="G56" s="10"/>
      <c r="H56" s="199"/>
    </row>
    <row r="57" spans="1:8" ht="12.75" customHeight="1">
      <c r="A57" s="212" t="s">
        <v>154</v>
      </c>
      <c r="B57" s="251" t="s">
        <v>138</v>
      </c>
      <c r="C57" s="167">
        <v>0.30000000000003</v>
      </c>
      <c r="D57" s="147"/>
      <c r="E57" s="147"/>
      <c r="F57" s="10"/>
      <c r="G57" s="10"/>
      <c r="H57" s="199"/>
    </row>
    <row r="58" spans="1:8" ht="12.75" customHeight="1">
      <c r="A58" s="212" t="s">
        <v>154</v>
      </c>
      <c r="B58" s="251" t="s">
        <v>139</v>
      </c>
      <c r="C58" s="167">
        <v>0.60000000000024</v>
      </c>
      <c r="D58" s="147"/>
      <c r="E58" s="147"/>
      <c r="F58" s="10"/>
      <c r="G58" s="10"/>
      <c r="H58" s="199"/>
    </row>
    <row r="59" spans="1:8" ht="12.75" customHeight="1">
      <c r="A59" s="212" t="s">
        <v>154</v>
      </c>
      <c r="B59" s="251" t="s">
        <v>140</v>
      </c>
      <c r="C59" s="167">
        <v>0.8</v>
      </c>
      <c r="D59" s="147"/>
      <c r="E59" s="147"/>
      <c r="F59" s="10"/>
      <c r="G59" s="10"/>
      <c r="H59" s="199"/>
    </row>
    <row r="60" spans="1:8" ht="12.75" customHeight="1">
      <c r="A60" s="212" t="s">
        <v>154</v>
      </c>
      <c r="B60" s="251" t="s">
        <v>142</v>
      </c>
      <c r="C60" s="167">
        <v>0.70000000000021</v>
      </c>
      <c r="D60" s="147"/>
      <c r="E60" s="147"/>
      <c r="F60" s="10"/>
      <c r="G60" s="10"/>
      <c r="H60" s="199"/>
    </row>
    <row r="61" spans="1:8" ht="12.75" customHeight="1">
      <c r="A61" s="212" t="s">
        <v>154</v>
      </c>
      <c r="B61" s="251" t="s">
        <v>154</v>
      </c>
      <c r="C61" s="167">
        <v>0.9</v>
      </c>
      <c r="D61" s="147"/>
      <c r="E61" s="147"/>
      <c r="F61" s="10"/>
      <c r="G61" s="10"/>
      <c r="H61" s="199"/>
    </row>
    <row r="62" spans="1:8" ht="12.75" customHeight="1">
      <c r="A62" s="212" t="s">
        <v>154</v>
      </c>
      <c r="B62" s="251" t="s">
        <v>137</v>
      </c>
      <c r="C62" s="167">
        <v>1</v>
      </c>
      <c r="D62" s="147"/>
      <c r="E62" s="147"/>
      <c r="F62" s="10"/>
      <c r="G62" s="10"/>
      <c r="H62" s="199"/>
    </row>
    <row r="63" spans="1:8" ht="12.75" customHeight="1">
      <c r="A63" s="212" t="s">
        <v>154</v>
      </c>
      <c r="B63" s="251" t="s">
        <v>147</v>
      </c>
      <c r="C63" s="167">
        <v>0.30000000000003</v>
      </c>
      <c r="D63" s="147"/>
      <c r="E63" s="147"/>
      <c r="F63" s="10"/>
      <c r="G63" s="10"/>
      <c r="H63" s="199"/>
    </row>
    <row r="64" spans="1:8" ht="12.75" customHeight="1">
      <c r="A64" s="211" t="s">
        <v>114</v>
      </c>
      <c r="B64" s="251" t="s">
        <v>115</v>
      </c>
      <c r="C64" s="167">
        <v>2</v>
      </c>
      <c r="D64" s="147">
        <v>82</v>
      </c>
      <c r="E64" s="147">
        <v>92</v>
      </c>
      <c r="F64" s="10"/>
      <c r="G64" s="10"/>
      <c r="H64" s="199"/>
    </row>
    <row r="65" spans="1:8" ht="12.75" customHeight="1">
      <c r="A65" s="211" t="s">
        <v>154</v>
      </c>
      <c r="B65" s="252" t="s">
        <v>154</v>
      </c>
      <c r="C65" s="167">
        <v>4</v>
      </c>
      <c r="D65" s="147"/>
      <c r="E65" s="147">
        <v>541</v>
      </c>
      <c r="F65" s="10">
        <v>461</v>
      </c>
      <c r="G65" s="10"/>
      <c r="H65" s="199"/>
    </row>
    <row r="66" spans="1:8" ht="12.75" customHeight="1">
      <c r="A66" s="211" t="s">
        <v>154</v>
      </c>
      <c r="B66" s="251" t="s">
        <v>68</v>
      </c>
      <c r="C66" s="170">
        <v>2</v>
      </c>
      <c r="D66" s="147"/>
      <c r="E66" s="147"/>
      <c r="F66" s="10"/>
      <c r="G66" s="10"/>
      <c r="H66" s="199"/>
    </row>
    <row r="67" spans="1:8" ht="12.75" customHeight="1">
      <c r="A67" s="211" t="s">
        <v>154</v>
      </c>
      <c r="B67" s="251" t="s">
        <v>65</v>
      </c>
      <c r="C67" s="167">
        <v>2</v>
      </c>
      <c r="D67" s="147">
        <v>9</v>
      </c>
      <c r="E67" s="147"/>
      <c r="F67" s="10"/>
      <c r="G67" s="10"/>
      <c r="H67" s="199"/>
    </row>
    <row r="68" spans="1:8" ht="12.75" customHeight="1">
      <c r="A68" s="211" t="s">
        <v>154</v>
      </c>
      <c r="B68" s="251" t="s">
        <v>71</v>
      </c>
      <c r="C68" s="167">
        <v>2</v>
      </c>
      <c r="D68" s="147"/>
      <c r="E68" s="147"/>
      <c r="F68" s="10"/>
      <c r="G68" s="10"/>
      <c r="H68" s="199"/>
    </row>
    <row r="69" spans="1:8" ht="12.75" customHeight="1">
      <c r="A69" s="211" t="s">
        <v>154</v>
      </c>
      <c r="B69" s="251" t="s">
        <v>66</v>
      </c>
      <c r="C69" s="167">
        <v>2</v>
      </c>
      <c r="D69" s="147">
        <v>6</v>
      </c>
      <c r="E69" s="147"/>
      <c r="F69" s="10"/>
      <c r="G69" s="10"/>
      <c r="H69" s="199"/>
    </row>
    <row r="70" spans="1:8" ht="12.75" customHeight="1">
      <c r="A70" s="211" t="s">
        <v>154</v>
      </c>
      <c r="B70" s="251" t="s">
        <v>101</v>
      </c>
      <c r="C70" s="167">
        <v>2</v>
      </c>
      <c r="D70" s="147"/>
      <c r="E70" s="147"/>
      <c r="F70" s="10"/>
      <c r="G70" s="10"/>
      <c r="H70" s="199"/>
    </row>
    <row r="71" spans="1:8" ht="12.75" customHeight="1">
      <c r="A71" s="211" t="s">
        <v>154</v>
      </c>
      <c r="B71" s="251" t="s">
        <v>133</v>
      </c>
      <c r="C71" s="167">
        <v>2</v>
      </c>
      <c r="D71" s="147"/>
      <c r="E71" s="147"/>
      <c r="F71" s="10"/>
      <c r="G71" s="10"/>
      <c r="H71" s="199"/>
    </row>
    <row r="72" spans="1:8" ht="12.75" customHeight="1">
      <c r="A72" s="210" t="s">
        <v>56</v>
      </c>
      <c r="B72" s="173" t="s">
        <v>66</v>
      </c>
      <c r="C72" s="167">
        <v>1</v>
      </c>
      <c r="D72" s="147"/>
      <c r="E72" s="147"/>
      <c r="F72" s="10"/>
      <c r="G72" s="10"/>
      <c r="H72" s="199"/>
    </row>
    <row r="73" spans="1:8" ht="12.75" customHeight="1">
      <c r="A73" s="210" t="s">
        <v>154</v>
      </c>
      <c r="B73" s="151" t="s">
        <v>154</v>
      </c>
      <c r="C73" s="167">
        <v>0.25</v>
      </c>
      <c r="D73" s="147"/>
      <c r="E73" s="147"/>
      <c r="F73" s="10"/>
      <c r="G73" s="10"/>
      <c r="H73" s="199"/>
    </row>
    <row r="74" spans="1:8" ht="12.75" customHeight="1">
      <c r="A74" s="213" t="s">
        <v>154</v>
      </c>
      <c r="B74" s="151" t="s">
        <v>154</v>
      </c>
      <c r="C74" s="167">
        <v>0.2</v>
      </c>
      <c r="D74" s="147"/>
      <c r="E74" s="147"/>
      <c r="F74" s="10"/>
      <c r="G74" s="10"/>
      <c r="H74" s="199"/>
    </row>
    <row r="75" spans="1:8" ht="12.75" customHeight="1">
      <c r="A75" s="210" t="s">
        <v>61</v>
      </c>
      <c r="B75" s="251" t="s">
        <v>66</v>
      </c>
      <c r="C75" s="167">
        <v>0.5</v>
      </c>
      <c r="D75" s="147"/>
      <c r="E75" s="147"/>
      <c r="F75" s="10"/>
      <c r="G75" s="10"/>
      <c r="H75" s="199"/>
    </row>
    <row r="76" spans="1:8" ht="12.75" customHeight="1">
      <c r="A76" s="210" t="s">
        <v>154</v>
      </c>
      <c r="B76" s="252" t="s">
        <v>154</v>
      </c>
      <c r="C76" s="167">
        <v>1</v>
      </c>
      <c r="D76" s="147"/>
      <c r="E76" s="147"/>
      <c r="F76" s="10"/>
      <c r="G76" s="10"/>
      <c r="H76" s="199"/>
    </row>
    <row r="77" spans="1:8" ht="12.75" customHeight="1">
      <c r="A77" s="210" t="s">
        <v>76</v>
      </c>
      <c r="B77" s="251" t="s">
        <v>66</v>
      </c>
      <c r="C77" s="167">
        <v>1</v>
      </c>
      <c r="D77" s="147">
        <v>9</v>
      </c>
      <c r="E77" s="147"/>
      <c r="F77" s="10"/>
      <c r="G77" s="10"/>
      <c r="H77" s="199"/>
    </row>
    <row r="78" spans="1:8" ht="12.75" customHeight="1">
      <c r="A78" s="210" t="s">
        <v>62</v>
      </c>
      <c r="B78" s="173" t="s">
        <v>66</v>
      </c>
      <c r="C78" s="167">
        <v>2</v>
      </c>
      <c r="D78" s="147"/>
      <c r="E78" s="147"/>
      <c r="F78" s="10"/>
      <c r="G78" s="10"/>
      <c r="H78" s="199"/>
    </row>
    <row r="79" spans="1:8" ht="12.75" customHeight="1">
      <c r="A79" s="210" t="s">
        <v>154</v>
      </c>
      <c r="B79" s="173" t="s">
        <v>154</v>
      </c>
      <c r="C79" s="167">
        <v>3.000000000003</v>
      </c>
      <c r="D79" s="147"/>
      <c r="E79" s="147"/>
      <c r="F79" s="10"/>
      <c r="G79" s="10"/>
      <c r="H79" s="199"/>
    </row>
    <row r="80" spans="1:8" ht="12.75" customHeight="1">
      <c r="A80" s="210" t="s">
        <v>154</v>
      </c>
      <c r="B80" s="151" t="s">
        <v>154</v>
      </c>
      <c r="C80" s="167">
        <v>5</v>
      </c>
      <c r="D80" s="147"/>
      <c r="E80" s="147"/>
      <c r="F80" s="10"/>
      <c r="G80" s="10"/>
      <c r="H80" s="199"/>
    </row>
    <row r="81" spans="1:8" ht="12.75" customHeight="1">
      <c r="A81" s="210" t="s">
        <v>63</v>
      </c>
      <c r="B81" s="173" t="s">
        <v>66</v>
      </c>
      <c r="C81" s="167">
        <v>1</v>
      </c>
      <c r="D81" s="147"/>
      <c r="E81" s="147"/>
      <c r="F81" s="10"/>
      <c r="G81" s="10"/>
      <c r="H81" s="199"/>
    </row>
    <row r="82" spans="1:8" ht="12.75" customHeight="1">
      <c r="A82" s="210" t="s">
        <v>154</v>
      </c>
      <c r="B82" s="173" t="s">
        <v>154</v>
      </c>
      <c r="C82" s="167">
        <v>2</v>
      </c>
      <c r="D82" s="147"/>
      <c r="E82" s="147"/>
      <c r="F82" s="10"/>
      <c r="G82" s="10"/>
      <c r="H82" s="199"/>
    </row>
    <row r="83" spans="1:8" ht="12.75" customHeight="1">
      <c r="A83" s="210" t="s">
        <v>154</v>
      </c>
      <c r="B83" s="151" t="s">
        <v>154</v>
      </c>
      <c r="C83" s="167">
        <v>5</v>
      </c>
      <c r="D83" s="147"/>
      <c r="E83" s="147"/>
      <c r="F83" s="10"/>
      <c r="G83" s="10"/>
      <c r="H83" s="199"/>
    </row>
    <row r="84" spans="1:8" ht="12.75" customHeight="1">
      <c r="A84" s="210" t="s">
        <v>154</v>
      </c>
      <c r="B84" s="173" t="s">
        <v>154</v>
      </c>
      <c r="C84" s="167" t="s">
        <v>154</v>
      </c>
      <c r="D84" s="147"/>
      <c r="E84" s="147"/>
      <c r="F84" s="10"/>
      <c r="G84" s="10"/>
      <c r="H84" s="100"/>
    </row>
    <row r="85" spans="1:8" ht="12.75" customHeight="1" thickBot="1">
      <c r="A85" s="68" t="s">
        <v>0</v>
      </c>
      <c r="B85" s="239" t="s">
        <v>154</v>
      </c>
      <c r="C85" s="68" t="s">
        <v>154</v>
      </c>
      <c r="D85" s="165">
        <f>SUM(D8:D84)</f>
        <v>7972</v>
      </c>
      <c r="E85" s="165">
        <f>SUM(E8:E84)</f>
        <v>13511</v>
      </c>
      <c r="F85" s="165">
        <f>SUM(F8:F84)</f>
        <v>17766</v>
      </c>
      <c r="G85" s="165">
        <f>SUM(G8:G83)</f>
        <v>53876</v>
      </c>
      <c r="H85" s="165"/>
    </row>
    <row r="86" spans="1:7" ht="12.75" customHeight="1" thickTop="1">
      <c r="A86" s="67" t="s">
        <v>154</v>
      </c>
      <c r="B86" s="56" t="s">
        <v>154</v>
      </c>
      <c r="C86" s="67" t="s">
        <v>154</v>
      </c>
      <c r="D86" s="147"/>
      <c r="E86" s="147"/>
      <c r="F86" s="10"/>
      <c r="G86" s="10"/>
    </row>
    <row r="87" spans="1:7" ht="12.75" customHeight="1">
      <c r="A87" s="5" t="s">
        <v>77</v>
      </c>
      <c r="B87" s="131" t="s">
        <v>78</v>
      </c>
      <c r="C87" s="38" t="s">
        <v>154</v>
      </c>
      <c r="D87" s="61"/>
      <c r="E87" s="61"/>
      <c r="F87" s="10"/>
      <c r="G87" s="10"/>
    </row>
    <row r="88" spans="1:7" ht="12.75" customHeight="1">
      <c r="A88" s="70" t="s">
        <v>82</v>
      </c>
      <c r="B88" s="255" t="s">
        <v>154</v>
      </c>
      <c r="C88" s="38" t="s">
        <v>154</v>
      </c>
      <c r="D88" s="61"/>
      <c r="F88" s="10"/>
      <c r="G88" s="257" t="s">
        <v>55</v>
      </c>
    </row>
    <row r="89" spans="1:7" ht="12.75" customHeight="1">
      <c r="A89" s="39" t="s">
        <v>57</v>
      </c>
      <c r="B89" s="5" t="s">
        <v>66</v>
      </c>
      <c r="C89" s="39">
        <v>1</v>
      </c>
      <c r="D89" s="61">
        <f aca="true" t="shared" si="0" ref="D89:G108">D8/$C8</f>
        <v>0</v>
      </c>
      <c r="E89" s="61">
        <f t="shared" si="0"/>
        <v>0</v>
      </c>
      <c r="F89" s="61">
        <f t="shared" si="0"/>
        <v>0</v>
      </c>
      <c r="G89" s="61">
        <f t="shared" si="0"/>
        <v>0</v>
      </c>
    </row>
    <row r="90" spans="1:7" ht="12.75" customHeight="1">
      <c r="A90" s="185" t="s">
        <v>154</v>
      </c>
      <c r="B90" s="169" t="s">
        <v>154</v>
      </c>
      <c r="C90" s="167">
        <v>2</v>
      </c>
      <c r="D90" s="61">
        <f t="shared" si="0"/>
        <v>0</v>
      </c>
      <c r="E90" s="61">
        <f t="shared" si="0"/>
        <v>0</v>
      </c>
      <c r="F90" s="61">
        <f t="shared" si="0"/>
        <v>0</v>
      </c>
      <c r="G90" s="61">
        <f t="shared" si="0"/>
        <v>0</v>
      </c>
    </row>
    <row r="91" spans="1:7" ht="12.75" customHeight="1">
      <c r="A91" s="185" t="s">
        <v>154</v>
      </c>
      <c r="B91" s="175" t="s">
        <v>154</v>
      </c>
      <c r="C91" s="167">
        <v>3.000000000003</v>
      </c>
      <c r="D91" s="61">
        <f t="shared" si="0"/>
        <v>0</v>
      </c>
      <c r="E91" s="61">
        <f t="shared" si="0"/>
        <v>0</v>
      </c>
      <c r="F91" s="61">
        <f t="shared" si="0"/>
        <v>0</v>
      </c>
      <c r="G91" s="61">
        <f t="shared" si="0"/>
        <v>0</v>
      </c>
    </row>
    <row r="92" spans="1:7" ht="12.75" customHeight="1">
      <c r="A92" s="185" t="s">
        <v>112</v>
      </c>
      <c r="B92" s="175" t="s">
        <v>66</v>
      </c>
      <c r="C92" s="167">
        <v>1</v>
      </c>
      <c r="D92" s="61">
        <f t="shared" si="0"/>
        <v>0</v>
      </c>
      <c r="E92" s="61">
        <f t="shared" si="0"/>
        <v>0</v>
      </c>
      <c r="F92" s="61">
        <f t="shared" si="0"/>
        <v>0</v>
      </c>
      <c r="G92" s="61">
        <f t="shared" si="0"/>
        <v>0</v>
      </c>
    </row>
    <row r="93" spans="1:7" ht="12.75" customHeight="1">
      <c r="A93" s="185" t="s">
        <v>154</v>
      </c>
      <c r="B93" s="173" t="s">
        <v>154</v>
      </c>
      <c r="C93" s="167">
        <v>3.000000000003</v>
      </c>
      <c r="D93" s="61">
        <f t="shared" si="0"/>
        <v>0</v>
      </c>
      <c r="E93" s="61">
        <f t="shared" si="0"/>
        <v>0</v>
      </c>
      <c r="F93" s="61">
        <f t="shared" si="0"/>
        <v>0</v>
      </c>
      <c r="G93" s="61">
        <f t="shared" si="0"/>
        <v>0</v>
      </c>
    </row>
    <row r="94" spans="1:7" ht="12.75" customHeight="1">
      <c r="A94" s="185" t="s">
        <v>154</v>
      </c>
      <c r="B94" s="151" t="s">
        <v>154</v>
      </c>
      <c r="C94" s="167">
        <v>0.70000000000021</v>
      </c>
      <c r="D94" s="61">
        <f t="shared" si="0"/>
        <v>0</v>
      </c>
      <c r="E94" s="61">
        <f t="shared" si="0"/>
        <v>0</v>
      </c>
      <c r="F94" s="61">
        <f t="shared" si="0"/>
        <v>0</v>
      </c>
      <c r="G94" s="61">
        <f t="shared" si="0"/>
        <v>0</v>
      </c>
    </row>
    <row r="95" spans="1:7" ht="12.75" customHeight="1">
      <c r="A95" s="185" t="s">
        <v>111</v>
      </c>
      <c r="B95" s="151" t="s">
        <v>66</v>
      </c>
      <c r="C95" s="167">
        <v>1</v>
      </c>
      <c r="D95" s="61">
        <f t="shared" si="0"/>
        <v>0</v>
      </c>
      <c r="E95" s="61">
        <f t="shared" si="0"/>
        <v>0</v>
      </c>
      <c r="F95" s="61">
        <f t="shared" si="0"/>
        <v>0</v>
      </c>
      <c r="G95" s="61">
        <f t="shared" si="0"/>
        <v>0</v>
      </c>
    </row>
    <row r="96" spans="1:7" ht="12.75" customHeight="1">
      <c r="A96" s="166" t="s">
        <v>113</v>
      </c>
      <c r="B96" s="173" t="s">
        <v>66</v>
      </c>
      <c r="C96" s="167">
        <v>1</v>
      </c>
      <c r="D96" s="61">
        <f t="shared" si="0"/>
        <v>1260</v>
      </c>
      <c r="E96" s="61">
        <f t="shared" si="0"/>
        <v>2164</v>
      </c>
      <c r="F96" s="61">
        <f t="shared" si="0"/>
        <v>2908</v>
      </c>
      <c r="G96" s="61">
        <f t="shared" si="0"/>
        <v>2930</v>
      </c>
    </row>
    <row r="97" spans="1:7" ht="12.75" customHeight="1">
      <c r="A97" s="185" t="s">
        <v>154</v>
      </c>
      <c r="B97" s="172" t="s">
        <v>154</v>
      </c>
      <c r="C97" s="167">
        <v>2</v>
      </c>
      <c r="D97" s="61">
        <f t="shared" si="0"/>
        <v>23</v>
      </c>
      <c r="E97" s="61">
        <f t="shared" si="0"/>
        <v>29.5</v>
      </c>
      <c r="F97" s="61">
        <f t="shared" si="0"/>
        <v>39</v>
      </c>
      <c r="G97" s="61">
        <f t="shared" si="0"/>
        <v>35.5</v>
      </c>
    </row>
    <row r="98" spans="1:7" ht="12.75" customHeight="1">
      <c r="A98" s="185"/>
      <c r="B98" s="172"/>
      <c r="C98" s="167">
        <v>3</v>
      </c>
      <c r="D98" s="61">
        <f t="shared" si="0"/>
        <v>0</v>
      </c>
      <c r="E98" s="61">
        <f t="shared" si="0"/>
        <v>0</v>
      </c>
      <c r="F98" s="61">
        <f t="shared" si="0"/>
        <v>0</v>
      </c>
      <c r="G98" s="61">
        <f t="shared" si="0"/>
        <v>0</v>
      </c>
    </row>
    <row r="99" spans="1:7" ht="12.75" customHeight="1">
      <c r="A99" s="185" t="s">
        <v>154</v>
      </c>
      <c r="B99" s="175" t="s">
        <v>154</v>
      </c>
      <c r="C99" s="167">
        <v>4</v>
      </c>
      <c r="D99" s="61">
        <f t="shared" si="0"/>
        <v>0</v>
      </c>
      <c r="E99" s="61">
        <f t="shared" si="0"/>
        <v>0</v>
      </c>
      <c r="F99" s="61">
        <f t="shared" si="0"/>
        <v>43.5</v>
      </c>
      <c r="G99" s="61">
        <f t="shared" si="0"/>
        <v>254.75</v>
      </c>
    </row>
    <row r="100" spans="1:7" ht="12.75" customHeight="1">
      <c r="A100" s="185" t="s">
        <v>58</v>
      </c>
      <c r="B100" s="175" t="s">
        <v>66</v>
      </c>
      <c r="C100" s="167">
        <v>1</v>
      </c>
      <c r="D100" s="61">
        <f t="shared" si="0"/>
        <v>0</v>
      </c>
      <c r="E100" s="61">
        <f t="shared" si="0"/>
        <v>0</v>
      </c>
      <c r="F100" s="61">
        <f t="shared" si="0"/>
        <v>0</v>
      </c>
      <c r="G100" s="61">
        <f t="shared" si="0"/>
        <v>0</v>
      </c>
    </row>
    <row r="101" spans="1:7" ht="12.75" customHeight="1">
      <c r="A101" s="185" t="s">
        <v>154</v>
      </c>
      <c r="B101" s="169" t="s">
        <v>154</v>
      </c>
      <c r="C101" s="167">
        <v>1.5000000000015</v>
      </c>
      <c r="D101" s="61">
        <f t="shared" si="0"/>
        <v>0</v>
      </c>
      <c r="E101" s="61">
        <f t="shared" si="0"/>
        <v>0</v>
      </c>
      <c r="F101" s="61">
        <f t="shared" si="0"/>
        <v>0</v>
      </c>
      <c r="G101" s="61">
        <f t="shared" si="0"/>
        <v>0</v>
      </c>
    </row>
    <row r="102" spans="1:7" ht="12.75" customHeight="1">
      <c r="A102" s="185" t="s">
        <v>154</v>
      </c>
      <c r="B102" s="151" t="s">
        <v>154</v>
      </c>
      <c r="C102" s="167">
        <v>2</v>
      </c>
      <c r="D102" s="61">
        <f t="shared" si="0"/>
        <v>0</v>
      </c>
      <c r="E102" s="61">
        <f t="shared" si="0"/>
        <v>0</v>
      </c>
      <c r="F102" s="61">
        <f t="shared" si="0"/>
        <v>0</v>
      </c>
      <c r="G102" s="61">
        <f t="shared" si="0"/>
        <v>0</v>
      </c>
    </row>
    <row r="103" spans="1:7" ht="12.75" customHeight="1">
      <c r="A103" s="185" t="s">
        <v>59</v>
      </c>
      <c r="B103" s="151" t="s">
        <v>66</v>
      </c>
      <c r="C103" s="167">
        <v>1</v>
      </c>
      <c r="D103" s="61">
        <f t="shared" si="0"/>
        <v>0</v>
      </c>
      <c r="E103" s="61">
        <f t="shared" si="0"/>
        <v>0</v>
      </c>
      <c r="F103" s="61">
        <f t="shared" si="0"/>
        <v>0</v>
      </c>
      <c r="G103" s="61">
        <f t="shared" si="0"/>
        <v>0</v>
      </c>
    </row>
    <row r="104" spans="1:7" ht="12.75" customHeight="1">
      <c r="A104" s="185" t="s">
        <v>154</v>
      </c>
      <c r="B104" s="173" t="s">
        <v>154</v>
      </c>
      <c r="C104" s="167">
        <v>4</v>
      </c>
      <c r="D104" s="61">
        <f t="shared" si="0"/>
        <v>0</v>
      </c>
      <c r="E104" s="61">
        <f t="shared" si="0"/>
        <v>0</v>
      </c>
      <c r="F104" s="61">
        <f t="shared" si="0"/>
        <v>0</v>
      </c>
      <c r="G104" s="61">
        <f t="shared" si="0"/>
        <v>0</v>
      </c>
    </row>
    <row r="105" spans="1:7" ht="12.75" customHeight="1">
      <c r="A105" s="185" t="s">
        <v>154</v>
      </c>
      <c r="B105" s="178" t="s">
        <v>154</v>
      </c>
      <c r="C105" s="167">
        <v>0.9000000000000901</v>
      </c>
      <c r="D105" s="61">
        <f t="shared" si="0"/>
        <v>0</v>
      </c>
      <c r="E105" s="61">
        <f t="shared" si="0"/>
        <v>0</v>
      </c>
      <c r="F105" s="61">
        <f t="shared" si="0"/>
        <v>0</v>
      </c>
      <c r="G105" s="61">
        <f t="shared" si="0"/>
        <v>0</v>
      </c>
    </row>
    <row r="106" spans="1:7" ht="12.75" customHeight="1">
      <c r="A106" s="185" t="s">
        <v>117</v>
      </c>
      <c r="B106" s="178" t="s">
        <v>66</v>
      </c>
      <c r="C106" s="167">
        <v>1</v>
      </c>
      <c r="D106" s="61">
        <f t="shared" si="0"/>
        <v>4152</v>
      </c>
      <c r="E106" s="61">
        <f t="shared" si="0"/>
        <v>7924</v>
      </c>
      <c r="F106" s="61">
        <f t="shared" si="0"/>
        <v>7425</v>
      </c>
      <c r="G106" s="61">
        <f t="shared" si="0"/>
        <v>8439</v>
      </c>
    </row>
    <row r="107" spans="1:7" ht="12.75" customHeight="1">
      <c r="A107" s="185" t="s">
        <v>154</v>
      </c>
      <c r="B107" s="173" t="s">
        <v>154</v>
      </c>
      <c r="C107" s="167">
        <v>2</v>
      </c>
      <c r="D107" s="61">
        <f t="shared" si="0"/>
        <v>42.5</v>
      </c>
      <c r="E107" s="61">
        <f t="shared" si="0"/>
        <v>88.5</v>
      </c>
      <c r="F107" s="61">
        <f t="shared" si="0"/>
        <v>65</v>
      </c>
      <c r="G107" s="61">
        <f t="shared" si="0"/>
        <v>54</v>
      </c>
    </row>
    <row r="108" spans="1:7" ht="12.75" customHeight="1">
      <c r="A108" s="185" t="s">
        <v>154</v>
      </c>
      <c r="B108" s="178" t="s">
        <v>154</v>
      </c>
      <c r="C108" s="167">
        <v>4</v>
      </c>
      <c r="D108" s="61">
        <f t="shared" si="0"/>
        <v>129</v>
      </c>
      <c r="E108" s="61">
        <f t="shared" si="0"/>
        <v>49.25</v>
      </c>
      <c r="F108" s="61">
        <f t="shared" si="0"/>
        <v>35.25</v>
      </c>
      <c r="G108" s="61">
        <f t="shared" si="0"/>
        <v>704.5</v>
      </c>
    </row>
    <row r="109" spans="1:7" ht="12.75" customHeight="1">
      <c r="A109" s="185" t="s">
        <v>60</v>
      </c>
      <c r="B109" s="178" t="s">
        <v>66</v>
      </c>
      <c r="C109" s="167">
        <v>1</v>
      </c>
      <c r="D109" s="61">
        <f aca="true" t="shared" si="1" ref="D109:G128">D28/$C28</f>
        <v>0</v>
      </c>
      <c r="E109" s="61">
        <f t="shared" si="1"/>
        <v>0</v>
      </c>
      <c r="F109" s="61">
        <f t="shared" si="1"/>
        <v>0</v>
      </c>
      <c r="G109" s="61">
        <f t="shared" si="1"/>
        <v>0</v>
      </c>
    </row>
    <row r="110" spans="1:7" ht="12.75" customHeight="1">
      <c r="A110" s="208" t="s">
        <v>154</v>
      </c>
      <c r="B110" s="173" t="s">
        <v>154</v>
      </c>
      <c r="C110" s="167">
        <v>2</v>
      </c>
      <c r="D110" s="61">
        <f t="shared" si="1"/>
        <v>0</v>
      </c>
      <c r="E110" s="61">
        <f t="shared" si="1"/>
        <v>0</v>
      </c>
      <c r="F110" s="61">
        <f t="shared" si="1"/>
        <v>0</v>
      </c>
      <c r="G110" s="61">
        <f t="shared" si="1"/>
        <v>0</v>
      </c>
    </row>
    <row r="111" spans="1:7" ht="12.75" customHeight="1">
      <c r="A111" s="208" t="s">
        <v>154</v>
      </c>
      <c r="B111" s="151" t="s">
        <v>154</v>
      </c>
      <c r="C111" s="167">
        <v>1.6</v>
      </c>
      <c r="D111" s="61">
        <f t="shared" si="1"/>
        <v>0</v>
      </c>
      <c r="E111" s="61">
        <f t="shared" si="1"/>
        <v>0</v>
      </c>
      <c r="F111" s="61">
        <f t="shared" si="1"/>
        <v>0</v>
      </c>
      <c r="G111" s="61">
        <f t="shared" si="1"/>
        <v>0</v>
      </c>
    </row>
    <row r="112" spans="1:7" ht="12.75" customHeight="1">
      <c r="A112" s="208" t="s">
        <v>154</v>
      </c>
      <c r="B112" s="151" t="s">
        <v>154</v>
      </c>
      <c r="C112" s="167">
        <v>1.7000000000018698</v>
      </c>
      <c r="D112" s="61">
        <f t="shared" si="1"/>
        <v>0</v>
      </c>
      <c r="E112" s="61">
        <f t="shared" si="1"/>
        <v>0</v>
      </c>
      <c r="F112" s="61">
        <f t="shared" si="1"/>
        <v>0</v>
      </c>
      <c r="G112" s="61">
        <f t="shared" si="1"/>
        <v>0</v>
      </c>
    </row>
    <row r="113" spans="1:7" ht="12.75" customHeight="1">
      <c r="A113" s="208" t="s">
        <v>154</v>
      </c>
      <c r="B113" s="151" t="s">
        <v>154</v>
      </c>
      <c r="C113" s="167">
        <v>1.4000000000014001</v>
      </c>
      <c r="D113" s="61">
        <f t="shared" si="1"/>
        <v>0</v>
      </c>
      <c r="E113" s="61">
        <f t="shared" si="1"/>
        <v>0</v>
      </c>
      <c r="F113" s="61">
        <f t="shared" si="1"/>
        <v>0</v>
      </c>
      <c r="G113" s="61">
        <f t="shared" si="1"/>
        <v>0</v>
      </c>
    </row>
    <row r="114" spans="1:7" ht="12.75" customHeight="1">
      <c r="A114" s="208" t="s">
        <v>116</v>
      </c>
      <c r="B114" s="151" t="s">
        <v>66</v>
      </c>
      <c r="C114" s="167">
        <v>1</v>
      </c>
      <c r="D114" s="61">
        <f t="shared" si="1"/>
        <v>1796</v>
      </c>
      <c r="E114" s="61">
        <f t="shared" si="1"/>
        <v>2347</v>
      </c>
      <c r="F114" s="61">
        <f t="shared" si="1"/>
        <v>6431</v>
      </c>
      <c r="G114" s="61">
        <f t="shared" si="1"/>
        <v>28302</v>
      </c>
    </row>
    <row r="115" spans="1:7" ht="12.75" customHeight="1">
      <c r="A115" s="208" t="s">
        <v>154</v>
      </c>
      <c r="B115" s="172" t="s">
        <v>154</v>
      </c>
      <c r="C115" s="167">
        <v>2</v>
      </c>
      <c r="D115" s="61">
        <f t="shared" si="1"/>
        <v>5.5</v>
      </c>
      <c r="E115" s="61">
        <f t="shared" si="1"/>
        <v>5</v>
      </c>
      <c r="F115" s="61">
        <f t="shared" si="1"/>
        <v>0</v>
      </c>
      <c r="G115" s="61">
        <f t="shared" si="1"/>
        <v>0</v>
      </c>
    </row>
    <row r="116" spans="1:7" ht="12.75" customHeight="1">
      <c r="A116" s="208" t="s">
        <v>154</v>
      </c>
      <c r="B116" s="178" t="s">
        <v>154</v>
      </c>
      <c r="C116" s="167">
        <v>4</v>
      </c>
      <c r="D116" s="61">
        <f t="shared" si="1"/>
        <v>0</v>
      </c>
      <c r="E116" s="61">
        <f t="shared" si="1"/>
        <v>0</v>
      </c>
      <c r="F116" s="61">
        <f t="shared" si="1"/>
        <v>4.5</v>
      </c>
      <c r="G116" s="61">
        <f t="shared" si="1"/>
        <v>2547.25</v>
      </c>
    </row>
    <row r="117" spans="1:7" ht="12.75" customHeight="1">
      <c r="A117" s="208" t="s">
        <v>67</v>
      </c>
      <c r="B117" s="251" t="s">
        <v>115</v>
      </c>
      <c r="C117" s="167">
        <v>2</v>
      </c>
      <c r="D117" s="61">
        <f t="shared" si="1"/>
        <v>0</v>
      </c>
      <c r="E117" s="61">
        <f t="shared" si="1"/>
        <v>0</v>
      </c>
      <c r="F117" s="61">
        <f t="shared" si="1"/>
        <v>0</v>
      </c>
      <c r="G117" s="61">
        <f t="shared" si="1"/>
        <v>0</v>
      </c>
    </row>
    <row r="118" spans="1:7" ht="12.75" customHeight="1">
      <c r="A118" s="208" t="s">
        <v>154</v>
      </c>
      <c r="B118" s="252" t="s">
        <v>154</v>
      </c>
      <c r="C118" s="167">
        <v>3.000000000003</v>
      </c>
      <c r="D118" s="61">
        <f t="shared" si="1"/>
        <v>0</v>
      </c>
      <c r="E118" s="61">
        <f t="shared" si="1"/>
        <v>0</v>
      </c>
      <c r="F118" s="61">
        <f t="shared" si="1"/>
        <v>0</v>
      </c>
      <c r="G118" s="61">
        <f t="shared" si="1"/>
        <v>0</v>
      </c>
    </row>
    <row r="119" spans="1:7" ht="12.75" customHeight="1">
      <c r="A119" s="208" t="s">
        <v>154</v>
      </c>
      <c r="B119" s="252" t="s">
        <v>154</v>
      </c>
      <c r="C119" s="167">
        <v>4</v>
      </c>
      <c r="D119" s="61">
        <f t="shared" si="1"/>
        <v>0</v>
      </c>
      <c r="E119" s="61">
        <f t="shared" si="1"/>
        <v>0</v>
      </c>
      <c r="F119" s="61">
        <f t="shared" si="1"/>
        <v>0</v>
      </c>
      <c r="G119" s="61">
        <f t="shared" si="1"/>
        <v>0</v>
      </c>
    </row>
    <row r="120" spans="1:7" ht="12.75" customHeight="1">
      <c r="A120" s="208" t="s">
        <v>154</v>
      </c>
      <c r="B120" s="251" t="s">
        <v>68</v>
      </c>
      <c r="C120" s="170">
        <v>2</v>
      </c>
      <c r="D120" s="61">
        <f t="shared" si="1"/>
        <v>0</v>
      </c>
      <c r="E120" s="61">
        <f t="shared" si="1"/>
        <v>0</v>
      </c>
      <c r="F120" s="61">
        <f t="shared" si="1"/>
        <v>0</v>
      </c>
      <c r="G120" s="61">
        <f t="shared" si="1"/>
        <v>0</v>
      </c>
    </row>
    <row r="121" spans="1:8" ht="12.75" customHeight="1">
      <c r="A121" s="208" t="s">
        <v>154</v>
      </c>
      <c r="B121" s="251" t="s">
        <v>69</v>
      </c>
      <c r="C121" s="170">
        <v>0.5</v>
      </c>
      <c r="D121" s="61">
        <f t="shared" si="1"/>
        <v>0</v>
      </c>
      <c r="E121" s="61">
        <f t="shared" si="1"/>
        <v>0</v>
      </c>
      <c r="F121" s="61">
        <f t="shared" si="1"/>
        <v>0</v>
      </c>
      <c r="G121" s="61">
        <f t="shared" si="1"/>
        <v>0</v>
      </c>
      <c r="H121" s="10"/>
    </row>
    <row r="122" spans="1:8" ht="12.75" customHeight="1">
      <c r="A122" s="208" t="s">
        <v>154</v>
      </c>
      <c r="B122" s="251" t="s">
        <v>70</v>
      </c>
      <c r="C122" s="170">
        <v>1</v>
      </c>
      <c r="D122" s="61">
        <f t="shared" si="1"/>
        <v>0</v>
      </c>
      <c r="E122" s="61">
        <f t="shared" si="1"/>
        <v>0</v>
      </c>
      <c r="F122" s="61">
        <f t="shared" si="1"/>
        <v>0</v>
      </c>
      <c r="G122" s="61">
        <f t="shared" si="1"/>
        <v>0</v>
      </c>
      <c r="H122" s="10"/>
    </row>
    <row r="123" spans="1:8" ht="12.75" customHeight="1">
      <c r="A123" s="208" t="s">
        <v>154</v>
      </c>
      <c r="B123" s="251" t="s">
        <v>65</v>
      </c>
      <c r="C123" s="170">
        <v>1</v>
      </c>
      <c r="D123" s="61">
        <f t="shared" si="1"/>
        <v>0</v>
      </c>
      <c r="E123" s="61">
        <f t="shared" si="1"/>
        <v>0</v>
      </c>
      <c r="F123" s="61">
        <f t="shared" si="1"/>
        <v>0</v>
      </c>
      <c r="G123" s="61">
        <f t="shared" si="1"/>
        <v>0</v>
      </c>
      <c r="H123" s="10"/>
    </row>
    <row r="124" spans="1:8" ht="12.75" customHeight="1">
      <c r="A124" s="208" t="s">
        <v>154</v>
      </c>
      <c r="B124" s="252" t="s">
        <v>154</v>
      </c>
      <c r="C124" s="170">
        <v>1.5000000000015</v>
      </c>
      <c r="D124" s="61">
        <f t="shared" si="1"/>
        <v>0</v>
      </c>
      <c r="E124" s="61">
        <f t="shared" si="1"/>
        <v>0</v>
      </c>
      <c r="F124" s="61">
        <f t="shared" si="1"/>
        <v>0</v>
      </c>
      <c r="G124" s="61">
        <f t="shared" si="1"/>
        <v>0</v>
      </c>
      <c r="H124" s="10"/>
    </row>
    <row r="125" spans="1:8" ht="12.75" customHeight="1">
      <c r="A125" s="208" t="s">
        <v>154</v>
      </c>
      <c r="B125" s="251" t="s">
        <v>71</v>
      </c>
      <c r="C125" s="170">
        <v>2</v>
      </c>
      <c r="D125" s="61">
        <f t="shared" si="1"/>
        <v>0</v>
      </c>
      <c r="E125" s="61">
        <f t="shared" si="1"/>
        <v>0</v>
      </c>
      <c r="F125" s="61">
        <f t="shared" si="1"/>
        <v>0</v>
      </c>
      <c r="G125" s="61">
        <f t="shared" si="1"/>
        <v>0</v>
      </c>
      <c r="H125" s="10"/>
    </row>
    <row r="126" spans="1:7" ht="12.75" customHeight="1">
      <c r="A126" s="208" t="s">
        <v>154</v>
      </c>
      <c r="B126" s="251" t="s">
        <v>72</v>
      </c>
      <c r="C126" s="170">
        <v>1</v>
      </c>
      <c r="D126" s="61">
        <f t="shared" si="1"/>
        <v>0</v>
      </c>
      <c r="E126" s="61">
        <f t="shared" si="1"/>
        <v>0</v>
      </c>
      <c r="F126" s="61">
        <f t="shared" si="1"/>
        <v>0</v>
      </c>
      <c r="G126" s="61">
        <f t="shared" si="1"/>
        <v>0</v>
      </c>
    </row>
    <row r="127" spans="1:7" ht="12.75" customHeight="1">
      <c r="A127" s="208" t="s">
        <v>154</v>
      </c>
      <c r="B127" s="252" t="s">
        <v>154</v>
      </c>
      <c r="C127" s="170">
        <v>2</v>
      </c>
      <c r="D127" s="61">
        <f t="shared" si="1"/>
        <v>0</v>
      </c>
      <c r="E127" s="61">
        <f t="shared" si="1"/>
        <v>0</v>
      </c>
      <c r="F127" s="61">
        <f t="shared" si="1"/>
        <v>0</v>
      </c>
      <c r="G127" s="61">
        <f t="shared" si="1"/>
        <v>0</v>
      </c>
    </row>
    <row r="128" spans="1:7" ht="12.75" customHeight="1">
      <c r="A128" s="208" t="s">
        <v>154</v>
      </c>
      <c r="B128" s="253" t="s">
        <v>73</v>
      </c>
      <c r="C128" s="170">
        <v>2</v>
      </c>
      <c r="D128" s="61">
        <f t="shared" si="1"/>
        <v>0</v>
      </c>
      <c r="E128" s="61">
        <f t="shared" si="1"/>
        <v>0</v>
      </c>
      <c r="F128" s="61">
        <f t="shared" si="1"/>
        <v>0</v>
      </c>
      <c r="G128" s="61">
        <f t="shared" si="1"/>
        <v>0</v>
      </c>
    </row>
    <row r="129" spans="1:7" ht="12.75" customHeight="1">
      <c r="A129" s="208" t="s">
        <v>154</v>
      </c>
      <c r="B129" s="253" t="s">
        <v>74</v>
      </c>
      <c r="C129" s="170">
        <v>0.5</v>
      </c>
      <c r="D129" s="61">
        <f aca="true" t="shared" si="2" ref="D129:G142">D48/$C48</f>
        <v>0</v>
      </c>
      <c r="E129" s="61">
        <f t="shared" si="2"/>
        <v>0</v>
      </c>
      <c r="F129" s="61">
        <f t="shared" si="2"/>
        <v>0</v>
      </c>
      <c r="G129" s="61">
        <f t="shared" si="2"/>
        <v>0</v>
      </c>
    </row>
    <row r="130" spans="1:7" ht="12.75" customHeight="1">
      <c r="A130" s="208" t="s">
        <v>154</v>
      </c>
      <c r="B130" s="253" t="s">
        <v>154</v>
      </c>
      <c r="C130" s="170">
        <v>1</v>
      </c>
      <c r="D130" s="61">
        <f t="shared" si="2"/>
        <v>0</v>
      </c>
      <c r="E130" s="61">
        <f t="shared" si="2"/>
        <v>0</v>
      </c>
      <c r="F130" s="61">
        <f t="shared" si="2"/>
        <v>0</v>
      </c>
      <c r="G130" s="61">
        <f t="shared" si="2"/>
        <v>0</v>
      </c>
    </row>
    <row r="131" spans="1:7" ht="12.75" customHeight="1">
      <c r="A131" s="208" t="s">
        <v>154</v>
      </c>
      <c r="B131" s="251" t="s">
        <v>75</v>
      </c>
      <c r="C131" s="170">
        <v>1</v>
      </c>
      <c r="D131" s="61">
        <f t="shared" si="2"/>
        <v>0</v>
      </c>
      <c r="E131" s="61">
        <f t="shared" si="2"/>
        <v>0</v>
      </c>
      <c r="F131" s="61">
        <f t="shared" si="2"/>
        <v>0</v>
      </c>
      <c r="G131" s="61">
        <f t="shared" si="2"/>
        <v>0</v>
      </c>
    </row>
    <row r="132" spans="1:7" ht="12.75" customHeight="1">
      <c r="A132" s="208" t="s">
        <v>154</v>
      </c>
      <c r="B132" s="251" t="s">
        <v>154</v>
      </c>
      <c r="C132" s="170">
        <v>2</v>
      </c>
      <c r="D132" s="61">
        <f t="shared" si="2"/>
        <v>0</v>
      </c>
      <c r="E132" s="61">
        <f t="shared" si="2"/>
        <v>0</v>
      </c>
      <c r="F132" s="61">
        <f t="shared" si="2"/>
        <v>0</v>
      </c>
      <c r="G132" s="61">
        <f t="shared" si="2"/>
        <v>0</v>
      </c>
    </row>
    <row r="133" spans="1:7" ht="12.75" customHeight="1">
      <c r="A133" s="208" t="s">
        <v>154</v>
      </c>
      <c r="B133" s="251" t="s">
        <v>101</v>
      </c>
      <c r="C133" s="170">
        <v>1</v>
      </c>
      <c r="D133" s="61">
        <f t="shared" si="2"/>
        <v>0</v>
      </c>
      <c r="E133" s="61">
        <f t="shared" si="2"/>
        <v>0</v>
      </c>
      <c r="F133" s="61">
        <f t="shared" si="2"/>
        <v>0</v>
      </c>
      <c r="G133" s="61">
        <f t="shared" si="2"/>
        <v>0</v>
      </c>
    </row>
    <row r="134" spans="1:7" ht="12.75" customHeight="1">
      <c r="A134" s="208" t="s">
        <v>154</v>
      </c>
      <c r="B134" s="254" t="s">
        <v>136</v>
      </c>
      <c r="C134" s="170">
        <v>1.5000000000015</v>
      </c>
      <c r="D134" s="61">
        <f t="shared" si="2"/>
        <v>0</v>
      </c>
      <c r="E134" s="61">
        <f t="shared" si="2"/>
        <v>0</v>
      </c>
      <c r="F134" s="61">
        <f t="shared" si="2"/>
        <v>0</v>
      </c>
      <c r="G134" s="61">
        <f t="shared" si="2"/>
        <v>0</v>
      </c>
    </row>
    <row r="135" spans="1:13" s="1" customFormat="1" ht="12.75" customHeight="1">
      <c r="A135" s="208" t="s">
        <v>154</v>
      </c>
      <c r="B135" s="254" t="s">
        <v>133</v>
      </c>
      <c r="C135" s="170">
        <v>2</v>
      </c>
      <c r="D135" s="61">
        <f t="shared" si="2"/>
        <v>0</v>
      </c>
      <c r="E135" s="61">
        <f t="shared" si="2"/>
        <v>0</v>
      </c>
      <c r="F135" s="61">
        <f t="shared" si="2"/>
        <v>0</v>
      </c>
      <c r="G135" s="61">
        <f t="shared" si="2"/>
        <v>0</v>
      </c>
      <c r="H135" s="5"/>
      <c r="J135" s="5"/>
      <c r="K135" s="5"/>
      <c r="L135" s="5"/>
      <c r="M135" s="5"/>
    </row>
    <row r="136" spans="1:13" s="1" customFormat="1" ht="12.75" customHeight="1">
      <c r="A136" s="208" t="s">
        <v>154</v>
      </c>
      <c r="B136" s="254" t="s">
        <v>134</v>
      </c>
      <c r="C136" s="170">
        <v>1</v>
      </c>
      <c r="D136" s="61">
        <f t="shared" si="2"/>
        <v>0</v>
      </c>
      <c r="E136" s="61">
        <f t="shared" si="2"/>
        <v>0</v>
      </c>
      <c r="F136" s="61">
        <f t="shared" si="2"/>
        <v>0</v>
      </c>
      <c r="G136" s="61">
        <f t="shared" si="2"/>
        <v>0</v>
      </c>
      <c r="H136" s="5"/>
      <c r="J136" s="5"/>
      <c r="K136" s="5"/>
      <c r="L136" s="5"/>
      <c r="M136" s="5"/>
    </row>
    <row r="137" spans="1:13" s="1" customFormat="1" ht="12.75" customHeight="1">
      <c r="A137" s="208" t="s">
        <v>154</v>
      </c>
      <c r="B137" s="254" t="s">
        <v>141</v>
      </c>
      <c r="C137" s="167">
        <v>1</v>
      </c>
      <c r="D137" s="61">
        <f t="shared" si="2"/>
        <v>0</v>
      </c>
      <c r="E137" s="61">
        <f t="shared" si="2"/>
        <v>0</v>
      </c>
      <c r="F137" s="61">
        <f t="shared" si="2"/>
        <v>0</v>
      </c>
      <c r="G137" s="61">
        <f t="shared" si="2"/>
        <v>0</v>
      </c>
      <c r="H137" s="5"/>
      <c r="J137" s="5"/>
      <c r="K137" s="5"/>
      <c r="L137" s="5"/>
      <c r="M137" s="5"/>
    </row>
    <row r="138" spans="1:13" s="1" customFormat="1" ht="12.75" customHeight="1">
      <c r="A138" s="208" t="s">
        <v>154</v>
      </c>
      <c r="B138" s="251" t="s">
        <v>138</v>
      </c>
      <c r="C138" s="167">
        <v>0.30000000000003</v>
      </c>
      <c r="D138" s="61">
        <f t="shared" si="2"/>
        <v>0</v>
      </c>
      <c r="E138" s="61">
        <f t="shared" si="2"/>
        <v>0</v>
      </c>
      <c r="F138" s="61">
        <f t="shared" si="2"/>
        <v>0</v>
      </c>
      <c r="G138" s="61">
        <f t="shared" si="2"/>
        <v>0</v>
      </c>
      <c r="H138" s="5"/>
      <c r="J138" s="5"/>
      <c r="K138" s="5"/>
      <c r="L138" s="5"/>
      <c r="M138" s="5"/>
    </row>
    <row r="139" spans="1:13" s="1" customFormat="1" ht="12.75" customHeight="1">
      <c r="A139" s="208" t="s">
        <v>154</v>
      </c>
      <c r="B139" s="251" t="s">
        <v>139</v>
      </c>
      <c r="C139" s="167">
        <v>0.60000000000024</v>
      </c>
      <c r="D139" s="61">
        <f t="shared" si="2"/>
        <v>0</v>
      </c>
      <c r="E139" s="61">
        <f t="shared" si="2"/>
        <v>0</v>
      </c>
      <c r="F139" s="61">
        <f t="shared" si="2"/>
        <v>0</v>
      </c>
      <c r="G139" s="61">
        <f t="shared" si="2"/>
        <v>0</v>
      </c>
      <c r="H139" s="5"/>
      <c r="J139" s="5"/>
      <c r="K139" s="5"/>
      <c r="L139" s="5"/>
      <c r="M139" s="5"/>
    </row>
    <row r="140" spans="1:13" s="1" customFormat="1" ht="12.75" customHeight="1">
      <c r="A140" s="208" t="s">
        <v>154</v>
      </c>
      <c r="B140" s="251" t="s">
        <v>140</v>
      </c>
      <c r="C140" s="167">
        <v>0.8</v>
      </c>
      <c r="D140" s="61">
        <f t="shared" si="2"/>
        <v>0</v>
      </c>
      <c r="E140" s="61">
        <f t="shared" si="2"/>
        <v>0</v>
      </c>
      <c r="F140" s="61">
        <f t="shared" si="2"/>
        <v>0</v>
      </c>
      <c r="G140" s="61">
        <f t="shared" si="2"/>
        <v>0</v>
      </c>
      <c r="H140" s="10"/>
      <c r="J140" s="5"/>
      <c r="K140" s="5"/>
      <c r="L140" s="5"/>
      <c r="M140" s="5"/>
    </row>
    <row r="141" spans="1:13" s="1" customFormat="1" ht="12.75" customHeight="1">
      <c r="A141" s="208" t="s">
        <v>154</v>
      </c>
      <c r="B141" s="251" t="s">
        <v>142</v>
      </c>
      <c r="C141" s="167">
        <v>0.70000000000021</v>
      </c>
      <c r="D141" s="61">
        <f t="shared" si="2"/>
        <v>0</v>
      </c>
      <c r="E141" s="61">
        <f t="shared" si="2"/>
        <v>0</v>
      </c>
      <c r="F141" s="61">
        <f t="shared" si="2"/>
        <v>0</v>
      </c>
      <c r="G141" s="61">
        <f t="shared" si="2"/>
        <v>0</v>
      </c>
      <c r="H141" s="10"/>
      <c r="J141" s="5"/>
      <c r="K141" s="5"/>
      <c r="L141" s="5"/>
      <c r="M141" s="5"/>
    </row>
    <row r="142" spans="1:13" s="1" customFormat="1" ht="12.75" customHeight="1">
      <c r="A142" s="208" t="s">
        <v>154</v>
      </c>
      <c r="B142" s="251" t="s">
        <v>154</v>
      </c>
      <c r="C142" s="167">
        <v>0.9</v>
      </c>
      <c r="D142" s="61">
        <f t="shared" si="2"/>
        <v>0</v>
      </c>
      <c r="E142" s="61">
        <f t="shared" si="2"/>
        <v>0</v>
      </c>
      <c r="F142" s="61">
        <f t="shared" si="2"/>
        <v>0</v>
      </c>
      <c r="G142" s="61">
        <f t="shared" si="2"/>
        <v>0</v>
      </c>
      <c r="H142" s="10"/>
      <c r="J142" s="5"/>
      <c r="K142" s="5"/>
      <c r="L142" s="5"/>
      <c r="M142" s="5"/>
    </row>
    <row r="143" spans="1:13" s="1" customFormat="1" ht="12.75" customHeight="1">
      <c r="A143" s="208" t="s">
        <v>154</v>
      </c>
      <c r="B143" s="251" t="s">
        <v>137</v>
      </c>
      <c r="C143" s="167">
        <v>1</v>
      </c>
      <c r="D143" s="63"/>
      <c r="E143" s="63"/>
      <c r="F143" s="63"/>
      <c r="G143" s="63"/>
      <c r="H143" s="10"/>
      <c r="J143" s="5"/>
      <c r="K143" s="5"/>
      <c r="L143" s="5"/>
      <c r="M143" s="5"/>
    </row>
    <row r="144" spans="1:13" s="1" customFormat="1" ht="12.75" customHeight="1">
      <c r="A144" s="208" t="s">
        <v>154</v>
      </c>
      <c r="B144" s="251" t="s">
        <v>147</v>
      </c>
      <c r="C144" s="167">
        <v>0.30000000000003</v>
      </c>
      <c r="D144" s="63">
        <f aca="true" t="shared" si="3" ref="D144:E147">D62/$C62</f>
        <v>0</v>
      </c>
      <c r="E144" s="63">
        <f t="shared" si="3"/>
        <v>0</v>
      </c>
      <c r="F144" s="63">
        <f aca="true" t="shared" si="4" ref="F144:G147">F59/$C59</f>
        <v>0</v>
      </c>
      <c r="G144" s="63">
        <f t="shared" si="4"/>
        <v>0</v>
      </c>
      <c r="H144" s="10"/>
      <c r="J144" s="5"/>
      <c r="K144" s="5"/>
      <c r="L144" s="5"/>
      <c r="M144" s="5"/>
    </row>
    <row r="145" spans="1:13" s="1" customFormat="1" ht="12.75" customHeight="1">
      <c r="A145" s="208" t="s">
        <v>114</v>
      </c>
      <c r="B145" s="251" t="s">
        <v>115</v>
      </c>
      <c r="C145" s="167">
        <v>2</v>
      </c>
      <c r="D145" s="63">
        <f t="shared" si="3"/>
        <v>0</v>
      </c>
      <c r="E145" s="63">
        <f t="shared" si="3"/>
        <v>0</v>
      </c>
      <c r="F145" s="63">
        <f t="shared" si="4"/>
        <v>0</v>
      </c>
      <c r="G145" s="63">
        <f t="shared" si="4"/>
        <v>0</v>
      </c>
      <c r="H145" s="10"/>
      <c r="J145" s="5"/>
      <c r="K145" s="5"/>
      <c r="L145" s="5"/>
      <c r="M145" s="5"/>
    </row>
    <row r="146" spans="1:13" s="1" customFormat="1" ht="12.75" customHeight="1">
      <c r="A146" s="185" t="s">
        <v>154</v>
      </c>
      <c r="B146" s="252" t="s">
        <v>154</v>
      </c>
      <c r="C146" s="167">
        <v>4</v>
      </c>
      <c r="D146" s="63">
        <f t="shared" si="3"/>
        <v>41</v>
      </c>
      <c r="E146" s="63">
        <f t="shared" si="3"/>
        <v>46</v>
      </c>
      <c r="F146" s="63">
        <f t="shared" si="4"/>
        <v>0</v>
      </c>
      <c r="G146" s="63">
        <f t="shared" si="4"/>
        <v>0</v>
      </c>
      <c r="H146" s="10"/>
      <c r="J146" s="5"/>
      <c r="K146" s="5"/>
      <c r="L146" s="5"/>
      <c r="M146" s="5"/>
    </row>
    <row r="147" spans="1:13" s="1" customFormat="1" ht="12.75" customHeight="1">
      <c r="A147" s="185" t="s">
        <v>154</v>
      </c>
      <c r="B147" s="251" t="s">
        <v>68</v>
      </c>
      <c r="C147" s="167">
        <v>2</v>
      </c>
      <c r="D147" s="63">
        <f t="shared" si="3"/>
        <v>0</v>
      </c>
      <c r="E147" s="63">
        <f t="shared" si="3"/>
        <v>135.25</v>
      </c>
      <c r="F147" s="63">
        <f t="shared" si="4"/>
        <v>0</v>
      </c>
      <c r="G147" s="63">
        <f t="shared" si="4"/>
        <v>0</v>
      </c>
      <c r="H147" s="10"/>
      <c r="J147" s="5"/>
      <c r="K147" s="5"/>
      <c r="L147" s="5"/>
      <c r="M147" s="5"/>
    </row>
    <row r="148" spans="1:13" s="1" customFormat="1" ht="12.75" customHeight="1">
      <c r="A148" s="185" t="s">
        <v>154</v>
      </c>
      <c r="B148" s="251" t="s">
        <v>65</v>
      </c>
      <c r="C148" s="170">
        <v>2</v>
      </c>
      <c r="D148" s="63"/>
      <c r="E148" s="63"/>
      <c r="F148" s="63"/>
      <c r="G148" s="63"/>
      <c r="H148" s="10"/>
      <c r="J148" s="5"/>
      <c r="K148" s="5"/>
      <c r="L148" s="5"/>
      <c r="M148" s="5"/>
    </row>
    <row r="149" spans="1:13" s="1" customFormat="1" ht="12.75" customHeight="1">
      <c r="A149" s="185" t="s">
        <v>154</v>
      </c>
      <c r="B149" s="251" t="s">
        <v>71</v>
      </c>
      <c r="C149" s="167">
        <v>2</v>
      </c>
      <c r="D149" s="63">
        <f aca="true" t="shared" si="5" ref="D149:E164">D67/$C67</f>
        <v>4.5</v>
      </c>
      <c r="E149" s="63">
        <f t="shared" si="5"/>
        <v>0</v>
      </c>
      <c r="F149" s="63">
        <f aca="true" t="shared" si="6" ref="F149:G151">F63/$C63</f>
        <v>0</v>
      </c>
      <c r="G149" s="63">
        <f t="shared" si="6"/>
        <v>0</v>
      </c>
      <c r="H149" s="10"/>
      <c r="J149" s="5"/>
      <c r="K149" s="5"/>
      <c r="L149" s="5"/>
      <c r="M149" s="5"/>
    </row>
    <row r="150" spans="1:13" s="1" customFormat="1" ht="12.75" customHeight="1">
      <c r="A150" s="185" t="s">
        <v>154</v>
      </c>
      <c r="B150" s="251" t="s">
        <v>66</v>
      </c>
      <c r="C150" s="167">
        <v>2</v>
      </c>
      <c r="D150" s="63">
        <f t="shared" si="5"/>
        <v>0</v>
      </c>
      <c r="E150" s="63">
        <f t="shared" si="5"/>
        <v>0</v>
      </c>
      <c r="F150" s="63">
        <f t="shared" si="6"/>
        <v>0</v>
      </c>
      <c r="G150" s="63">
        <f t="shared" si="6"/>
        <v>0</v>
      </c>
      <c r="H150" s="10"/>
      <c r="J150" s="5"/>
      <c r="K150" s="5"/>
      <c r="L150" s="5"/>
      <c r="M150" s="5"/>
    </row>
    <row r="151" spans="1:13" s="1" customFormat="1" ht="12.75" customHeight="1">
      <c r="A151" s="185" t="s">
        <v>154</v>
      </c>
      <c r="B151" s="251" t="s">
        <v>101</v>
      </c>
      <c r="C151" s="167">
        <v>2</v>
      </c>
      <c r="D151" s="63">
        <f t="shared" si="5"/>
        <v>3</v>
      </c>
      <c r="E151" s="63">
        <f t="shared" si="5"/>
        <v>0</v>
      </c>
      <c r="F151" s="63">
        <f t="shared" si="6"/>
        <v>115.25</v>
      </c>
      <c r="G151" s="63">
        <f t="shared" si="6"/>
        <v>0</v>
      </c>
      <c r="H151" s="10"/>
      <c r="J151" s="5"/>
      <c r="K151" s="5"/>
      <c r="L151" s="5"/>
      <c r="M151" s="5"/>
    </row>
    <row r="152" spans="1:13" s="1" customFormat="1" ht="12.75" customHeight="1">
      <c r="A152" s="185" t="s">
        <v>154</v>
      </c>
      <c r="B152" s="251" t="s">
        <v>133</v>
      </c>
      <c r="C152" s="167">
        <v>2</v>
      </c>
      <c r="D152" s="63">
        <f t="shared" si="5"/>
        <v>0</v>
      </c>
      <c r="E152" s="63">
        <f t="shared" si="5"/>
        <v>0</v>
      </c>
      <c r="F152" s="63">
        <f aca="true" t="shared" si="7" ref="F152:G156">F67/$C67</f>
        <v>0</v>
      </c>
      <c r="G152" s="63">
        <f t="shared" si="7"/>
        <v>0</v>
      </c>
      <c r="H152" s="10"/>
      <c r="J152" s="5"/>
      <c r="K152" s="5"/>
      <c r="L152" s="5"/>
      <c r="M152" s="5"/>
    </row>
    <row r="153" spans="1:13" s="1" customFormat="1" ht="12.75" customHeight="1">
      <c r="A153" s="185" t="s">
        <v>56</v>
      </c>
      <c r="B153" s="251" t="s">
        <v>66</v>
      </c>
      <c r="C153" s="167">
        <v>1</v>
      </c>
      <c r="D153" s="63">
        <f t="shared" si="5"/>
        <v>0</v>
      </c>
      <c r="E153" s="63">
        <f t="shared" si="5"/>
        <v>0</v>
      </c>
      <c r="F153" s="63">
        <f t="shared" si="7"/>
        <v>0</v>
      </c>
      <c r="G153" s="63">
        <f t="shared" si="7"/>
        <v>0</v>
      </c>
      <c r="H153" s="10"/>
      <c r="J153" s="5"/>
      <c r="K153" s="5"/>
      <c r="L153" s="5"/>
      <c r="M153" s="5"/>
    </row>
    <row r="154" spans="1:13" s="1" customFormat="1" ht="12.75" customHeight="1">
      <c r="A154" s="206" t="s">
        <v>154</v>
      </c>
      <c r="B154" s="252" t="s">
        <v>154</v>
      </c>
      <c r="C154" s="167">
        <v>0.25</v>
      </c>
      <c r="D154" s="63">
        <f t="shared" si="5"/>
        <v>0</v>
      </c>
      <c r="E154" s="63">
        <f t="shared" si="5"/>
        <v>0</v>
      </c>
      <c r="F154" s="63">
        <f t="shared" si="7"/>
        <v>0</v>
      </c>
      <c r="G154" s="63">
        <f t="shared" si="7"/>
        <v>0</v>
      </c>
      <c r="H154" s="10"/>
      <c r="J154" s="5"/>
      <c r="K154" s="5"/>
      <c r="L154" s="5"/>
      <c r="M154" s="5"/>
    </row>
    <row r="155" spans="1:13" s="1" customFormat="1" ht="12.75" customHeight="1">
      <c r="A155" s="206" t="s">
        <v>154</v>
      </c>
      <c r="B155" s="252" t="s">
        <v>154</v>
      </c>
      <c r="C155" s="167">
        <v>0.2</v>
      </c>
      <c r="D155" s="63">
        <f t="shared" si="5"/>
        <v>0</v>
      </c>
      <c r="E155" s="63">
        <f t="shared" si="5"/>
        <v>0</v>
      </c>
      <c r="F155" s="63">
        <f t="shared" si="7"/>
        <v>0</v>
      </c>
      <c r="G155" s="63">
        <f t="shared" si="7"/>
        <v>0</v>
      </c>
      <c r="H155" s="10"/>
      <c r="J155" s="5"/>
      <c r="K155" s="5"/>
      <c r="L155" s="5"/>
      <c r="M155" s="5"/>
    </row>
    <row r="156" spans="1:13" s="1" customFormat="1" ht="12.75" customHeight="1">
      <c r="A156" s="209" t="s">
        <v>61</v>
      </c>
      <c r="B156" s="251" t="s">
        <v>66</v>
      </c>
      <c r="C156" s="167">
        <v>0.5</v>
      </c>
      <c r="D156" s="63">
        <f t="shared" si="5"/>
        <v>0</v>
      </c>
      <c r="E156" s="63">
        <f t="shared" si="5"/>
        <v>0</v>
      </c>
      <c r="F156" s="63">
        <f t="shared" si="7"/>
        <v>0</v>
      </c>
      <c r="G156" s="63">
        <f t="shared" si="7"/>
        <v>0</v>
      </c>
      <c r="H156" s="10"/>
      <c r="J156" s="5"/>
      <c r="K156" s="5"/>
      <c r="L156" s="5"/>
      <c r="M156" s="5"/>
    </row>
    <row r="157" spans="1:13" s="1" customFormat="1" ht="12.75" customHeight="1">
      <c r="A157" s="206" t="s">
        <v>154</v>
      </c>
      <c r="B157" s="252" t="s">
        <v>154</v>
      </c>
      <c r="C157" s="167">
        <v>1</v>
      </c>
      <c r="D157" s="63">
        <f t="shared" si="5"/>
        <v>0</v>
      </c>
      <c r="E157" s="63">
        <f t="shared" si="5"/>
        <v>0</v>
      </c>
      <c r="F157" s="63">
        <f aca="true" t="shared" si="8" ref="F157:G159">F71/$C71</f>
        <v>0</v>
      </c>
      <c r="G157" s="63">
        <f t="shared" si="8"/>
        <v>0</v>
      </c>
      <c r="H157" s="10"/>
      <c r="J157" s="5"/>
      <c r="K157" s="5"/>
      <c r="L157" s="5"/>
      <c r="M157" s="5"/>
    </row>
    <row r="158" spans="1:13" s="1" customFormat="1" ht="12.75" customHeight="1">
      <c r="A158" s="206" t="s">
        <v>76</v>
      </c>
      <c r="B158" s="251" t="s">
        <v>66</v>
      </c>
      <c r="C158" s="167">
        <v>1</v>
      </c>
      <c r="D158" s="63">
        <f t="shared" si="5"/>
        <v>0</v>
      </c>
      <c r="E158" s="63">
        <f t="shared" si="5"/>
        <v>0</v>
      </c>
      <c r="F158" s="63">
        <f t="shared" si="8"/>
        <v>0</v>
      </c>
      <c r="G158" s="63">
        <f t="shared" si="8"/>
        <v>0</v>
      </c>
      <c r="H158" s="10"/>
      <c r="J158" s="5"/>
      <c r="K158" s="5"/>
      <c r="L158" s="5"/>
      <c r="M158" s="5"/>
    </row>
    <row r="159" spans="1:13" s="1" customFormat="1" ht="12.75" customHeight="1">
      <c r="A159" s="206" t="s">
        <v>62</v>
      </c>
      <c r="B159" s="5" t="s">
        <v>66</v>
      </c>
      <c r="C159" s="167">
        <v>2</v>
      </c>
      <c r="D159" s="63">
        <f t="shared" si="5"/>
        <v>9</v>
      </c>
      <c r="E159" s="63">
        <f t="shared" si="5"/>
        <v>0</v>
      </c>
      <c r="F159" s="63">
        <f t="shared" si="8"/>
        <v>0</v>
      </c>
      <c r="G159" s="63">
        <f t="shared" si="8"/>
        <v>0</v>
      </c>
      <c r="H159" s="10"/>
      <c r="J159" s="5"/>
      <c r="K159" s="5"/>
      <c r="L159" s="5"/>
      <c r="M159" s="5"/>
    </row>
    <row r="160" spans="1:13" s="1" customFormat="1" ht="12.75" customHeight="1">
      <c r="A160" s="206" t="s">
        <v>154</v>
      </c>
      <c r="B160" s="164" t="s">
        <v>154</v>
      </c>
      <c r="C160" s="167">
        <v>3.000000000003</v>
      </c>
      <c r="D160" s="63">
        <f t="shared" si="5"/>
        <v>0</v>
      </c>
      <c r="E160" s="63">
        <f t="shared" si="5"/>
        <v>0</v>
      </c>
      <c r="F160" s="63">
        <f aca="true" t="shared" si="9" ref="F160:G164">F75/$C75</f>
        <v>0</v>
      </c>
      <c r="G160" s="63">
        <f t="shared" si="9"/>
        <v>0</v>
      </c>
      <c r="H160" s="10"/>
      <c r="J160" s="5"/>
      <c r="K160" s="5"/>
      <c r="L160" s="5"/>
      <c r="M160" s="5"/>
    </row>
    <row r="161" spans="1:13" s="1" customFormat="1" ht="12.75" customHeight="1">
      <c r="A161" s="206" t="s">
        <v>154</v>
      </c>
      <c r="B161" s="164" t="s">
        <v>154</v>
      </c>
      <c r="C161" s="167">
        <v>5</v>
      </c>
      <c r="D161" s="63">
        <f t="shared" si="5"/>
        <v>0</v>
      </c>
      <c r="E161" s="63">
        <f t="shared" si="5"/>
        <v>0</v>
      </c>
      <c r="F161" s="63">
        <f t="shared" si="9"/>
        <v>0</v>
      </c>
      <c r="G161" s="63">
        <f t="shared" si="9"/>
        <v>0</v>
      </c>
      <c r="H161" s="10"/>
      <c r="J161" s="5"/>
      <c r="K161" s="5"/>
      <c r="L161" s="5"/>
      <c r="M161" s="5"/>
    </row>
    <row r="162" spans="1:13" s="1" customFormat="1" ht="12.75" customHeight="1">
      <c r="A162" s="206" t="s">
        <v>63</v>
      </c>
      <c r="B162" t="s">
        <v>66</v>
      </c>
      <c r="C162" s="167">
        <v>1</v>
      </c>
      <c r="D162" s="63">
        <f t="shared" si="5"/>
        <v>0</v>
      </c>
      <c r="E162" s="63">
        <f t="shared" si="5"/>
        <v>0</v>
      </c>
      <c r="F162" s="63">
        <f t="shared" si="9"/>
        <v>0</v>
      </c>
      <c r="G162" s="63">
        <f t="shared" si="9"/>
        <v>0</v>
      </c>
      <c r="H162" s="10"/>
      <c r="J162" s="5"/>
      <c r="K162" s="5"/>
      <c r="L162" s="5"/>
      <c r="M162" s="5"/>
    </row>
    <row r="163" spans="1:13" s="1" customFormat="1" ht="12.75" customHeight="1">
      <c r="A163" s="206" t="s">
        <v>154</v>
      </c>
      <c r="B163" s="164" t="s">
        <v>154</v>
      </c>
      <c r="C163" s="167">
        <v>2</v>
      </c>
      <c r="D163" s="63">
        <f t="shared" si="5"/>
        <v>0</v>
      </c>
      <c r="E163" s="63">
        <f t="shared" si="5"/>
        <v>0</v>
      </c>
      <c r="F163" s="63">
        <f t="shared" si="9"/>
        <v>0</v>
      </c>
      <c r="G163" s="63">
        <f t="shared" si="9"/>
        <v>0</v>
      </c>
      <c r="H163" s="10"/>
      <c r="J163" s="5"/>
      <c r="K163" s="5"/>
      <c r="L163" s="5"/>
      <c r="M163" s="5"/>
    </row>
    <row r="164" spans="1:13" s="1" customFormat="1" ht="12.75" customHeight="1">
      <c r="A164" s="206" t="s">
        <v>154</v>
      </c>
      <c r="B164" s="164" t="s">
        <v>154</v>
      </c>
      <c r="C164" s="167">
        <v>5</v>
      </c>
      <c r="D164" s="63">
        <f t="shared" si="5"/>
        <v>0</v>
      </c>
      <c r="E164" s="63">
        <f t="shared" si="5"/>
        <v>0</v>
      </c>
      <c r="F164" s="63">
        <f t="shared" si="9"/>
        <v>0</v>
      </c>
      <c r="G164" s="63">
        <f t="shared" si="9"/>
        <v>0</v>
      </c>
      <c r="H164" s="10"/>
      <c r="J164" s="5"/>
      <c r="K164" s="5"/>
      <c r="L164" s="5"/>
      <c r="M164" s="5"/>
    </row>
    <row r="165" spans="1:13" s="1" customFormat="1" ht="15" customHeight="1">
      <c r="A165" s="207" t="s">
        <v>154</v>
      </c>
      <c r="B165" t="s">
        <v>154</v>
      </c>
      <c r="C165" s="167" t="s">
        <v>154</v>
      </c>
      <c r="D165" s="63"/>
      <c r="E165" s="63"/>
      <c r="F165" s="63"/>
      <c r="G165" s="63"/>
      <c r="H165" s="10"/>
      <c r="J165" s="202"/>
      <c r="K165" s="202"/>
      <c r="L165" s="202"/>
      <c r="M165" s="202"/>
    </row>
    <row r="166" spans="1:13" ht="13.5" thickBot="1">
      <c r="A166" s="68" t="s">
        <v>0</v>
      </c>
      <c r="B166" s="68" t="s">
        <v>154</v>
      </c>
      <c r="C166" s="68" t="s">
        <v>154</v>
      </c>
      <c r="D166" s="72">
        <f>SUM(D89:D165)</f>
        <v>7465.5</v>
      </c>
      <c r="E166" s="72">
        <f>SUM(E89:E165)</f>
        <v>12788.5</v>
      </c>
      <c r="F166" s="72">
        <f>SUM(F89:F165)</f>
        <v>17066.5</v>
      </c>
      <c r="G166" s="72">
        <f>SUM(G89:G165)</f>
        <v>43267</v>
      </c>
      <c r="H166" s="10"/>
      <c r="J166" s="201"/>
      <c r="K166" s="201"/>
      <c r="L166" s="201"/>
      <c r="M166" s="201"/>
    </row>
    <row r="167" spans="1:8" ht="13.5" thickTop="1">
      <c r="A167" s="67" t="s">
        <v>154</v>
      </c>
      <c r="B167" s="67" t="s">
        <v>154</v>
      </c>
      <c r="C167" s="67" t="s">
        <v>154</v>
      </c>
      <c r="D167" s="63"/>
      <c r="E167" s="63"/>
      <c r="F167" s="10"/>
      <c r="G167" s="10"/>
      <c r="H167" s="10"/>
    </row>
    <row r="168" spans="1:8" ht="12.75">
      <c r="A168" s="117" t="s">
        <v>118</v>
      </c>
      <c r="B168" s="67" t="s">
        <v>154</v>
      </c>
      <c r="C168" s="67" t="s">
        <v>154</v>
      </c>
      <c r="D168" s="63"/>
      <c r="E168" s="63"/>
      <c r="F168" s="10"/>
      <c r="G168" s="10"/>
      <c r="H168" s="10"/>
    </row>
    <row r="169" spans="1:8" ht="12.75">
      <c r="A169" s="124" t="s">
        <v>41</v>
      </c>
      <c r="B169" s="67" t="s">
        <v>154</v>
      </c>
      <c r="C169" s="67" t="s">
        <v>154</v>
      </c>
      <c r="D169" s="63"/>
      <c r="E169" s="63"/>
      <c r="F169" s="10"/>
      <c r="G169" s="140" t="s">
        <v>54</v>
      </c>
      <c r="H169" s="10"/>
    </row>
    <row r="170" spans="1:8" ht="12.75">
      <c r="A170" s="233" t="s">
        <v>123</v>
      </c>
      <c r="B170" s="67" t="s">
        <v>154</v>
      </c>
      <c r="C170" s="67" t="s">
        <v>154</v>
      </c>
      <c r="D170" s="63">
        <f>SUM(D22:D27)</f>
        <v>4753</v>
      </c>
      <c r="E170" s="63">
        <f>SUM(E22:E27)</f>
        <v>8298</v>
      </c>
      <c r="F170" s="63">
        <f>SUM(F22:F27)</f>
        <v>7696</v>
      </c>
      <c r="G170" s="63">
        <f>SUM(G22:G27)</f>
        <v>11365</v>
      </c>
      <c r="H170" s="10"/>
    </row>
    <row r="171" spans="1:8" ht="12.75">
      <c r="A171" t="s">
        <v>124</v>
      </c>
      <c r="B171" s="67" t="s">
        <v>154</v>
      </c>
      <c r="C171" s="67" t="s">
        <v>154</v>
      </c>
      <c r="D171" s="63">
        <f>SUM(D19:D21)</f>
        <v>0</v>
      </c>
      <c r="E171" s="63">
        <f>SUM(E19:E21)</f>
        <v>0</v>
      </c>
      <c r="F171" s="63">
        <f>SUM(F19:F21)</f>
        <v>0</v>
      </c>
      <c r="G171" s="63">
        <f>SUM(G19:G21)</f>
        <v>0</v>
      </c>
      <c r="H171" s="10"/>
    </row>
    <row r="172" spans="1:8" ht="12.75">
      <c r="A172" t="s">
        <v>35</v>
      </c>
      <c r="B172" s="67" t="s">
        <v>154</v>
      </c>
      <c r="C172" s="67" t="s">
        <v>154</v>
      </c>
      <c r="D172" s="63">
        <f>SUM(D8:D18)</f>
        <v>1306</v>
      </c>
      <c r="E172" s="63">
        <f>SUM(E8:E18)</f>
        <v>2223</v>
      </c>
      <c r="F172" s="63">
        <f>SUM(F8:F18)</f>
        <v>3160</v>
      </c>
      <c r="G172" s="63">
        <f>SUM(G8:G18)</f>
        <v>4020</v>
      </c>
      <c r="H172" s="10"/>
    </row>
    <row r="173" spans="1:8" ht="12.75">
      <c r="A173" t="s">
        <v>125</v>
      </c>
      <c r="B173" s="67" t="s">
        <v>154</v>
      </c>
      <c r="C173" s="67" t="s">
        <v>154</v>
      </c>
      <c r="D173" s="63">
        <f>SUM(D28:D35)</f>
        <v>1807</v>
      </c>
      <c r="E173" s="63">
        <f>SUM(E28:E35)</f>
        <v>2357</v>
      </c>
      <c r="F173" s="63">
        <f>SUM(F28:F35)</f>
        <v>6449</v>
      </c>
      <c r="G173" s="63">
        <f>SUM(G28:G35)</f>
        <v>38491</v>
      </c>
      <c r="H173" s="10"/>
    </row>
    <row r="174" spans="1:8" ht="12.75">
      <c r="A174" t="s">
        <v>122</v>
      </c>
      <c r="B174" s="67" t="s">
        <v>154</v>
      </c>
      <c r="C174" s="67" t="s">
        <v>154</v>
      </c>
      <c r="D174" s="63">
        <f>SUM(D36:D38,D64:D65)</f>
        <v>82</v>
      </c>
      <c r="E174" s="63">
        <f>SUM(E36:E38,E64:E65)</f>
        <v>633</v>
      </c>
      <c r="F174" s="63">
        <f>SUM(F36:F38,F64:F65)</f>
        <v>461</v>
      </c>
      <c r="G174" s="63">
        <f>SUM(G36:G38,G64:G65)</f>
        <v>0</v>
      </c>
      <c r="H174" s="10"/>
    </row>
    <row r="175" spans="1:8" ht="12.75">
      <c r="A175" t="s">
        <v>126</v>
      </c>
      <c r="B175" s="67" t="s">
        <v>154</v>
      </c>
      <c r="C175" s="67" t="s">
        <v>154</v>
      </c>
      <c r="D175" s="63">
        <f>SUM(D40:D41,D57:D61,D63)</f>
        <v>0</v>
      </c>
      <c r="E175" s="63">
        <f>SUM(E40:E41,E57:E61,E63)</f>
        <v>0</v>
      </c>
      <c r="F175" s="63">
        <f>SUM(F40:F41,F57:F61,F63)</f>
        <v>0</v>
      </c>
      <c r="G175" s="63">
        <f>SUM(G40:G41,G57:G61,G63)</f>
        <v>0</v>
      </c>
      <c r="H175" s="10"/>
    </row>
    <row r="176" spans="1:8" ht="12.75">
      <c r="A176" t="s">
        <v>148</v>
      </c>
      <c r="B176" s="67" t="s">
        <v>154</v>
      </c>
      <c r="C176" s="67" t="s">
        <v>154</v>
      </c>
      <c r="D176" s="63">
        <f>SUM(D55:D56,D62)</f>
        <v>0</v>
      </c>
      <c r="E176" s="63">
        <f>SUM(E55:E56,E62)</f>
        <v>0</v>
      </c>
      <c r="F176" s="63">
        <f>SUM(F55:F56,F62)</f>
        <v>0</v>
      </c>
      <c r="G176" s="63">
        <f>SUM(G55:G56,G62)</f>
        <v>0</v>
      </c>
      <c r="H176" s="10"/>
    </row>
    <row r="177" spans="1:8" ht="12.75">
      <c r="A177" t="s">
        <v>127</v>
      </c>
      <c r="B177" s="67" t="s">
        <v>154</v>
      </c>
      <c r="C177" s="67" t="s">
        <v>154</v>
      </c>
      <c r="D177" s="63">
        <f>SUM(D42:D47,D53:D54,D67:D68,D71)</f>
        <v>9</v>
      </c>
      <c r="E177" s="63">
        <f>SUM(E42:E47,E53:E54,E67:E68,E71)</f>
        <v>0</v>
      </c>
      <c r="F177" s="63">
        <f>SUM(F42:F47,F53:F54,F67:F68,F71)</f>
        <v>0</v>
      </c>
      <c r="G177" s="63">
        <f>SUM(G42:G47,G53:G54,G67:G68,G71)</f>
        <v>0</v>
      </c>
      <c r="H177" s="10"/>
    </row>
    <row r="178" spans="1:8" ht="12.75">
      <c r="A178" t="s">
        <v>56</v>
      </c>
      <c r="B178" s="67" t="s">
        <v>154</v>
      </c>
      <c r="C178" s="67" t="s">
        <v>154</v>
      </c>
      <c r="D178" s="63">
        <f>SUM(D72:D74)</f>
        <v>0</v>
      </c>
      <c r="E178" s="63">
        <f>SUM(E72:E74)</f>
        <v>0</v>
      </c>
      <c r="F178" s="63">
        <f>SUM(F72:F74)</f>
        <v>0</v>
      </c>
      <c r="G178" s="63">
        <f>SUM(G72:G74)</f>
        <v>0</v>
      </c>
      <c r="H178" s="10"/>
    </row>
    <row r="179" spans="1:8" ht="12.75">
      <c r="A179" t="s">
        <v>61</v>
      </c>
      <c r="B179" s="67" t="s">
        <v>154</v>
      </c>
      <c r="C179" s="67" t="s">
        <v>154</v>
      </c>
      <c r="D179" s="63">
        <f>SUM(D48:D49,D75:D76)</f>
        <v>0</v>
      </c>
      <c r="E179" s="63">
        <f>SUM(E48:E49,E75:E76)</f>
        <v>0</v>
      </c>
      <c r="F179" s="63">
        <f>SUM(F48:F49,F75:F76)</f>
        <v>0</v>
      </c>
      <c r="G179" s="63">
        <f>SUM(G48:G49,G75:G76)</f>
        <v>0</v>
      </c>
      <c r="H179" s="10"/>
    </row>
    <row r="180" spans="1:8" ht="12.75">
      <c r="A180" t="s">
        <v>128</v>
      </c>
      <c r="B180" s="67" t="s">
        <v>154</v>
      </c>
      <c r="C180" s="67" t="s">
        <v>154</v>
      </c>
      <c r="D180" s="63">
        <f>SUM(D39,D50:D52,D66,D69:D70,D77)</f>
        <v>15</v>
      </c>
      <c r="E180" s="63">
        <f>SUM(E39,E50:E52,E66,E69:E70,E77)</f>
        <v>0</v>
      </c>
      <c r="F180" s="63">
        <f>SUM(F39,F50:F52,F66,F69:F70,F77)</f>
        <v>0</v>
      </c>
      <c r="G180" s="63">
        <f>SUM(G39,G50:G52,G66,G69:G70,G77)</f>
        <v>0</v>
      </c>
      <c r="H180" s="10"/>
    </row>
    <row r="181" spans="1:8" ht="12.75">
      <c r="A181" t="s">
        <v>129</v>
      </c>
      <c r="B181" s="67" t="s">
        <v>154</v>
      </c>
      <c r="C181" s="67" t="s">
        <v>154</v>
      </c>
      <c r="D181" s="63">
        <f>SUM(D78:D83)</f>
        <v>0</v>
      </c>
      <c r="E181" s="63">
        <f>SUM(E78:E83)</f>
        <v>0</v>
      </c>
      <c r="F181" s="63">
        <f>SUM(F78:F83)</f>
        <v>0</v>
      </c>
      <c r="G181" s="63">
        <f>SUM(G78:G83)</f>
        <v>0</v>
      </c>
      <c r="H181" s="10"/>
    </row>
    <row r="182" spans="1:8" ht="12.75">
      <c r="A182" t="s">
        <v>154</v>
      </c>
      <c r="B182" s="67" t="s">
        <v>154</v>
      </c>
      <c r="C182" s="67" t="s">
        <v>154</v>
      </c>
      <c r="D182" s="63"/>
      <c r="E182" s="63"/>
      <c r="F182" s="63"/>
      <c r="G182" s="63"/>
      <c r="H182" s="10"/>
    </row>
    <row r="183" spans="1:8" ht="13.5" thickBot="1">
      <c r="A183" s="68" t="s">
        <v>0</v>
      </c>
      <c r="B183" s="68" t="s">
        <v>154</v>
      </c>
      <c r="C183" s="68" t="s">
        <v>154</v>
      </c>
      <c r="D183" s="72">
        <f>SUM(D170:D181)</f>
        <v>7972</v>
      </c>
      <c r="E183" s="72">
        <f>SUM(E170:E181)</f>
        <v>13511</v>
      </c>
      <c r="F183" s="72">
        <f>SUM(F170:F181)</f>
        <v>17766</v>
      </c>
      <c r="G183" s="72">
        <f>SUM(G170:G181)</f>
        <v>53876</v>
      </c>
      <c r="H183" s="10"/>
    </row>
    <row r="184" spans="1:8" ht="13.5" thickTop="1">
      <c r="A184" s="67" t="s">
        <v>154</v>
      </c>
      <c r="B184" s="67" t="s">
        <v>154</v>
      </c>
      <c r="C184" s="67" t="s">
        <v>154</v>
      </c>
      <c r="D184" s="63"/>
      <c r="E184" s="63"/>
      <c r="F184" s="10"/>
      <c r="G184" s="10"/>
      <c r="H184" s="10"/>
    </row>
    <row r="185" spans="1:8" ht="12.75">
      <c r="A185" s="67" t="s">
        <v>154</v>
      </c>
      <c r="B185" s="67" t="s">
        <v>154</v>
      </c>
      <c r="C185" s="67" t="s">
        <v>154</v>
      </c>
      <c r="D185" s="63"/>
      <c r="E185" s="63"/>
      <c r="F185" s="10"/>
      <c r="G185" s="10"/>
      <c r="H185" s="10"/>
    </row>
    <row r="186" spans="1:8" ht="12.75">
      <c r="A186" s="117" t="s">
        <v>118</v>
      </c>
      <c r="B186" s="67" t="s">
        <v>154</v>
      </c>
      <c r="C186" s="67" t="s">
        <v>154</v>
      </c>
      <c r="D186" s="63"/>
      <c r="E186" s="63"/>
      <c r="F186" s="10"/>
      <c r="G186" s="10"/>
      <c r="H186" s="10"/>
    </row>
    <row r="187" spans="1:8" ht="12.75">
      <c r="A187" s="124" t="s">
        <v>82</v>
      </c>
      <c r="B187" s="67" t="s">
        <v>154</v>
      </c>
      <c r="C187" s="67" t="s">
        <v>154</v>
      </c>
      <c r="D187" s="63"/>
      <c r="E187" s="63"/>
      <c r="F187" s="10"/>
      <c r="G187" s="62" t="s">
        <v>55</v>
      </c>
      <c r="H187" s="10"/>
    </row>
    <row r="188" spans="1:8" ht="12.75">
      <c r="A188" s="232" t="s">
        <v>123</v>
      </c>
      <c r="B188" s="67" t="s">
        <v>154</v>
      </c>
      <c r="C188" s="67" t="s">
        <v>154</v>
      </c>
      <c r="D188" s="63">
        <f>SUM(D103:D108)</f>
        <v>4323.5</v>
      </c>
      <c r="E188" s="63">
        <f>SUM(E103:E108)</f>
        <v>8061.75</v>
      </c>
      <c r="F188" s="63">
        <f>SUM(F103:F108)</f>
        <v>7525.25</v>
      </c>
      <c r="G188" s="63">
        <f>SUM(G103:G108)</f>
        <v>9197.5</v>
      </c>
      <c r="H188" s="10"/>
    </row>
    <row r="189" spans="1:8" ht="12.75">
      <c r="A189" s="234" t="s">
        <v>124</v>
      </c>
      <c r="B189" s="67" t="s">
        <v>154</v>
      </c>
      <c r="C189" s="67" t="s">
        <v>154</v>
      </c>
      <c r="D189" s="63">
        <f>SUM(D100:D102)</f>
        <v>0</v>
      </c>
      <c r="E189" s="63">
        <f>SUM(E100:E102)</f>
        <v>0</v>
      </c>
      <c r="F189" s="63">
        <f>SUM(F100:F102)</f>
        <v>0</v>
      </c>
      <c r="G189" s="63">
        <f>SUM(G100:G102)</f>
        <v>0</v>
      </c>
      <c r="H189" s="10"/>
    </row>
    <row r="190" spans="1:8" ht="12.75">
      <c r="A190" s="234" t="s">
        <v>35</v>
      </c>
      <c r="B190" s="67" t="s">
        <v>154</v>
      </c>
      <c r="C190" s="67" t="s">
        <v>154</v>
      </c>
      <c r="D190" s="63">
        <f>SUM(D89:D99)</f>
        <v>1283</v>
      </c>
      <c r="E190" s="63">
        <f>SUM(E89:E99)</f>
        <v>2193.5</v>
      </c>
      <c r="F190" s="63">
        <f>SUM(F89:F99)</f>
        <v>2990.5</v>
      </c>
      <c r="G190" s="63">
        <f>SUM(G89:G99)</f>
        <v>3220.25</v>
      </c>
      <c r="H190" s="10"/>
    </row>
    <row r="191" spans="1:8" ht="12.75">
      <c r="A191" s="234" t="s">
        <v>125</v>
      </c>
      <c r="B191" s="67" t="s">
        <v>154</v>
      </c>
      <c r="C191" s="67" t="s">
        <v>154</v>
      </c>
      <c r="D191" s="63">
        <f>SUM(D109:D116)</f>
        <v>1801.5</v>
      </c>
      <c r="E191" s="63">
        <f>SUM(E109:E116)</f>
        <v>2352</v>
      </c>
      <c r="F191" s="63">
        <f>SUM(F109:F116)</f>
        <v>6435.5</v>
      </c>
      <c r="G191" s="63">
        <f>SUM(G109:G116)</f>
        <v>30849.25</v>
      </c>
      <c r="H191" s="10"/>
    </row>
    <row r="192" spans="1:8" ht="12.75">
      <c r="A192" s="234" t="s">
        <v>122</v>
      </c>
      <c r="B192" s="67" t="s">
        <v>154</v>
      </c>
      <c r="C192" s="67" t="s">
        <v>154</v>
      </c>
      <c r="D192" s="63">
        <f>SUM(D117:D119,D145:D146)</f>
        <v>41</v>
      </c>
      <c r="E192" s="63">
        <f>SUM(E117:E119,E145:E146)</f>
        <v>46</v>
      </c>
      <c r="F192" s="63">
        <f>SUM(F117:F119,F145:F146)</f>
        <v>0</v>
      </c>
      <c r="G192" s="63">
        <f>SUM(G117:G119,G145:G146)</f>
        <v>0</v>
      </c>
      <c r="H192" s="10"/>
    </row>
    <row r="193" spans="1:8" ht="12.75">
      <c r="A193" s="234" t="s">
        <v>126</v>
      </c>
      <c r="B193" s="67" t="s">
        <v>154</v>
      </c>
      <c r="C193" s="67" t="s">
        <v>154</v>
      </c>
      <c r="D193" s="63">
        <f>SUM(D121:D122,D138:D142,D144)</f>
        <v>0</v>
      </c>
      <c r="E193" s="63">
        <f>SUM(E121:E122,E138:E142,E144)</f>
        <v>0</v>
      </c>
      <c r="F193" s="63">
        <f>SUM(F121:F122,F138:F142,F144)</f>
        <v>0</v>
      </c>
      <c r="G193" s="63">
        <f>SUM(G121:G122,G138:G142,G144)</f>
        <v>0</v>
      </c>
      <c r="H193" s="10"/>
    </row>
    <row r="194" spans="1:8" ht="12.75">
      <c r="A194" s="234" t="s">
        <v>148</v>
      </c>
      <c r="B194" s="67" t="s">
        <v>154</v>
      </c>
      <c r="C194" s="67" t="s">
        <v>154</v>
      </c>
      <c r="D194" s="63">
        <f>SUM(D136:D137,D143)</f>
        <v>0</v>
      </c>
      <c r="E194" s="63">
        <f>SUM(E136:E137,E143)</f>
        <v>0</v>
      </c>
      <c r="F194" s="63">
        <f>SUM(F136:F137,F143)</f>
        <v>0</v>
      </c>
      <c r="G194" s="63">
        <f>SUM(G136:G137,G143)</f>
        <v>0</v>
      </c>
      <c r="H194" s="10"/>
    </row>
    <row r="195" spans="1:8" ht="12.75">
      <c r="A195" s="234" t="s">
        <v>127</v>
      </c>
      <c r="B195" s="67" t="s">
        <v>154</v>
      </c>
      <c r="C195" s="67" t="s">
        <v>154</v>
      </c>
      <c r="D195" s="63">
        <f>SUM(D123:D128,D134:D135,D148:D149,D152)</f>
        <v>4.5</v>
      </c>
      <c r="E195" s="63">
        <f>SUM(E123:E128,E134:E135,E148:E149,E152)</f>
        <v>0</v>
      </c>
      <c r="F195" s="63">
        <f>SUM(F123:F128,F134:F135,F148:F149,F152)</f>
        <v>0</v>
      </c>
      <c r="G195" s="63">
        <f>SUM(G123:G128,G134:G135,G148:G149,G152)</f>
        <v>0</v>
      </c>
      <c r="H195" s="10"/>
    </row>
    <row r="196" spans="1:8" ht="12.75">
      <c r="A196" s="234" t="s">
        <v>56</v>
      </c>
      <c r="B196" s="67" t="s">
        <v>154</v>
      </c>
      <c r="C196" s="67" t="s">
        <v>154</v>
      </c>
      <c r="D196" s="63">
        <f>SUM(D153:D155)</f>
        <v>0</v>
      </c>
      <c r="E196" s="63">
        <f>SUM(E153:E155)</f>
        <v>0</v>
      </c>
      <c r="F196" s="63">
        <f>SUM(F153:F155)</f>
        <v>0</v>
      </c>
      <c r="G196" s="63">
        <f>SUM(G153:G155)</f>
        <v>0</v>
      </c>
      <c r="H196" s="10"/>
    </row>
    <row r="197" spans="1:8" ht="12.75">
      <c r="A197" s="234" t="s">
        <v>61</v>
      </c>
      <c r="B197" s="67" t="s">
        <v>154</v>
      </c>
      <c r="C197" s="67" t="s">
        <v>154</v>
      </c>
      <c r="D197" s="63">
        <f>SUM(D129:D130,D156:D157)</f>
        <v>0</v>
      </c>
      <c r="E197" s="63">
        <f>SUM(E129:E130,E156:E157)</f>
        <v>0</v>
      </c>
      <c r="F197" s="63">
        <f>SUM(F129:F130,F156:F157)</f>
        <v>0</v>
      </c>
      <c r="G197" s="63">
        <f>SUM(G129:G130,G156:G157)</f>
        <v>0</v>
      </c>
      <c r="H197" s="10"/>
    </row>
    <row r="198" spans="1:8" ht="12.75">
      <c r="A198" s="234" t="s">
        <v>128</v>
      </c>
      <c r="B198" s="67" t="s">
        <v>154</v>
      </c>
      <c r="C198" s="67" t="s">
        <v>154</v>
      </c>
      <c r="D198" s="63">
        <f>SUM(D120,D131:D133,D147,D150:D151,D158)</f>
        <v>3</v>
      </c>
      <c r="E198" s="63">
        <f>SUM(E120,E131:E133,E147,E150:E151,E158)</f>
        <v>135.25</v>
      </c>
      <c r="F198" s="63">
        <f>SUM(F120,F131:F133,F147,F150:F151,F158)</f>
        <v>115.25</v>
      </c>
      <c r="G198" s="63">
        <f>SUM(G120,G131:G133,G147,G150:G151,G158)</f>
        <v>0</v>
      </c>
      <c r="H198" s="10"/>
    </row>
    <row r="199" spans="1:8" ht="12.75">
      <c r="A199" s="234" t="s">
        <v>129</v>
      </c>
      <c r="B199" s="67" t="s">
        <v>154</v>
      </c>
      <c r="C199" s="67" t="s">
        <v>154</v>
      </c>
      <c r="D199" s="63">
        <f>SUM(D159:D164)</f>
        <v>9</v>
      </c>
      <c r="E199" s="63">
        <f>SUM(E159:E164)</f>
        <v>0</v>
      </c>
      <c r="F199" s="63">
        <f>SUM(F159:F164)</f>
        <v>0</v>
      </c>
      <c r="G199" s="63">
        <f>SUM(G159:G164)</f>
        <v>0</v>
      </c>
      <c r="H199" s="10"/>
    </row>
    <row r="200" spans="1:8" ht="12.75">
      <c r="A200" s="234" t="s">
        <v>154</v>
      </c>
      <c r="B200" s="67" t="s">
        <v>154</v>
      </c>
      <c r="C200" s="67" t="s">
        <v>154</v>
      </c>
      <c r="D200" s="63"/>
      <c r="E200" s="63"/>
      <c r="F200" s="63"/>
      <c r="G200" s="63"/>
      <c r="H200" s="10"/>
    </row>
    <row r="201" spans="1:8" ht="13.5" thickBot="1">
      <c r="A201" s="68" t="s">
        <v>0</v>
      </c>
      <c r="B201" s="68" t="s">
        <v>154</v>
      </c>
      <c r="C201" s="68" t="s">
        <v>154</v>
      </c>
      <c r="D201" s="72">
        <f>SUM(D188:D199)</f>
        <v>7465.5</v>
      </c>
      <c r="E201" s="72">
        <f>SUM(E188:E199)</f>
        <v>12788.5</v>
      </c>
      <c r="F201" s="72">
        <f>SUM(F188:F199)</f>
        <v>17066.5</v>
      </c>
      <c r="G201" s="72">
        <f>SUM(G188:G199)</f>
        <v>43267</v>
      </c>
      <c r="H201" s="10"/>
    </row>
    <row r="202" spans="1:8" ht="13.5" thickTop="1">
      <c r="A202" s="67">
        <f>IF('Main Table'!B202:B204&lt;&gt;"",'Main Table'!B202:B204,"")</f>
      </c>
      <c r="B202" s="67">
        <f>IF('Main Table'!C202:C204&lt;&gt;"",'Main Table'!C202:C204,"")</f>
      </c>
      <c r="C202" s="67">
        <f>IF('Main Table'!D202:D204&lt;&gt;"",'Main Table'!D202:D204,"")</f>
      </c>
      <c r="H202" s="10"/>
    </row>
    <row r="203" spans="1:8" ht="12.75">
      <c r="A203" s="67"/>
      <c r="B203" s="67"/>
      <c r="C203" s="67"/>
      <c r="D203" s="63"/>
      <c r="E203" s="63"/>
      <c r="F203" s="10"/>
      <c r="G203" s="10"/>
      <c r="H203" s="134"/>
    </row>
    <row r="204" spans="2:10" ht="12.75">
      <c r="B204" s="67"/>
      <c r="C204" s="67"/>
      <c r="D204" s="247"/>
      <c r="E204" s="247"/>
      <c r="F204" s="247"/>
      <c r="G204" s="247"/>
      <c r="H204" s="134"/>
      <c r="J204" s="245"/>
    </row>
    <row r="205" spans="1:42" s="1" customFormat="1" ht="10.5" customHeight="1">
      <c r="A205" s="36" t="s">
        <v>106</v>
      </c>
      <c r="C205" s="40"/>
      <c r="D205" s="247"/>
      <c r="E205" s="247"/>
      <c r="F205" s="247"/>
      <c r="G205" s="247"/>
      <c r="H205" s="5"/>
      <c r="I205" s="134"/>
      <c r="J205" s="245"/>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row>
    <row r="206" spans="1:42" s="1" customFormat="1" ht="10.5" customHeight="1">
      <c r="A206" s="69" t="s">
        <v>81</v>
      </c>
      <c r="B206" s="40"/>
      <c r="C206" s="40"/>
      <c r="D206" s="75"/>
      <c r="F206" s="134"/>
      <c r="G206" s="134"/>
      <c r="H206" s="5"/>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row>
    <row r="208" ht="12.75">
      <c r="A208" s="13" t="s">
        <v>103</v>
      </c>
    </row>
    <row r="209" ht="12.75">
      <c r="A209" s="13" t="s">
        <v>89</v>
      </c>
    </row>
    <row r="210" ht="12.75">
      <c r="A210" s="13" t="s">
        <v>84</v>
      </c>
    </row>
    <row r="211" ht="12.75">
      <c r="A211" s="13" t="s">
        <v>85</v>
      </c>
    </row>
  </sheetData>
  <sheetProtection/>
  <hyperlinks>
    <hyperlink ref="A206"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3"/>
  <drawing r:id="rId2"/>
</worksheet>
</file>

<file path=xl/worksheets/sheet9.xml><?xml version="1.0" encoding="utf-8"?>
<worksheet xmlns="http://schemas.openxmlformats.org/spreadsheetml/2006/main" xmlns:r="http://schemas.openxmlformats.org/officeDocument/2006/relationships">
  <sheetPr codeName="Sheet5"/>
  <dimension ref="B2:P47"/>
  <sheetViews>
    <sheetView zoomScalePageLayoutView="0" workbookViewId="0" topLeftCell="A1">
      <selection activeCell="A1" sqref="A1"/>
    </sheetView>
  </sheetViews>
  <sheetFormatPr defaultColWidth="9.140625" defaultRowHeight="12.75"/>
  <cols>
    <col min="1" max="1" width="9.140625" style="23" customWidth="1"/>
    <col min="2" max="2" width="26.00390625" style="23" customWidth="1"/>
    <col min="3" max="3" width="12.7109375" style="23" customWidth="1"/>
    <col min="4" max="4" width="9.140625" style="23" customWidth="1"/>
    <col min="5" max="7" width="11.7109375" style="23" customWidth="1"/>
    <col min="8" max="8" width="9.140625" style="23" customWidth="1"/>
    <col min="9" max="9" width="13.421875" style="23" customWidth="1"/>
    <col min="10" max="10" width="12.140625" style="23" customWidth="1"/>
    <col min="11" max="11" width="14.140625" style="23" customWidth="1"/>
    <col min="12" max="12" width="12.140625" style="23" customWidth="1"/>
    <col min="13" max="17" width="13.140625" style="23" customWidth="1"/>
    <col min="18" max="16384" width="9.140625" style="23" customWidth="1"/>
  </cols>
  <sheetData>
    <row r="1" ht="13.5" thickBot="1"/>
    <row r="2" spans="2:3" ht="12.75">
      <c r="B2" s="24" t="s">
        <v>27</v>
      </c>
      <c r="C2" s="25" t="s">
        <v>28</v>
      </c>
    </row>
    <row r="3" spans="2:9" ht="13.5" thickBot="1">
      <c r="B3" s="26">
        <v>2010</v>
      </c>
      <c r="C3" s="27">
        <v>1</v>
      </c>
      <c r="E3" s="23" t="s">
        <v>29</v>
      </c>
      <c r="I3" s="23" t="s">
        <v>30</v>
      </c>
    </row>
    <row r="4" spans="4:16" ht="12.75">
      <c r="D4" s="23">
        <v>2</v>
      </c>
      <c r="E4" s="23">
        <f>$D$4+1</f>
        <v>3</v>
      </c>
      <c r="F4" s="23">
        <v>4</v>
      </c>
      <c r="H4" s="23">
        <v>2</v>
      </c>
      <c r="I4" s="23">
        <f>H4+1</f>
        <v>3</v>
      </c>
      <c r="J4" s="23">
        <f aca="true" t="shared" si="0" ref="J4:P4">I4+1</f>
        <v>4</v>
      </c>
      <c r="K4" s="23">
        <f t="shared" si="0"/>
        <v>5</v>
      </c>
      <c r="L4" s="23">
        <f t="shared" si="0"/>
        <v>6</v>
      </c>
      <c r="M4" s="23">
        <f>L4+1</f>
        <v>7</v>
      </c>
      <c r="N4" s="23">
        <f t="shared" si="0"/>
        <v>8</v>
      </c>
      <c r="O4" s="23">
        <f t="shared" si="0"/>
        <v>9</v>
      </c>
      <c r="P4" s="23">
        <f t="shared" si="0"/>
        <v>10</v>
      </c>
    </row>
    <row r="5" spans="7:16" ht="12.75">
      <c r="G5" s="23">
        <v>6</v>
      </c>
      <c r="H5" s="23" t="str">
        <f aca="true" t="shared" si="1" ref="H5:P5">$I$3&amp;"r"&amp;$G5&amp;"c"&amp;H$4</f>
        <v>Quarter!r6c2</v>
      </c>
      <c r="I5" s="23" t="str">
        <f t="shared" si="1"/>
        <v>Quarter!r6c3</v>
      </c>
      <c r="J5" s="23" t="str">
        <f t="shared" si="1"/>
        <v>Quarter!r6c4</v>
      </c>
      <c r="K5" s="23" t="str">
        <f t="shared" si="1"/>
        <v>Quarter!r6c5</v>
      </c>
      <c r="L5" s="23" t="str">
        <f t="shared" si="1"/>
        <v>Quarter!r6c6</v>
      </c>
      <c r="M5" s="23" t="str">
        <f t="shared" si="1"/>
        <v>Quarter!r6c7</v>
      </c>
      <c r="N5" s="23" t="str">
        <f t="shared" si="1"/>
        <v>Quarter!r6c8</v>
      </c>
      <c r="O5" s="23" t="str">
        <f t="shared" si="1"/>
        <v>Quarter!r6c9</v>
      </c>
      <c r="P5" s="23" t="str">
        <f t="shared" si="1"/>
        <v>Quarter!r6c10</v>
      </c>
    </row>
    <row r="6" ht="12.75">
      <c r="B6" s="28" t="s">
        <v>31</v>
      </c>
    </row>
    <row r="7" ht="12.75">
      <c r="B7" s="4" t="s">
        <v>6</v>
      </c>
    </row>
    <row r="8" spans="2:16" ht="12.75">
      <c r="B8" s="16" t="s">
        <v>8</v>
      </c>
      <c r="C8" s="23">
        <v>8</v>
      </c>
      <c r="D8" s="23" t="str">
        <f aca="true" t="shared" si="2" ref="D8:F20">$E$3&amp;"r"&amp;$C8&amp;"c"&amp;D$4</f>
        <v>Annual!r8c2</v>
      </c>
      <c r="E8" s="23" t="str">
        <f t="shared" si="2"/>
        <v>Annual!r8c3</v>
      </c>
      <c r="F8" s="23" t="str">
        <f t="shared" si="2"/>
        <v>Annual!r8c4</v>
      </c>
      <c r="G8" s="23">
        <v>8</v>
      </c>
      <c r="H8" s="23" t="str">
        <f aca="true" t="shared" si="3" ref="H8:P20">$I$3&amp;"r"&amp;$G8&amp;"c"&amp;H$4</f>
        <v>Quarter!r8c2</v>
      </c>
      <c r="I8" s="23" t="str">
        <f t="shared" si="3"/>
        <v>Quarter!r8c3</v>
      </c>
      <c r="J8" s="23" t="str">
        <f t="shared" si="3"/>
        <v>Quarter!r8c4</v>
      </c>
      <c r="K8" s="23" t="str">
        <f t="shared" si="3"/>
        <v>Quarter!r8c5</v>
      </c>
      <c r="L8" s="23" t="str">
        <f t="shared" si="3"/>
        <v>Quarter!r8c6</v>
      </c>
      <c r="M8" s="23" t="str">
        <f t="shared" si="3"/>
        <v>Quarter!r8c7</v>
      </c>
      <c r="N8" s="23" t="str">
        <f t="shared" si="3"/>
        <v>Quarter!r8c8</v>
      </c>
      <c r="O8" s="23" t="str">
        <f t="shared" si="3"/>
        <v>Quarter!r8c9</v>
      </c>
      <c r="P8" s="23" t="str">
        <f t="shared" si="3"/>
        <v>Quarter!r8c10</v>
      </c>
    </row>
    <row r="9" spans="2:16" ht="15">
      <c r="B9" s="16" t="s">
        <v>17</v>
      </c>
      <c r="C9" s="23">
        <v>9</v>
      </c>
      <c r="D9" s="23" t="str">
        <f t="shared" si="2"/>
        <v>Annual!r9c2</v>
      </c>
      <c r="E9" s="23" t="str">
        <f t="shared" si="2"/>
        <v>Annual!r9c3</v>
      </c>
      <c r="F9" s="23" t="str">
        <f t="shared" si="2"/>
        <v>Annual!r9c4</v>
      </c>
      <c r="G9" s="23">
        <v>9</v>
      </c>
      <c r="H9" s="23" t="str">
        <f t="shared" si="3"/>
        <v>Quarter!r9c2</v>
      </c>
      <c r="I9" s="23" t="str">
        <f t="shared" si="3"/>
        <v>Quarter!r9c3</v>
      </c>
      <c r="J9" s="23" t="str">
        <f t="shared" si="3"/>
        <v>Quarter!r9c4</v>
      </c>
      <c r="K9" s="23" t="str">
        <f t="shared" si="3"/>
        <v>Quarter!r9c5</v>
      </c>
      <c r="L9" s="23" t="str">
        <f t="shared" si="3"/>
        <v>Quarter!r9c6</v>
      </c>
      <c r="M9" s="23" t="str">
        <f t="shared" si="3"/>
        <v>Quarter!r9c7</v>
      </c>
      <c r="N9" s="23" t="str">
        <f t="shared" si="3"/>
        <v>Quarter!r9c8</v>
      </c>
      <c r="O9" s="23" t="str">
        <f t="shared" si="3"/>
        <v>Quarter!r9c9</v>
      </c>
      <c r="P9" s="23" t="str">
        <f t="shared" si="3"/>
        <v>Quarter!r9c10</v>
      </c>
    </row>
    <row r="10" spans="2:16" ht="12.75">
      <c r="B10" s="16" t="s">
        <v>9</v>
      </c>
      <c r="C10" s="23">
        <v>10</v>
      </c>
      <c r="D10" s="23" t="str">
        <f t="shared" si="2"/>
        <v>Annual!r10c2</v>
      </c>
      <c r="E10" s="23" t="str">
        <f t="shared" si="2"/>
        <v>Annual!r10c3</v>
      </c>
      <c r="F10" s="23" t="str">
        <f t="shared" si="2"/>
        <v>Annual!r10c4</v>
      </c>
      <c r="G10" s="23">
        <v>10</v>
      </c>
      <c r="H10" s="23" t="str">
        <f t="shared" si="3"/>
        <v>Quarter!r10c2</v>
      </c>
      <c r="I10" s="23" t="str">
        <f t="shared" si="3"/>
        <v>Quarter!r10c3</v>
      </c>
      <c r="J10" s="23" t="str">
        <f t="shared" si="3"/>
        <v>Quarter!r10c4</v>
      </c>
      <c r="K10" s="23" t="str">
        <f t="shared" si="3"/>
        <v>Quarter!r10c5</v>
      </c>
      <c r="L10" s="23" t="str">
        <f t="shared" si="3"/>
        <v>Quarter!r10c6</v>
      </c>
      <c r="M10" s="23" t="str">
        <f t="shared" si="3"/>
        <v>Quarter!r10c7</v>
      </c>
      <c r="N10" s="23" t="str">
        <f t="shared" si="3"/>
        <v>Quarter!r10c8</v>
      </c>
      <c r="O10" s="23" t="str">
        <f t="shared" si="3"/>
        <v>Quarter!r10c9</v>
      </c>
      <c r="P10" s="23" t="str">
        <f t="shared" si="3"/>
        <v>Quarter!r10c10</v>
      </c>
    </row>
    <row r="11" spans="2:16" ht="12.75">
      <c r="B11" s="16" t="s">
        <v>10</v>
      </c>
      <c r="C11" s="23">
        <v>11</v>
      </c>
      <c r="D11" s="23" t="str">
        <f t="shared" si="2"/>
        <v>Annual!r11c2</v>
      </c>
      <c r="E11" s="23" t="str">
        <f t="shared" si="2"/>
        <v>Annual!r11c3</v>
      </c>
      <c r="F11" s="23" t="str">
        <f t="shared" si="2"/>
        <v>Annual!r11c4</v>
      </c>
      <c r="G11" s="23">
        <v>11</v>
      </c>
      <c r="H11" s="23" t="str">
        <f t="shared" si="3"/>
        <v>Quarter!r11c2</v>
      </c>
      <c r="I11" s="23" t="str">
        <f t="shared" si="3"/>
        <v>Quarter!r11c3</v>
      </c>
      <c r="J11" s="23" t="str">
        <f t="shared" si="3"/>
        <v>Quarter!r11c4</v>
      </c>
      <c r="K11" s="23" t="str">
        <f t="shared" si="3"/>
        <v>Quarter!r11c5</v>
      </c>
      <c r="L11" s="23" t="str">
        <f t="shared" si="3"/>
        <v>Quarter!r11c6</v>
      </c>
      <c r="M11" s="23" t="str">
        <f t="shared" si="3"/>
        <v>Quarter!r11c7</v>
      </c>
      <c r="N11" s="23" t="str">
        <f t="shared" si="3"/>
        <v>Quarter!r11c8</v>
      </c>
      <c r="O11" s="23" t="str">
        <f t="shared" si="3"/>
        <v>Quarter!r11c9</v>
      </c>
      <c r="P11" s="23" t="str">
        <f t="shared" si="3"/>
        <v>Quarter!r11c10</v>
      </c>
    </row>
    <row r="12" spans="2:16" ht="12.75">
      <c r="B12" s="16" t="s">
        <v>11</v>
      </c>
      <c r="C12" s="23">
        <v>12</v>
      </c>
      <c r="D12" s="23" t="str">
        <f t="shared" si="2"/>
        <v>Annual!r12c2</v>
      </c>
      <c r="E12" s="23" t="str">
        <f t="shared" si="2"/>
        <v>Annual!r12c3</v>
      </c>
      <c r="F12" s="23" t="str">
        <f t="shared" si="2"/>
        <v>Annual!r12c4</v>
      </c>
      <c r="G12" s="23">
        <v>12</v>
      </c>
      <c r="H12" s="23" t="str">
        <f t="shared" si="3"/>
        <v>Quarter!r12c2</v>
      </c>
      <c r="I12" s="23" t="str">
        <f t="shared" si="3"/>
        <v>Quarter!r12c3</v>
      </c>
      <c r="J12" s="23" t="str">
        <f t="shared" si="3"/>
        <v>Quarter!r12c4</v>
      </c>
      <c r="K12" s="23" t="str">
        <f t="shared" si="3"/>
        <v>Quarter!r12c5</v>
      </c>
      <c r="L12" s="23" t="str">
        <f t="shared" si="3"/>
        <v>Quarter!r12c6</v>
      </c>
      <c r="M12" s="23" t="str">
        <f t="shared" si="3"/>
        <v>Quarter!r12c7</v>
      </c>
      <c r="N12" s="23" t="str">
        <f t="shared" si="3"/>
        <v>Quarter!r12c8</v>
      </c>
      <c r="O12" s="23" t="str">
        <f t="shared" si="3"/>
        <v>Quarter!r12c9</v>
      </c>
      <c r="P12" s="23" t="str">
        <f t="shared" si="3"/>
        <v>Quarter!r12c10</v>
      </c>
    </row>
    <row r="13" spans="2:16" ht="12.75">
      <c r="B13" s="16" t="s">
        <v>12</v>
      </c>
      <c r="C13" s="23">
        <v>13</v>
      </c>
      <c r="D13" s="23" t="str">
        <f t="shared" si="2"/>
        <v>Annual!r13c2</v>
      </c>
      <c r="E13" s="23" t="str">
        <f t="shared" si="2"/>
        <v>Annual!r13c3</v>
      </c>
      <c r="F13" s="23" t="str">
        <f t="shared" si="2"/>
        <v>Annual!r13c4</v>
      </c>
      <c r="G13" s="23">
        <v>13</v>
      </c>
      <c r="H13" s="23" t="str">
        <f t="shared" si="3"/>
        <v>Quarter!r13c2</v>
      </c>
      <c r="I13" s="23" t="str">
        <f t="shared" si="3"/>
        <v>Quarter!r13c3</v>
      </c>
      <c r="J13" s="23" t="str">
        <f t="shared" si="3"/>
        <v>Quarter!r13c4</v>
      </c>
      <c r="K13" s="23" t="str">
        <f t="shared" si="3"/>
        <v>Quarter!r13c5</v>
      </c>
      <c r="L13" s="23" t="str">
        <f t="shared" si="3"/>
        <v>Quarter!r13c6</v>
      </c>
      <c r="M13" s="23" t="str">
        <f t="shared" si="3"/>
        <v>Quarter!r13c7</v>
      </c>
      <c r="N13" s="23" t="str">
        <f t="shared" si="3"/>
        <v>Quarter!r13c8</v>
      </c>
      <c r="O13" s="23" t="str">
        <f t="shared" si="3"/>
        <v>Quarter!r13c9</v>
      </c>
      <c r="P13" s="23" t="str">
        <f t="shared" si="3"/>
        <v>Quarter!r13c10</v>
      </c>
    </row>
    <row r="14" spans="2:16" ht="12.75">
      <c r="B14" s="16" t="s">
        <v>13</v>
      </c>
      <c r="C14" s="23">
        <v>14</v>
      </c>
      <c r="D14" s="23" t="str">
        <f t="shared" si="2"/>
        <v>Annual!r14c2</v>
      </c>
      <c r="E14" s="23" t="str">
        <f t="shared" si="2"/>
        <v>Annual!r14c3</v>
      </c>
      <c r="F14" s="23" t="str">
        <f t="shared" si="2"/>
        <v>Annual!r14c4</v>
      </c>
      <c r="G14" s="23">
        <v>14</v>
      </c>
      <c r="H14" s="23" t="str">
        <f t="shared" si="3"/>
        <v>Quarter!r14c2</v>
      </c>
      <c r="I14" s="23" t="str">
        <f t="shared" si="3"/>
        <v>Quarter!r14c3</v>
      </c>
      <c r="J14" s="23" t="str">
        <f t="shared" si="3"/>
        <v>Quarter!r14c4</v>
      </c>
      <c r="K14" s="23" t="str">
        <f t="shared" si="3"/>
        <v>Quarter!r14c5</v>
      </c>
      <c r="L14" s="23" t="str">
        <f t="shared" si="3"/>
        <v>Quarter!r14c6</v>
      </c>
      <c r="M14" s="23" t="str">
        <f t="shared" si="3"/>
        <v>Quarter!r14c7</v>
      </c>
      <c r="N14" s="23" t="str">
        <f t="shared" si="3"/>
        <v>Quarter!r14c8</v>
      </c>
      <c r="O14" s="23" t="str">
        <f t="shared" si="3"/>
        <v>Quarter!r14c9</v>
      </c>
      <c r="P14" s="23" t="str">
        <f t="shared" si="3"/>
        <v>Quarter!r14c10</v>
      </c>
    </row>
    <row r="15" spans="2:16" ht="12.75">
      <c r="B15" s="16" t="s">
        <v>14</v>
      </c>
      <c r="C15" s="23">
        <v>15</v>
      </c>
      <c r="D15" s="23" t="str">
        <f t="shared" si="2"/>
        <v>Annual!r15c2</v>
      </c>
      <c r="E15" s="23" t="str">
        <f t="shared" si="2"/>
        <v>Annual!r15c3</v>
      </c>
      <c r="F15" s="23" t="str">
        <f t="shared" si="2"/>
        <v>Annual!r15c4</v>
      </c>
      <c r="G15" s="23">
        <v>15</v>
      </c>
      <c r="H15" s="23" t="str">
        <f t="shared" si="3"/>
        <v>Quarter!r15c2</v>
      </c>
      <c r="I15" s="23" t="str">
        <f t="shared" si="3"/>
        <v>Quarter!r15c3</v>
      </c>
      <c r="J15" s="23" t="str">
        <f t="shared" si="3"/>
        <v>Quarter!r15c4</v>
      </c>
      <c r="K15" s="23" t="str">
        <f t="shared" si="3"/>
        <v>Quarter!r15c5</v>
      </c>
      <c r="L15" s="23" t="str">
        <f t="shared" si="3"/>
        <v>Quarter!r15c6</v>
      </c>
      <c r="M15" s="23" t="str">
        <f t="shared" si="3"/>
        <v>Quarter!r15c7</v>
      </c>
      <c r="N15" s="23" t="str">
        <f t="shared" si="3"/>
        <v>Quarter!r15c8</v>
      </c>
      <c r="O15" s="23" t="str">
        <f t="shared" si="3"/>
        <v>Quarter!r15c9</v>
      </c>
      <c r="P15" s="23" t="str">
        <f t="shared" si="3"/>
        <v>Quarter!r15c10</v>
      </c>
    </row>
    <row r="16" spans="2:16" ht="12.75">
      <c r="B16" s="16" t="s">
        <v>15</v>
      </c>
      <c r="C16" s="23">
        <v>16</v>
      </c>
      <c r="D16" s="23" t="str">
        <f t="shared" si="2"/>
        <v>Annual!r16c2</v>
      </c>
      <c r="E16" s="23" t="str">
        <f t="shared" si="2"/>
        <v>Annual!r16c3</v>
      </c>
      <c r="F16" s="23" t="str">
        <f t="shared" si="2"/>
        <v>Annual!r16c4</v>
      </c>
      <c r="G16" s="23">
        <v>16</v>
      </c>
      <c r="H16" s="23" t="str">
        <f t="shared" si="3"/>
        <v>Quarter!r16c2</v>
      </c>
      <c r="I16" s="23" t="str">
        <f t="shared" si="3"/>
        <v>Quarter!r16c3</v>
      </c>
      <c r="J16" s="23" t="str">
        <f t="shared" si="3"/>
        <v>Quarter!r16c4</v>
      </c>
      <c r="K16" s="23" t="str">
        <f t="shared" si="3"/>
        <v>Quarter!r16c5</v>
      </c>
      <c r="L16" s="23" t="str">
        <f t="shared" si="3"/>
        <v>Quarter!r16c6</v>
      </c>
      <c r="M16" s="23" t="str">
        <f t="shared" si="3"/>
        <v>Quarter!r16c7</v>
      </c>
      <c r="N16" s="23" t="str">
        <f t="shared" si="3"/>
        <v>Quarter!r16c8</v>
      </c>
      <c r="O16" s="23" t="str">
        <f t="shared" si="3"/>
        <v>Quarter!r16c9</v>
      </c>
      <c r="P16" s="23" t="str">
        <f t="shared" si="3"/>
        <v>Quarter!r16c10</v>
      </c>
    </row>
    <row r="17" spans="2:16" ht="15">
      <c r="B17" s="16" t="s">
        <v>18</v>
      </c>
      <c r="C17" s="23">
        <v>17</v>
      </c>
      <c r="D17" s="23" t="str">
        <f t="shared" si="2"/>
        <v>Annual!r17c2</v>
      </c>
      <c r="E17" s="23" t="str">
        <f t="shared" si="2"/>
        <v>Annual!r17c3</v>
      </c>
      <c r="F17" s="23" t="str">
        <f t="shared" si="2"/>
        <v>Annual!r17c4</v>
      </c>
      <c r="G17" s="23">
        <v>17</v>
      </c>
      <c r="H17" s="23" t="str">
        <f t="shared" si="3"/>
        <v>Quarter!r17c2</v>
      </c>
      <c r="I17" s="23" t="str">
        <f t="shared" si="3"/>
        <v>Quarter!r17c3</v>
      </c>
      <c r="J17" s="23" t="str">
        <f t="shared" si="3"/>
        <v>Quarter!r17c4</v>
      </c>
      <c r="K17" s="23" t="str">
        <f t="shared" si="3"/>
        <v>Quarter!r17c5</v>
      </c>
      <c r="L17" s="23" t="str">
        <f t="shared" si="3"/>
        <v>Quarter!r17c6</v>
      </c>
      <c r="M17" s="23" t="str">
        <f t="shared" si="3"/>
        <v>Quarter!r17c7</v>
      </c>
      <c r="N17" s="23" t="str">
        <f t="shared" si="3"/>
        <v>Quarter!r17c8</v>
      </c>
      <c r="O17" s="23" t="str">
        <f t="shared" si="3"/>
        <v>Quarter!r17c9</v>
      </c>
      <c r="P17" s="23" t="str">
        <f t="shared" si="3"/>
        <v>Quarter!r17c10</v>
      </c>
    </row>
    <row r="18" spans="2:16" ht="15">
      <c r="B18" s="16" t="s">
        <v>19</v>
      </c>
      <c r="C18" s="23">
        <v>18</v>
      </c>
      <c r="D18" s="23" t="str">
        <f t="shared" si="2"/>
        <v>Annual!r18c2</v>
      </c>
      <c r="E18" s="23" t="str">
        <f t="shared" si="2"/>
        <v>Annual!r18c3</v>
      </c>
      <c r="F18" s="23" t="str">
        <f t="shared" si="2"/>
        <v>Annual!r18c4</v>
      </c>
      <c r="G18" s="23">
        <v>18</v>
      </c>
      <c r="H18" s="23" t="str">
        <f t="shared" si="3"/>
        <v>Quarter!r18c2</v>
      </c>
      <c r="I18" s="23" t="str">
        <f t="shared" si="3"/>
        <v>Quarter!r18c3</v>
      </c>
      <c r="J18" s="23" t="str">
        <f t="shared" si="3"/>
        <v>Quarter!r18c4</v>
      </c>
      <c r="K18" s="23" t="str">
        <f t="shared" si="3"/>
        <v>Quarter!r18c5</v>
      </c>
      <c r="L18" s="23" t="str">
        <f t="shared" si="3"/>
        <v>Quarter!r18c6</v>
      </c>
      <c r="M18" s="23" t="str">
        <f t="shared" si="3"/>
        <v>Quarter!r18c7</v>
      </c>
      <c r="N18" s="23" t="str">
        <f t="shared" si="3"/>
        <v>Quarter!r18c8</v>
      </c>
      <c r="O18" s="23" t="str">
        <f t="shared" si="3"/>
        <v>Quarter!r18c9</v>
      </c>
      <c r="P18" s="23" t="str">
        <f t="shared" si="3"/>
        <v>Quarter!r18c10</v>
      </c>
    </row>
    <row r="19" spans="2:16" ht="12.75">
      <c r="B19" s="17" t="s">
        <v>0</v>
      </c>
      <c r="C19" s="23">
        <v>19</v>
      </c>
      <c r="D19" s="23" t="str">
        <f t="shared" si="2"/>
        <v>Annual!r19c2</v>
      </c>
      <c r="E19" s="23" t="str">
        <f t="shared" si="2"/>
        <v>Annual!r19c3</v>
      </c>
      <c r="F19" s="23" t="str">
        <f t="shared" si="2"/>
        <v>Annual!r19c4</v>
      </c>
      <c r="G19" s="23">
        <v>19</v>
      </c>
      <c r="H19" s="23" t="str">
        <f t="shared" si="3"/>
        <v>Quarter!r19c2</v>
      </c>
      <c r="I19" s="23" t="str">
        <f t="shared" si="3"/>
        <v>Quarter!r19c3</v>
      </c>
      <c r="J19" s="23" t="str">
        <f t="shared" si="3"/>
        <v>Quarter!r19c4</v>
      </c>
      <c r="K19" s="23" t="str">
        <f t="shared" si="3"/>
        <v>Quarter!r19c5</v>
      </c>
      <c r="L19" s="23" t="str">
        <f t="shared" si="3"/>
        <v>Quarter!r19c6</v>
      </c>
      <c r="M19" s="23" t="str">
        <f t="shared" si="3"/>
        <v>Quarter!r19c7</v>
      </c>
      <c r="N19" s="23" t="str">
        <f t="shared" si="3"/>
        <v>Quarter!r19c8</v>
      </c>
      <c r="O19" s="23" t="str">
        <f t="shared" si="3"/>
        <v>Quarter!r19c9</v>
      </c>
      <c r="P19" s="23" t="str">
        <f t="shared" si="3"/>
        <v>Quarter!r19c10</v>
      </c>
    </row>
    <row r="20" spans="2:16" ht="15.75" thickBot="1">
      <c r="B20" s="18" t="s">
        <v>20</v>
      </c>
      <c r="C20" s="23">
        <v>20</v>
      </c>
      <c r="D20" s="23" t="str">
        <f t="shared" si="2"/>
        <v>Annual!r20c2</v>
      </c>
      <c r="E20" s="23" t="str">
        <f t="shared" si="2"/>
        <v>Annual!r20c3</v>
      </c>
      <c r="F20" s="23" t="str">
        <f t="shared" si="2"/>
        <v>Annual!r20c4</v>
      </c>
      <c r="G20" s="23">
        <v>20</v>
      </c>
      <c r="H20" s="23" t="str">
        <f t="shared" si="3"/>
        <v>Quarter!r20c2</v>
      </c>
      <c r="I20" s="23" t="str">
        <f t="shared" si="3"/>
        <v>Quarter!r20c3</v>
      </c>
      <c r="J20" s="23" t="str">
        <f t="shared" si="3"/>
        <v>Quarter!r20c4</v>
      </c>
      <c r="K20" s="23" t="str">
        <f t="shared" si="3"/>
        <v>Quarter!r20c5</v>
      </c>
      <c r="L20" s="23" t="str">
        <f t="shared" si="3"/>
        <v>Quarter!r20c6</v>
      </c>
      <c r="M20" s="23" t="str">
        <f t="shared" si="3"/>
        <v>Quarter!r20c7</v>
      </c>
      <c r="N20" s="23" t="str">
        <f t="shared" si="3"/>
        <v>Quarter!r20c8</v>
      </c>
      <c r="O20" s="23" t="str">
        <f t="shared" si="3"/>
        <v>Quarter!r20c9</v>
      </c>
      <c r="P20" s="23" t="str">
        <f t="shared" si="3"/>
        <v>Quarter!r20c10</v>
      </c>
    </row>
    <row r="21" ht="13.5" thickTop="1">
      <c r="B21" s="14"/>
    </row>
    <row r="22" ht="12.75">
      <c r="B22" s="15" t="s">
        <v>7</v>
      </c>
    </row>
    <row r="23" spans="2:16" ht="15">
      <c r="B23" s="16" t="s">
        <v>21</v>
      </c>
      <c r="C23" s="23">
        <v>23</v>
      </c>
      <c r="D23" s="23" t="str">
        <f aca="true" t="shared" si="4" ref="D23:F31">$E$3&amp;"r"&amp;$C23&amp;"c"&amp;D$4</f>
        <v>Annual!r23c2</v>
      </c>
      <c r="E23" s="23" t="str">
        <f t="shared" si="4"/>
        <v>Annual!r23c3</v>
      </c>
      <c r="F23" s="23" t="str">
        <f t="shared" si="4"/>
        <v>Annual!r23c4</v>
      </c>
      <c r="G23" s="23">
        <v>23</v>
      </c>
      <c r="H23" s="23" t="str">
        <f aca="true" t="shared" si="5" ref="H23:P31">$I$3&amp;"r"&amp;$G23&amp;"c"&amp;H$4</f>
        <v>Quarter!r23c2</v>
      </c>
      <c r="I23" s="23" t="str">
        <f t="shared" si="5"/>
        <v>Quarter!r23c3</v>
      </c>
      <c r="J23" s="23" t="str">
        <f t="shared" si="5"/>
        <v>Quarter!r23c4</v>
      </c>
      <c r="K23" s="23" t="str">
        <f t="shared" si="5"/>
        <v>Quarter!r23c5</v>
      </c>
      <c r="L23" s="23" t="str">
        <f t="shared" si="5"/>
        <v>Quarter!r23c6</v>
      </c>
      <c r="M23" s="23" t="str">
        <f t="shared" si="5"/>
        <v>Quarter!r23c7</v>
      </c>
      <c r="N23" s="23" t="str">
        <f t="shared" si="5"/>
        <v>Quarter!r23c8</v>
      </c>
      <c r="O23" s="23" t="str">
        <f t="shared" si="5"/>
        <v>Quarter!r23c9</v>
      </c>
      <c r="P23" s="23" t="str">
        <f t="shared" si="5"/>
        <v>Quarter!r23c10</v>
      </c>
    </row>
    <row r="24" spans="2:16" ht="15">
      <c r="B24" s="16" t="s">
        <v>22</v>
      </c>
      <c r="C24" s="23">
        <v>24</v>
      </c>
      <c r="D24" s="23" t="str">
        <f t="shared" si="4"/>
        <v>Annual!r24c2</v>
      </c>
      <c r="E24" s="23" t="str">
        <f t="shared" si="4"/>
        <v>Annual!r24c3</v>
      </c>
      <c r="F24" s="23" t="str">
        <f t="shared" si="4"/>
        <v>Annual!r24c4</v>
      </c>
      <c r="G24" s="23">
        <v>24</v>
      </c>
      <c r="H24" s="23" t="str">
        <f t="shared" si="5"/>
        <v>Quarter!r24c2</v>
      </c>
      <c r="I24" s="23" t="str">
        <f t="shared" si="5"/>
        <v>Quarter!r24c3</v>
      </c>
      <c r="J24" s="23" t="str">
        <f t="shared" si="5"/>
        <v>Quarter!r24c4</v>
      </c>
      <c r="K24" s="23" t="str">
        <f t="shared" si="5"/>
        <v>Quarter!r24c5</v>
      </c>
      <c r="L24" s="23" t="str">
        <f t="shared" si="5"/>
        <v>Quarter!r24c6</v>
      </c>
      <c r="M24" s="23" t="str">
        <f t="shared" si="5"/>
        <v>Quarter!r24c7</v>
      </c>
      <c r="N24" s="23" t="str">
        <f t="shared" si="5"/>
        <v>Quarter!r24c8</v>
      </c>
      <c r="O24" s="23" t="str">
        <f t="shared" si="5"/>
        <v>Quarter!r24c9</v>
      </c>
      <c r="P24" s="23" t="str">
        <f t="shared" si="5"/>
        <v>Quarter!r24c10</v>
      </c>
    </row>
    <row r="25" spans="2:16" ht="12.75">
      <c r="B25" s="16" t="s">
        <v>10</v>
      </c>
      <c r="C25" s="23">
        <v>25</v>
      </c>
      <c r="D25" s="23" t="str">
        <f t="shared" si="4"/>
        <v>Annual!r25c2</v>
      </c>
      <c r="E25" s="23" t="str">
        <f t="shared" si="4"/>
        <v>Annual!r25c3</v>
      </c>
      <c r="F25" s="23" t="str">
        <f t="shared" si="4"/>
        <v>Annual!r25c4</v>
      </c>
      <c r="G25" s="23">
        <v>25</v>
      </c>
      <c r="H25" s="23" t="str">
        <f t="shared" si="5"/>
        <v>Quarter!r25c2</v>
      </c>
      <c r="I25" s="23" t="str">
        <f t="shared" si="5"/>
        <v>Quarter!r25c3</v>
      </c>
      <c r="J25" s="23" t="str">
        <f t="shared" si="5"/>
        <v>Quarter!r25c4</v>
      </c>
      <c r="K25" s="23" t="str">
        <f t="shared" si="5"/>
        <v>Quarter!r25c5</v>
      </c>
      <c r="L25" s="23" t="str">
        <f t="shared" si="5"/>
        <v>Quarter!r25c6</v>
      </c>
      <c r="M25" s="23" t="str">
        <f t="shared" si="5"/>
        <v>Quarter!r25c7</v>
      </c>
      <c r="N25" s="23" t="str">
        <f t="shared" si="5"/>
        <v>Quarter!r25c8</v>
      </c>
      <c r="O25" s="23" t="str">
        <f t="shared" si="5"/>
        <v>Quarter!r25c9</v>
      </c>
      <c r="P25" s="23" t="str">
        <f t="shared" si="5"/>
        <v>Quarter!r25c10</v>
      </c>
    </row>
    <row r="26" spans="2:16" ht="12.75">
      <c r="B26" s="16" t="s">
        <v>11</v>
      </c>
      <c r="C26" s="23">
        <v>26</v>
      </c>
      <c r="D26" s="23" t="str">
        <f t="shared" si="4"/>
        <v>Annual!r26c2</v>
      </c>
      <c r="E26" s="23" t="str">
        <f t="shared" si="4"/>
        <v>Annual!r26c3</v>
      </c>
      <c r="F26" s="23" t="str">
        <f t="shared" si="4"/>
        <v>Annual!r26c4</v>
      </c>
      <c r="G26" s="23">
        <v>26</v>
      </c>
      <c r="H26" s="23" t="str">
        <f t="shared" si="5"/>
        <v>Quarter!r26c2</v>
      </c>
      <c r="I26" s="23" t="str">
        <f t="shared" si="5"/>
        <v>Quarter!r26c3</v>
      </c>
      <c r="J26" s="23" t="str">
        <f t="shared" si="5"/>
        <v>Quarter!r26c4</v>
      </c>
      <c r="K26" s="23" t="str">
        <f t="shared" si="5"/>
        <v>Quarter!r26c5</v>
      </c>
      <c r="L26" s="23" t="str">
        <f t="shared" si="5"/>
        <v>Quarter!r26c6</v>
      </c>
      <c r="M26" s="23" t="str">
        <f t="shared" si="5"/>
        <v>Quarter!r26c7</v>
      </c>
      <c r="N26" s="23" t="str">
        <f t="shared" si="5"/>
        <v>Quarter!r26c8</v>
      </c>
      <c r="O26" s="23" t="str">
        <f t="shared" si="5"/>
        <v>Quarter!r26c9</v>
      </c>
      <c r="P26" s="23" t="str">
        <f t="shared" si="5"/>
        <v>Quarter!r26c10</v>
      </c>
    </row>
    <row r="27" spans="2:16" ht="12.75">
      <c r="B27" s="16" t="s">
        <v>12</v>
      </c>
      <c r="C27" s="23">
        <v>27</v>
      </c>
      <c r="D27" s="23" t="str">
        <f t="shared" si="4"/>
        <v>Annual!r27c2</v>
      </c>
      <c r="E27" s="23" t="str">
        <f t="shared" si="4"/>
        <v>Annual!r27c3</v>
      </c>
      <c r="F27" s="23" t="str">
        <f t="shared" si="4"/>
        <v>Annual!r27c4</v>
      </c>
      <c r="G27" s="23">
        <v>27</v>
      </c>
      <c r="H27" s="23" t="str">
        <f t="shared" si="5"/>
        <v>Quarter!r27c2</v>
      </c>
      <c r="I27" s="23" t="str">
        <f t="shared" si="5"/>
        <v>Quarter!r27c3</v>
      </c>
      <c r="J27" s="23" t="str">
        <f t="shared" si="5"/>
        <v>Quarter!r27c4</v>
      </c>
      <c r="K27" s="23" t="str">
        <f t="shared" si="5"/>
        <v>Quarter!r27c5</v>
      </c>
      <c r="L27" s="23" t="str">
        <f t="shared" si="5"/>
        <v>Quarter!r27c6</v>
      </c>
      <c r="M27" s="23" t="str">
        <f t="shared" si="5"/>
        <v>Quarter!r27c7</v>
      </c>
      <c r="N27" s="23" t="str">
        <f t="shared" si="5"/>
        <v>Quarter!r27c8</v>
      </c>
      <c r="O27" s="23" t="str">
        <f t="shared" si="5"/>
        <v>Quarter!r27c9</v>
      </c>
      <c r="P27" s="23" t="str">
        <f t="shared" si="5"/>
        <v>Quarter!r27c10</v>
      </c>
    </row>
    <row r="28" spans="2:16" ht="12.75">
      <c r="B28" s="16" t="s">
        <v>13</v>
      </c>
      <c r="C28" s="23">
        <v>28</v>
      </c>
      <c r="D28" s="23" t="str">
        <f t="shared" si="4"/>
        <v>Annual!r28c2</v>
      </c>
      <c r="E28" s="23" t="str">
        <f t="shared" si="4"/>
        <v>Annual!r28c3</v>
      </c>
      <c r="F28" s="23" t="str">
        <f t="shared" si="4"/>
        <v>Annual!r28c4</v>
      </c>
      <c r="G28" s="23">
        <v>28</v>
      </c>
      <c r="H28" s="23" t="str">
        <f t="shared" si="5"/>
        <v>Quarter!r28c2</v>
      </c>
      <c r="I28" s="23" t="str">
        <f t="shared" si="5"/>
        <v>Quarter!r28c3</v>
      </c>
      <c r="J28" s="23" t="str">
        <f t="shared" si="5"/>
        <v>Quarter!r28c4</v>
      </c>
      <c r="K28" s="23" t="str">
        <f t="shared" si="5"/>
        <v>Quarter!r28c5</v>
      </c>
      <c r="L28" s="23" t="str">
        <f t="shared" si="5"/>
        <v>Quarter!r28c6</v>
      </c>
      <c r="M28" s="23" t="str">
        <f t="shared" si="5"/>
        <v>Quarter!r28c7</v>
      </c>
      <c r="N28" s="23" t="str">
        <f t="shared" si="5"/>
        <v>Quarter!r28c8</v>
      </c>
      <c r="O28" s="23" t="str">
        <f t="shared" si="5"/>
        <v>Quarter!r28c9</v>
      </c>
      <c r="P28" s="23" t="str">
        <f t="shared" si="5"/>
        <v>Quarter!r28c10</v>
      </c>
    </row>
    <row r="29" spans="2:16" ht="12.75">
      <c r="B29" s="16" t="s">
        <v>14</v>
      </c>
      <c r="C29" s="23">
        <v>29</v>
      </c>
      <c r="D29" s="23" t="str">
        <f t="shared" si="4"/>
        <v>Annual!r29c2</v>
      </c>
      <c r="E29" s="23" t="str">
        <f t="shared" si="4"/>
        <v>Annual!r29c3</v>
      </c>
      <c r="F29" s="23" t="str">
        <f t="shared" si="4"/>
        <v>Annual!r29c4</v>
      </c>
      <c r="G29" s="23">
        <v>29</v>
      </c>
      <c r="H29" s="23" t="str">
        <f t="shared" si="5"/>
        <v>Quarter!r29c2</v>
      </c>
      <c r="I29" s="23" t="str">
        <f t="shared" si="5"/>
        <v>Quarter!r29c3</v>
      </c>
      <c r="J29" s="23" t="str">
        <f t="shared" si="5"/>
        <v>Quarter!r29c4</v>
      </c>
      <c r="K29" s="23" t="str">
        <f t="shared" si="5"/>
        <v>Quarter!r29c5</v>
      </c>
      <c r="L29" s="23" t="str">
        <f t="shared" si="5"/>
        <v>Quarter!r29c6</v>
      </c>
      <c r="M29" s="23" t="str">
        <f t="shared" si="5"/>
        <v>Quarter!r29c7</v>
      </c>
      <c r="N29" s="23" t="str">
        <f t="shared" si="5"/>
        <v>Quarter!r29c8</v>
      </c>
      <c r="O29" s="23" t="str">
        <f t="shared" si="5"/>
        <v>Quarter!r29c9</v>
      </c>
      <c r="P29" s="23" t="str">
        <f t="shared" si="5"/>
        <v>Quarter!r29c10</v>
      </c>
    </row>
    <row r="30" spans="2:16" ht="15">
      <c r="B30" s="16" t="s">
        <v>23</v>
      </c>
      <c r="C30" s="23">
        <v>30</v>
      </c>
      <c r="D30" s="23" t="str">
        <f t="shared" si="4"/>
        <v>Annual!r30c2</v>
      </c>
      <c r="E30" s="23" t="str">
        <f t="shared" si="4"/>
        <v>Annual!r30c3</v>
      </c>
      <c r="F30" s="23" t="str">
        <f t="shared" si="4"/>
        <v>Annual!r30c4</v>
      </c>
      <c r="G30" s="23">
        <v>30</v>
      </c>
      <c r="H30" s="23" t="str">
        <f t="shared" si="5"/>
        <v>Quarter!r30c2</v>
      </c>
      <c r="I30" s="23" t="str">
        <f t="shared" si="5"/>
        <v>Quarter!r30c3</v>
      </c>
      <c r="J30" s="23" t="str">
        <f t="shared" si="5"/>
        <v>Quarter!r30c4</v>
      </c>
      <c r="K30" s="23" t="str">
        <f t="shared" si="5"/>
        <v>Quarter!r30c5</v>
      </c>
      <c r="L30" s="23" t="str">
        <f t="shared" si="5"/>
        <v>Quarter!r30c6</v>
      </c>
      <c r="M30" s="23" t="str">
        <f t="shared" si="5"/>
        <v>Quarter!r30c7</v>
      </c>
      <c r="N30" s="23" t="str">
        <f t="shared" si="5"/>
        <v>Quarter!r30c8</v>
      </c>
      <c r="O30" s="23" t="str">
        <f t="shared" si="5"/>
        <v>Quarter!r30c9</v>
      </c>
      <c r="P30" s="23" t="str">
        <f t="shared" si="5"/>
        <v>Quarter!r30c10</v>
      </c>
    </row>
    <row r="31" spans="2:16" ht="12.75">
      <c r="B31" s="16" t="s">
        <v>16</v>
      </c>
      <c r="C31" s="23">
        <v>31</v>
      </c>
      <c r="D31" s="23" t="str">
        <f t="shared" si="4"/>
        <v>Annual!r31c2</v>
      </c>
      <c r="E31" s="23" t="str">
        <f t="shared" si="4"/>
        <v>Annual!r31c3</v>
      </c>
      <c r="F31" s="23" t="str">
        <f t="shared" si="4"/>
        <v>Annual!r31c4</v>
      </c>
      <c r="G31" s="23">
        <v>31</v>
      </c>
      <c r="H31" s="23" t="str">
        <f t="shared" si="5"/>
        <v>Quarter!r31c2</v>
      </c>
      <c r="I31" s="23" t="str">
        <f t="shared" si="5"/>
        <v>Quarter!r31c3</v>
      </c>
      <c r="J31" s="23" t="str">
        <f t="shared" si="5"/>
        <v>Quarter!r31c4</v>
      </c>
      <c r="K31" s="23" t="str">
        <f t="shared" si="5"/>
        <v>Quarter!r31c5</v>
      </c>
      <c r="L31" s="23" t="str">
        <f t="shared" si="5"/>
        <v>Quarter!r31c6</v>
      </c>
      <c r="M31" s="23" t="str">
        <f t="shared" si="5"/>
        <v>Quarter!r31c7</v>
      </c>
      <c r="N31" s="23" t="str">
        <f t="shared" si="5"/>
        <v>Quarter!r31c8</v>
      </c>
      <c r="O31" s="23" t="str">
        <f t="shared" si="5"/>
        <v>Quarter!r31c9</v>
      </c>
      <c r="P31" s="23" t="str">
        <f t="shared" si="5"/>
        <v>Quarter!r31c10</v>
      </c>
    </row>
    <row r="32" spans="2:16" ht="15">
      <c r="B32" s="16" t="s">
        <v>24</v>
      </c>
      <c r="C32" s="23">
        <v>32</v>
      </c>
      <c r="D32" s="23" t="str">
        <f aca="true" t="shared" si="6" ref="D32:F35">$E$3&amp;"r"&amp;$C32&amp;"c"&amp;D$4</f>
        <v>Annual!r32c2</v>
      </c>
      <c r="E32" s="23" t="str">
        <f t="shared" si="6"/>
        <v>Annual!r32c3</v>
      </c>
      <c r="F32" s="23" t="str">
        <f t="shared" si="6"/>
        <v>Annual!r32c4</v>
      </c>
      <c r="G32" s="23">
        <v>32</v>
      </c>
      <c r="H32" s="23" t="str">
        <f aca="true" t="shared" si="7" ref="H32:P35">$I$3&amp;"r"&amp;$G32&amp;"c"&amp;H$4</f>
        <v>Quarter!r32c2</v>
      </c>
      <c r="I32" s="23" t="str">
        <f t="shared" si="7"/>
        <v>Quarter!r32c3</v>
      </c>
      <c r="J32" s="23" t="str">
        <f t="shared" si="7"/>
        <v>Quarter!r32c4</v>
      </c>
      <c r="K32" s="23" t="str">
        <f t="shared" si="7"/>
        <v>Quarter!r32c5</v>
      </c>
      <c r="L32" s="23" t="str">
        <f t="shared" si="7"/>
        <v>Quarter!r32c6</v>
      </c>
      <c r="M32" s="23" t="str">
        <f t="shared" si="7"/>
        <v>Quarter!r32c7</v>
      </c>
      <c r="N32" s="23" t="str">
        <f t="shared" si="7"/>
        <v>Quarter!r32c8</v>
      </c>
      <c r="O32" s="23" t="str">
        <f t="shared" si="7"/>
        <v>Quarter!r32c9</v>
      </c>
      <c r="P32" s="23" t="str">
        <f t="shared" si="7"/>
        <v>Quarter!r32c10</v>
      </c>
    </row>
    <row r="33" spans="2:16" ht="15">
      <c r="B33" s="16" t="s">
        <v>25</v>
      </c>
      <c r="C33" s="23">
        <v>33</v>
      </c>
      <c r="D33" s="23" t="str">
        <f t="shared" si="6"/>
        <v>Annual!r33c2</v>
      </c>
      <c r="E33" s="23" t="str">
        <f t="shared" si="6"/>
        <v>Annual!r33c3</v>
      </c>
      <c r="F33" s="23" t="str">
        <f t="shared" si="6"/>
        <v>Annual!r33c4</v>
      </c>
      <c r="G33" s="23">
        <v>33</v>
      </c>
      <c r="H33" s="23" t="str">
        <f t="shared" si="7"/>
        <v>Quarter!r33c2</v>
      </c>
      <c r="I33" s="23" t="str">
        <f t="shared" si="7"/>
        <v>Quarter!r33c3</v>
      </c>
      <c r="J33" s="23" t="str">
        <f t="shared" si="7"/>
        <v>Quarter!r33c4</v>
      </c>
      <c r="K33" s="23" t="str">
        <f t="shared" si="7"/>
        <v>Quarter!r33c5</v>
      </c>
      <c r="L33" s="23" t="str">
        <f t="shared" si="7"/>
        <v>Quarter!r33c6</v>
      </c>
      <c r="M33" s="23" t="str">
        <f t="shared" si="7"/>
        <v>Quarter!r33c7</v>
      </c>
      <c r="N33" s="23" t="str">
        <f t="shared" si="7"/>
        <v>Quarter!r33c8</v>
      </c>
      <c r="O33" s="23" t="str">
        <f t="shared" si="7"/>
        <v>Quarter!r33c9</v>
      </c>
      <c r="P33" s="23" t="str">
        <f t="shared" si="7"/>
        <v>Quarter!r33c10</v>
      </c>
    </row>
    <row r="34" spans="2:16" ht="12.75">
      <c r="B34" s="17" t="s">
        <v>1</v>
      </c>
      <c r="C34" s="23">
        <v>34</v>
      </c>
      <c r="D34" s="23" t="str">
        <f t="shared" si="6"/>
        <v>Annual!r34c2</v>
      </c>
      <c r="E34" s="23" t="str">
        <f t="shared" si="6"/>
        <v>Annual!r34c3</v>
      </c>
      <c r="F34" s="23" t="str">
        <f t="shared" si="6"/>
        <v>Annual!r34c4</v>
      </c>
      <c r="G34" s="23">
        <v>34</v>
      </c>
      <c r="H34" s="23" t="str">
        <f t="shared" si="7"/>
        <v>Quarter!r34c2</v>
      </c>
      <c r="I34" s="23" t="str">
        <f t="shared" si="7"/>
        <v>Quarter!r34c3</v>
      </c>
      <c r="J34" s="23" t="str">
        <f t="shared" si="7"/>
        <v>Quarter!r34c4</v>
      </c>
      <c r="K34" s="23" t="str">
        <f t="shared" si="7"/>
        <v>Quarter!r34c5</v>
      </c>
      <c r="L34" s="23" t="str">
        <f t="shared" si="7"/>
        <v>Quarter!r34c6</v>
      </c>
      <c r="M34" s="23" t="str">
        <f t="shared" si="7"/>
        <v>Quarter!r34c7</v>
      </c>
      <c r="N34" s="23" t="str">
        <f t="shared" si="7"/>
        <v>Quarter!r34c8</v>
      </c>
      <c r="O34" s="23" t="str">
        <f t="shared" si="7"/>
        <v>Quarter!r34c9</v>
      </c>
      <c r="P34" s="23" t="str">
        <f t="shared" si="7"/>
        <v>Quarter!r34c10</v>
      </c>
    </row>
    <row r="35" spans="2:16" ht="15.75" thickBot="1">
      <c r="B35" s="18" t="s">
        <v>26</v>
      </c>
      <c r="C35" s="23">
        <v>35</v>
      </c>
      <c r="D35" s="23" t="str">
        <f t="shared" si="6"/>
        <v>Annual!r35c2</v>
      </c>
      <c r="E35" s="23" t="str">
        <f t="shared" si="6"/>
        <v>Annual!r35c3</v>
      </c>
      <c r="F35" s="23" t="str">
        <f t="shared" si="6"/>
        <v>Annual!r35c4</v>
      </c>
      <c r="G35" s="23">
        <v>35</v>
      </c>
      <c r="H35" s="23" t="str">
        <f t="shared" si="7"/>
        <v>Quarter!r35c2</v>
      </c>
      <c r="I35" s="23" t="str">
        <f t="shared" si="7"/>
        <v>Quarter!r35c3</v>
      </c>
      <c r="J35" s="23" t="str">
        <f t="shared" si="7"/>
        <v>Quarter!r35c4</v>
      </c>
      <c r="K35" s="23" t="str">
        <f t="shared" si="7"/>
        <v>Quarter!r35c5</v>
      </c>
      <c r="L35" s="23" t="str">
        <f t="shared" si="7"/>
        <v>Quarter!r35c6</v>
      </c>
      <c r="M35" s="23" t="str">
        <f t="shared" si="7"/>
        <v>Quarter!r35c7</v>
      </c>
      <c r="N35" s="23" t="str">
        <f t="shared" si="7"/>
        <v>Quarter!r35c8</v>
      </c>
      <c r="O35" s="23" t="str">
        <f t="shared" si="7"/>
        <v>Quarter!r35c9</v>
      </c>
      <c r="P35" s="23" t="str">
        <f t="shared" si="7"/>
        <v>Quarter!r35c10</v>
      </c>
    </row>
    <row r="36" ht="13.5" thickTop="1"/>
    <row r="37" ht="12.75">
      <c r="B37" s="56" t="s">
        <v>36</v>
      </c>
    </row>
    <row r="38" spans="2:13" ht="12.75">
      <c r="B38" s="55" t="s">
        <v>8</v>
      </c>
      <c r="H38" s="58" t="e">
        <f>1000*H23/(AVERAGE(G8:H8)*24*H$47)</f>
        <v>#VALUE!</v>
      </c>
      <c r="I38" s="58" t="e">
        <f>1000*I23/(AVERAGE(H8:I8)*24*91)</f>
        <v>#VALUE!</v>
      </c>
      <c r="J38" s="58" t="e">
        <f>1000*J23/(AVERAGE(I8:J8)*24*92)</f>
        <v>#VALUE!</v>
      </c>
      <c r="K38" s="58" t="e">
        <f>1000*K23/(AVERAGE(J8:K8)*24*92)</f>
        <v>#VALUE!</v>
      </c>
      <c r="L38" s="58" t="e">
        <f>1000*L23/(AVERAGE(K8:L8)*24*L$47)</f>
        <v>#VALUE!</v>
      </c>
      <c r="M38" s="58" t="e">
        <f>1000*M23/(AVERAGE(L8:M8)*24*M$47)</f>
        <v>#VALUE!</v>
      </c>
    </row>
    <row r="39" spans="2:13" ht="12.75">
      <c r="B39" s="55" t="s">
        <v>33</v>
      </c>
      <c r="H39" s="58" t="e">
        <f>1000*H24/(AVERAGE(G9:H9)*24*H$47)</f>
        <v>#VALUE!</v>
      </c>
      <c r="I39" s="58" t="e">
        <f>1000*I24/(AVERAGE(H9:I9)*24*I$47)</f>
        <v>#VALUE!</v>
      </c>
      <c r="J39" s="58" t="e">
        <f>1000*J24/(AVERAGE(I9:J9)*24*J$47)</f>
        <v>#VALUE!</v>
      </c>
      <c r="K39" s="58" t="e">
        <f>1000*K24/(AVERAGE(J9:K9)*24*K$47)</f>
        <v>#VALUE!</v>
      </c>
      <c r="L39" s="58" t="e">
        <f>1000*L24/(AVERAGE(K9:L9)*24*L$47)</f>
        <v>#VALUE!</v>
      </c>
      <c r="M39" s="58" t="e">
        <f>1000*M24/(AVERAGE(L9:M9)*24*M$47)</f>
        <v>#VALUE!</v>
      </c>
    </row>
    <row r="40" spans="2:13" ht="12.75">
      <c r="B40" s="55" t="s">
        <v>35</v>
      </c>
      <c r="H40" s="58" t="e">
        <f aca="true" t="shared" si="8" ref="H40:M40">1000*H27/((SUM(G12:H13)/2)*24*H$47)</f>
        <v>#VALUE!</v>
      </c>
      <c r="I40" s="58" t="e">
        <f t="shared" si="8"/>
        <v>#VALUE!</v>
      </c>
      <c r="J40" s="58" t="e">
        <f t="shared" si="8"/>
        <v>#VALUE!</v>
      </c>
      <c r="K40" s="58" t="e">
        <f t="shared" si="8"/>
        <v>#VALUE!</v>
      </c>
      <c r="L40" s="58" t="e">
        <f t="shared" si="8"/>
        <v>#VALUE!</v>
      </c>
      <c r="M40" s="58" t="e">
        <f t="shared" si="8"/>
        <v>#VALUE!</v>
      </c>
    </row>
    <row r="41" spans="2:13" ht="12.75">
      <c r="B41" s="55" t="s">
        <v>13</v>
      </c>
      <c r="H41" s="58" t="e">
        <f aca="true" t="shared" si="9" ref="H41:M43">1000*H28/(AVERAGE(G14:H14)*24*H$47)</f>
        <v>#VALUE!</v>
      </c>
      <c r="I41" s="58" t="e">
        <f t="shared" si="9"/>
        <v>#VALUE!</v>
      </c>
      <c r="J41" s="58" t="e">
        <f t="shared" si="9"/>
        <v>#VALUE!</v>
      </c>
      <c r="K41" s="58" t="e">
        <f t="shared" si="9"/>
        <v>#VALUE!</v>
      </c>
      <c r="L41" s="58" t="e">
        <f t="shared" si="9"/>
        <v>#VALUE!</v>
      </c>
      <c r="M41" s="58" t="e">
        <f t="shared" si="9"/>
        <v>#VALUE!</v>
      </c>
    </row>
    <row r="42" spans="2:13" ht="12.75">
      <c r="B42" s="55" t="s">
        <v>14</v>
      </c>
      <c r="H42" s="58" t="e">
        <f t="shared" si="9"/>
        <v>#VALUE!</v>
      </c>
      <c r="I42" s="58" t="e">
        <f t="shared" si="9"/>
        <v>#VALUE!</v>
      </c>
      <c r="J42" s="58" t="e">
        <f t="shared" si="9"/>
        <v>#VALUE!</v>
      </c>
      <c r="K42" s="58" t="e">
        <f t="shared" si="9"/>
        <v>#VALUE!</v>
      </c>
      <c r="L42" s="58" t="e">
        <f t="shared" si="9"/>
        <v>#VALUE!</v>
      </c>
      <c r="M42" s="58" t="e">
        <f t="shared" si="9"/>
        <v>#VALUE!</v>
      </c>
    </row>
    <row r="43" spans="2:13" ht="12.75">
      <c r="B43" s="55" t="s">
        <v>15</v>
      </c>
      <c r="H43" s="58" t="e">
        <f t="shared" si="9"/>
        <v>#VALUE!</v>
      </c>
      <c r="I43" s="58" t="e">
        <f t="shared" si="9"/>
        <v>#VALUE!</v>
      </c>
      <c r="J43" s="58" t="e">
        <f t="shared" si="9"/>
        <v>#VALUE!</v>
      </c>
      <c r="K43" s="58" t="e">
        <f t="shared" si="9"/>
        <v>#VALUE!</v>
      </c>
      <c r="L43" s="58" t="e">
        <f t="shared" si="9"/>
        <v>#VALUE!</v>
      </c>
      <c r="M43" s="58" t="e">
        <f t="shared" si="9"/>
        <v>#VALUE!</v>
      </c>
    </row>
    <row r="44" spans="2:13" ht="12.75">
      <c r="B44" s="55" t="s">
        <v>37</v>
      </c>
      <c r="H44" s="58" t="e">
        <f aca="true" t="shared" si="10" ref="H44:M45">1000*H32/(AVERAGE(G17:H17)*24*H$47)</f>
        <v>#VALUE!</v>
      </c>
      <c r="I44" s="58" t="e">
        <f t="shared" si="10"/>
        <v>#VALUE!</v>
      </c>
      <c r="J44" s="58" t="e">
        <f t="shared" si="10"/>
        <v>#VALUE!</v>
      </c>
      <c r="K44" s="58" t="e">
        <f t="shared" si="10"/>
        <v>#VALUE!</v>
      </c>
      <c r="L44" s="58" t="e">
        <f t="shared" si="10"/>
        <v>#VALUE!</v>
      </c>
      <c r="M44" s="58" t="e">
        <f t="shared" si="10"/>
        <v>#VALUE!</v>
      </c>
    </row>
    <row r="45" spans="2:13" ht="12.75">
      <c r="B45" s="55" t="s">
        <v>38</v>
      </c>
      <c r="H45" s="58" t="e">
        <f t="shared" si="10"/>
        <v>#VALUE!</v>
      </c>
      <c r="I45" s="58" t="e">
        <f t="shared" si="10"/>
        <v>#VALUE!</v>
      </c>
      <c r="J45" s="58" t="e">
        <f t="shared" si="10"/>
        <v>#VALUE!</v>
      </c>
      <c r="K45" s="58" t="e">
        <f t="shared" si="10"/>
        <v>#VALUE!</v>
      </c>
      <c r="L45" s="58" t="e">
        <f t="shared" si="10"/>
        <v>#VALUE!</v>
      </c>
      <c r="M45" s="58" t="e">
        <f t="shared" si="10"/>
        <v>#VALUE!</v>
      </c>
    </row>
    <row r="46" spans="8:13" ht="12.75">
      <c r="H46" s="47"/>
      <c r="I46" s="47"/>
      <c r="J46" s="47"/>
      <c r="K46" s="47"/>
      <c r="L46" s="54"/>
      <c r="M46" s="54"/>
    </row>
    <row r="47" spans="8:13" ht="12.75">
      <c r="H47" s="59">
        <v>90</v>
      </c>
      <c r="I47" s="59">
        <v>91</v>
      </c>
      <c r="J47" s="59">
        <v>92</v>
      </c>
      <c r="K47" s="59">
        <v>92</v>
      </c>
      <c r="L47" s="59">
        <v>90</v>
      </c>
      <c r="M47" s="59">
        <v>92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Janes</dc:creator>
  <cp:keywords/>
  <dc:description/>
  <cp:lastModifiedBy>James Hemingway (Statistics)</cp:lastModifiedBy>
  <cp:lastPrinted>2014-11-26T09:08:26Z</cp:lastPrinted>
  <dcterms:created xsi:type="dcterms:W3CDTF">2001-08-09T16:44:41Z</dcterms:created>
  <dcterms:modified xsi:type="dcterms:W3CDTF">2015-04-07T10:24:18Z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