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7575" activeTab="0"/>
  </bookViews>
  <sheets>
    <sheet name="Table 1a" sheetId="1" r:id="rId1"/>
  </sheets>
  <externalReferences>
    <externalReference r:id="rId4"/>
    <externalReference r:id="rId5"/>
  </externalReferences>
  <definedNames>
    <definedName name="_xlnm.Print_Area" localSheetId="0">'Table 1a'!$A$1:$N$30</definedName>
  </definedNames>
  <calcPr fullCalcOnLoad="1"/>
</workbook>
</file>

<file path=xl/sharedStrings.xml><?xml version="1.0" encoding="utf-8"?>
<sst xmlns="http://schemas.openxmlformats.org/spreadsheetml/2006/main" count="42" uniqueCount="32">
  <si>
    <t>£ million</t>
  </si>
  <si>
    <t>2009-10</t>
  </si>
  <si>
    <t>(F)</t>
  </si>
  <si>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</si>
  <si>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</si>
  <si>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</si>
  <si>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</si>
  <si>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</si>
  <si>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</si>
  <si>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</si>
  <si>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</si>
  <si>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capital expenditure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</si>
  <si>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</si>
  <si>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</si>
  <si>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</si>
  <si>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</si>
  <si>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>2010-11</t>
  </si>
  <si>
    <t>2011-12</t>
  </si>
  <si>
    <t xml:space="preserve">  of which GLA:</t>
  </si>
  <si>
    <t>2012-13</t>
  </si>
  <si>
    <t>One-off HRA self-financing determination payment:</t>
  </si>
  <si>
    <t>One-off HRA self-financing determination &amp; premium:</t>
  </si>
  <si>
    <t>Total expenditure excl HRA self-financing determination payment</t>
  </si>
  <si>
    <t xml:space="preserve">Receipts excl HRA self-financing determination &amp; premium </t>
  </si>
  <si>
    <t>2013-14</t>
  </si>
  <si>
    <t>(b) Local authorities subject to the transactions associated with the HRA Self-financing Determinations were required to include the determination in relation to expenditure or receipts and also the financing if applicable.  This was a one-off exercise for 2011-12 and figures were provided both inclusive and exclusive of this transaction.</t>
  </si>
  <si>
    <t xml:space="preserve"> (b)</t>
  </si>
  <si>
    <r>
      <t xml:space="preserve">Expenditure by virtue of a section 16(2)(b) direction </t>
    </r>
    <r>
      <rPr>
        <vertAlign val="superscript"/>
        <sz val="9"/>
        <rFont val="Arial"/>
        <family val="2"/>
      </rPr>
      <t>(a)</t>
    </r>
  </si>
  <si>
    <t xml:space="preserve">Table 1a: Local authority capital expenditure and receipts: England: 2009-10 to 2013-14 forecast and outturn </t>
  </si>
  <si>
    <t>(c)</t>
  </si>
  <si>
    <t>(c) Capitalisations are dufficult for authorities to forecast, for a number of reasons:- (i) no expectation, at time of compiling forecasts, of a need to seek capitalisation approval; (ii) cautious assumptions that approval may not be granted. Therefore forecasts, even after adjustmants, are likely to underestimate the outturn for the financial year.</t>
  </si>
  <si>
    <t>(R)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</si>
</sst>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0.0%"/>
    <numFmt numFmtId="171" formatCode="#,##0_ ;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medium">
        <color rgb="FF000099"/>
      </left>
      <right>
        <color indexed="63"/>
      </right>
      <top style="medium">
        <color rgb="FF000099"/>
      </top>
      <bottom>
        <color indexed="63"/>
      </bottom>
    </border>
    <border>
      <left>
        <color indexed="63"/>
      </left>
      <right>
        <color indexed="63"/>
      </right>
      <top style="medium">
        <color rgb="FF000099"/>
      </top>
      <bottom>
        <color indexed="63"/>
      </bottom>
    </border>
    <border>
      <left>
        <color indexed="63"/>
      </left>
      <right style="medium">
        <color rgb="FF000099"/>
      </right>
      <top style="medium">
        <color rgb="FF000099"/>
      </top>
      <bottom>
        <color indexed="63"/>
      </bottom>
    </border>
    <border>
      <left style="medium">
        <color rgb="FF000099"/>
      </left>
      <right>
        <color indexed="63"/>
      </right>
      <top>
        <color indexed="63"/>
      </top>
      <bottom style="medium">
        <color rgb="FF000099"/>
      </bottom>
    </border>
    <border>
      <left>
        <color indexed="63"/>
      </left>
      <right>
        <color indexed="63"/>
      </right>
      <top>
        <color indexed="63"/>
      </top>
      <bottom style="medium">
        <color rgb="FF000099"/>
      </bottom>
    </border>
    <border>
      <left>
        <color indexed="63"/>
      </left>
      <right style="medium">
        <color rgb="FF000099"/>
      </right>
      <top>
        <color indexed="63"/>
      </top>
      <bottom style="medium">
        <color rgb="FF000099"/>
      </bottom>
    </border>
    <border>
      <left style="medium">
        <color rgb="FF0000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9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4" fillId="34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8" fillId="0" borderId="0" xfId="42" applyNumberFormat="1" applyFont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10" fontId="0" fillId="0" borderId="0" xfId="59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168" fontId="1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top"/>
    </xf>
    <xf numFmtId="1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vertical="center" wrapText="1"/>
    </xf>
    <xf numFmtId="1" fontId="8" fillId="33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1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vertical="top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0" fillId="33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168" fontId="1" fillId="33" borderId="0" xfId="42" applyNumberFormat="1" applyFont="1" applyFill="1" applyBorder="1" applyAlignment="1">
      <alignment/>
    </xf>
    <xf numFmtId="168" fontId="1" fillId="33" borderId="0" xfId="42" applyNumberFormat="1" applyFont="1" applyFill="1" applyBorder="1" applyAlignment="1">
      <alignment wrapText="1"/>
    </xf>
    <xf numFmtId="168" fontId="8" fillId="33" borderId="0" xfId="42" applyNumberFormat="1" applyFont="1" applyFill="1" applyBorder="1" applyAlignment="1">
      <alignment/>
    </xf>
    <xf numFmtId="168" fontId="8" fillId="33" borderId="0" xfId="42" applyNumberFormat="1" applyFont="1" applyFill="1" applyBorder="1" applyAlignment="1">
      <alignment wrapText="1"/>
    </xf>
    <xf numFmtId="168" fontId="1" fillId="0" borderId="0" xfId="42" applyNumberFormat="1" applyFont="1" applyFill="1" applyBorder="1" applyAlignment="1">
      <alignment vertical="center"/>
    </xf>
    <xf numFmtId="168" fontId="8" fillId="0" borderId="0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3" fontId="8" fillId="0" borderId="0" xfId="0" applyNumberFormat="1" applyFont="1" applyAlignment="1">
      <alignment horizontal="right" wrapText="1"/>
    </xf>
    <xf numFmtId="168" fontId="1" fillId="0" borderId="0" xfId="42" applyNumberFormat="1" applyFont="1" applyAlignment="1">
      <alignment/>
    </xf>
    <xf numFmtId="1" fontId="1" fillId="0" borderId="0" xfId="0" applyNumberFormat="1" applyFont="1" applyAlignment="1">
      <alignment/>
    </xf>
    <xf numFmtId="168" fontId="8" fillId="0" borderId="0" xfId="42" applyNumberFormat="1" applyFont="1" applyAlignment="1">
      <alignment/>
    </xf>
    <xf numFmtId="168" fontId="8" fillId="0" borderId="0" xfId="42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>
      <alignment/>
    </xf>
    <xf numFmtId="3" fontId="8" fillId="0" borderId="0" xfId="42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3" fontId="10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42" applyNumberFormat="1" applyFont="1" applyAlignment="1">
      <alignment/>
    </xf>
    <xf numFmtId="0" fontId="8" fillId="0" borderId="0" xfId="0" applyFont="1" applyFill="1" applyBorder="1" applyAlignment="1">
      <alignment vertical="top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right"/>
    </xf>
    <xf numFmtId="168" fontId="1" fillId="0" borderId="0" xfId="42" applyNumberFormat="1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Fill="1" applyBorder="1" applyAlignment="1">
      <alignment horizontal="right"/>
    </xf>
    <xf numFmtId="168" fontId="10" fillId="0" borderId="0" xfId="42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5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OR\Grossing\Cor1-2%202013-14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OR\Grossing\Cor4%202013-14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  <sheetDataSet>
      <sheetData sheetId="9">
        <row r="61">
          <cell r="D61">
            <v>1191051</v>
          </cell>
          <cell r="E61">
            <v>11649997</v>
          </cell>
          <cell r="F61">
            <v>441351</v>
          </cell>
          <cell r="G61">
            <v>790112</v>
          </cell>
          <cell r="H61">
            <v>208570</v>
          </cell>
          <cell r="I61">
            <v>14281081</v>
          </cell>
          <cell r="M61">
            <v>3317515</v>
          </cell>
          <cell r="N61">
            <v>702940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6">
        <row r="33">
          <cell r="D33">
            <v>1610536</v>
          </cell>
          <cell r="E33">
            <v>19912072</v>
          </cell>
        </row>
        <row r="36">
          <cell r="E36">
            <v>9938</v>
          </cell>
        </row>
        <row r="37">
          <cell r="E37">
            <v>0</v>
          </cell>
        </row>
        <row r="38">
          <cell r="E38">
            <v>19922010</v>
          </cell>
        </row>
        <row r="87">
          <cell r="E87">
            <v>2671480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zoomScalePageLayoutView="0" workbookViewId="0" topLeftCell="A1">
      <selection activeCell="O1" sqref="O1"/>
    </sheetView>
  </sheetViews>
  <sheetFormatPr defaultColWidth="9.140625" defaultRowHeight="12.75"/>
  <cols>
    <col min="1" max="1" width="45.57421875" style="0" customWidth="1"/>
    <col min="2" max="2" width="10.8515625" style="0" customWidth="1"/>
    <col min="7" max="7" width="9.7109375" style="0" customWidth="1"/>
    <col min="8" max="8" width="2.8515625" style="0" customWidth="1"/>
    <col min="9" max="10" width="9.00390625" style="0" customWidth="1"/>
    <col min="11" max="11" width="8.28125" style="87" customWidth="1"/>
    <col min="12" max="12" width="2.28125" style="0" customWidth="1"/>
    <col min="13" max="13" width="9.7109375" style="0" customWidth="1"/>
    <col min="14" max="14" width="0.9921875" style="103" customWidth="1"/>
    <col min="17" max="18" width="10.28125" style="0" bestFit="1" customWidth="1"/>
  </cols>
  <sheetData>
    <row r="1" spans="1:14" ht="13.5" thickTop="1">
      <c r="A1" s="105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2"/>
      <c r="M1" s="2"/>
      <c r="N1" s="98"/>
    </row>
    <row r="2" spans="1:14" ht="11.25" customHeight="1">
      <c r="A2" s="3"/>
      <c r="B2" s="5"/>
      <c r="C2" s="5"/>
      <c r="D2" s="5"/>
      <c r="E2" s="4"/>
      <c r="F2" s="4"/>
      <c r="G2" s="4"/>
      <c r="H2" s="4"/>
      <c r="I2" s="4"/>
      <c r="J2" s="4"/>
      <c r="K2" s="25"/>
      <c r="L2" s="25"/>
      <c r="M2" s="5" t="s">
        <v>0</v>
      </c>
      <c r="N2" s="99"/>
    </row>
    <row r="3" spans="1:14" ht="9" customHeight="1">
      <c r="A3" s="6"/>
      <c r="B3" s="7" t="s">
        <v>1</v>
      </c>
      <c r="C3" s="7" t="s">
        <v>1</v>
      </c>
      <c r="D3" s="7" t="s">
        <v>16</v>
      </c>
      <c r="E3" s="7" t="s">
        <v>16</v>
      </c>
      <c r="F3" s="26" t="s">
        <v>17</v>
      </c>
      <c r="G3" s="26" t="s">
        <v>17</v>
      </c>
      <c r="H3" s="26"/>
      <c r="I3" s="7" t="s">
        <v>19</v>
      </c>
      <c r="J3" s="7" t="s">
        <v>19</v>
      </c>
      <c r="K3" s="7" t="s">
        <v>24</v>
      </c>
      <c r="L3" s="7"/>
      <c r="M3" s="7" t="s">
        <v>24</v>
      </c>
      <c r="N3" s="99"/>
    </row>
    <row r="4" spans="1:14" ht="10.5" customHeight="1">
      <c r="A4" s="6"/>
      <c r="B4" s="7" t="s">
        <v>2</v>
      </c>
      <c r="C4" s="8"/>
      <c r="D4" s="7" t="s">
        <v>2</v>
      </c>
      <c r="F4" s="7" t="s">
        <v>2</v>
      </c>
      <c r="I4" s="7" t="s">
        <v>2</v>
      </c>
      <c r="K4" s="7" t="s">
        <v>2</v>
      </c>
      <c r="L4" s="7"/>
      <c r="M4" s="7" t="s">
        <v>31</v>
      </c>
      <c r="N4" s="99"/>
    </row>
    <row r="5" spans="1:14" ht="9.75" customHeight="1">
      <c r="A5" s="9" t="s">
        <v>3</v>
      </c>
      <c r="B5" s="36"/>
      <c r="C5" s="10"/>
      <c r="D5" s="10"/>
      <c r="E5" s="10"/>
      <c r="F5" s="10"/>
      <c r="G5" s="10"/>
      <c r="H5" s="10"/>
      <c r="J5" s="27"/>
      <c r="N5" s="99"/>
    </row>
    <row r="6" spans="1:14" ht="15" customHeight="1">
      <c r="A6" s="1" t="s">
        <v>4</v>
      </c>
      <c r="B6" s="40">
        <v>941.44869</v>
      </c>
      <c r="C6" s="11">
        <v>1301</v>
      </c>
      <c r="D6" s="11">
        <v>840.528</v>
      </c>
      <c r="E6" s="11">
        <v>1042.68</v>
      </c>
      <c r="F6" s="11">
        <v>529.39928</v>
      </c>
      <c r="G6" s="11">
        <v>720.906</v>
      </c>
      <c r="H6" s="11"/>
      <c r="I6" s="51">
        <v>650.58076</v>
      </c>
      <c r="J6" s="59">
        <v>823</v>
      </c>
      <c r="K6" s="88">
        <v>734.42304</v>
      </c>
      <c r="L6" s="69"/>
      <c r="M6" s="75">
        <f>'[1]COR1 Actual'!$D$61/1000</f>
        <v>1191.051</v>
      </c>
      <c r="N6" s="99"/>
    </row>
    <row r="7" spans="1:14" ht="12.75">
      <c r="A7" s="12" t="s">
        <v>5</v>
      </c>
      <c r="B7" s="60">
        <v>16245.927880000001</v>
      </c>
      <c r="C7" s="11">
        <v>14551</v>
      </c>
      <c r="D7" s="11">
        <v>17672.3496</v>
      </c>
      <c r="E7" s="11">
        <v>14776.55</v>
      </c>
      <c r="F7" s="11">
        <v>15035.27388</v>
      </c>
      <c r="G7" s="11">
        <v>13299.993174790001</v>
      </c>
      <c r="H7" s="11"/>
      <c r="I7" s="34">
        <v>14811.153600000001</v>
      </c>
      <c r="J7" s="55">
        <v>11494</v>
      </c>
      <c r="K7" s="89">
        <v>16420.878719999997</v>
      </c>
      <c r="L7" s="68"/>
      <c r="M7" s="76">
        <f>'[1]COR1 Actual'!$E$61/1000</f>
        <v>11649.997</v>
      </c>
      <c r="N7" s="99"/>
    </row>
    <row r="8" spans="1:14" ht="12.75">
      <c r="A8" s="1" t="s">
        <v>6</v>
      </c>
      <c r="B8" s="61">
        <v>1525.8288499999999</v>
      </c>
      <c r="C8" s="11">
        <v>1597</v>
      </c>
      <c r="D8" s="11">
        <v>1532.8953000000001</v>
      </c>
      <c r="E8" s="11">
        <v>1519.96</v>
      </c>
      <c r="F8" s="11">
        <v>1180.95524</v>
      </c>
      <c r="G8" s="11">
        <v>1426.40017704</v>
      </c>
      <c r="H8" s="11"/>
      <c r="I8" s="34">
        <v>1199.24852</v>
      </c>
      <c r="J8" s="55">
        <v>1210</v>
      </c>
      <c r="K8" s="89">
        <v>1417.34784</v>
      </c>
      <c r="L8" s="68"/>
      <c r="M8" s="76">
        <f>('[1]COR1 Actual'!$F$61+'[1]COR1 Actual'!$G$61)/1000</f>
        <v>1231.463</v>
      </c>
      <c r="N8" s="100"/>
    </row>
    <row r="9" spans="1:14" ht="12.75">
      <c r="A9" s="12" t="s">
        <v>7</v>
      </c>
      <c r="B9" s="41">
        <v>208.0624</v>
      </c>
      <c r="C9" s="11">
        <v>197</v>
      </c>
      <c r="D9" s="11">
        <v>247.6773</v>
      </c>
      <c r="E9" s="11">
        <v>204.67</v>
      </c>
      <c r="F9" s="11">
        <v>149.4908</v>
      </c>
      <c r="G9" s="11">
        <v>220.896</v>
      </c>
      <c r="H9" s="11"/>
      <c r="I9" s="51">
        <v>309.64992</v>
      </c>
      <c r="J9" s="54">
        <v>178</v>
      </c>
      <c r="K9" s="88">
        <v>275.05631999999997</v>
      </c>
      <c r="L9" s="69"/>
      <c r="M9" s="75">
        <f>'[1]COR1 Actual'!$H$61/1000</f>
        <v>208.57</v>
      </c>
      <c r="N9" s="99"/>
    </row>
    <row r="10" spans="1:16" ht="12.75">
      <c r="A10" s="9" t="s">
        <v>8</v>
      </c>
      <c r="B10" s="62">
        <v>18921.26782</v>
      </c>
      <c r="C10" s="14">
        <v>17645</v>
      </c>
      <c r="D10" s="14">
        <v>20293.4502</v>
      </c>
      <c r="E10" s="14">
        <v>17543.86</v>
      </c>
      <c r="F10" s="14">
        <v>16895.1192</v>
      </c>
      <c r="G10" s="14">
        <v>15668.19535183</v>
      </c>
      <c r="H10" s="14"/>
      <c r="I10" s="24">
        <v>16970.6328</v>
      </c>
      <c r="J10" s="56">
        <v>13705</v>
      </c>
      <c r="K10" s="90">
        <v>18847.705919999997</v>
      </c>
      <c r="L10" s="70"/>
      <c r="M10" s="77">
        <f>'[1]COR1 Actual'!$I$61/1000</f>
        <v>14281.081</v>
      </c>
      <c r="N10" s="104"/>
      <c r="P10" s="97"/>
    </row>
    <row r="11" spans="1:14" ht="5.25" customHeight="1">
      <c r="A11" s="1"/>
      <c r="B11" s="40"/>
      <c r="C11" s="11"/>
      <c r="D11" s="11"/>
      <c r="E11" s="11"/>
      <c r="F11" s="11"/>
      <c r="G11" s="11"/>
      <c r="H11" s="11"/>
      <c r="I11" s="51"/>
      <c r="J11" s="54"/>
      <c r="K11" s="88"/>
      <c r="L11" s="69"/>
      <c r="M11" s="78"/>
      <c r="N11" s="99"/>
    </row>
    <row r="12" spans="1:14" ht="12.75" customHeight="1">
      <c r="A12" s="1" t="s">
        <v>9</v>
      </c>
      <c r="B12" s="61">
        <v>3177.3287000000005</v>
      </c>
      <c r="C12" s="11">
        <v>3574</v>
      </c>
      <c r="D12" s="11">
        <v>4108.734</v>
      </c>
      <c r="E12" s="11">
        <v>5147.89</v>
      </c>
      <c r="F12" s="11">
        <v>3559.36776</v>
      </c>
      <c r="G12" s="32">
        <v>4166.3859999999995</v>
      </c>
      <c r="H12" s="32"/>
      <c r="I12" s="64">
        <v>4392.89788</v>
      </c>
      <c r="J12" s="55">
        <v>4002</v>
      </c>
      <c r="K12" s="89">
        <v>4891.8144</v>
      </c>
      <c r="L12" s="68"/>
      <c r="M12" s="76">
        <f>(('[1]COR1 Actual'!$M$61+'[1]COR1 Actual'!$N$61)/1000)-250.547</f>
        <v>3769.908</v>
      </c>
      <c r="N12" s="99"/>
    </row>
    <row r="13" spans="1:18" ht="12.75">
      <c r="A13" s="1" t="s">
        <v>10</v>
      </c>
      <c r="B13" s="40">
        <v>10.92182</v>
      </c>
      <c r="C13" s="16">
        <v>143</v>
      </c>
      <c r="D13" s="17">
        <v>9</v>
      </c>
      <c r="E13" s="17">
        <v>454.15</v>
      </c>
      <c r="F13" s="17">
        <v>0</v>
      </c>
      <c r="G13" s="17">
        <v>197.848</v>
      </c>
      <c r="H13" s="17"/>
      <c r="I13" s="46">
        <v>0.161</v>
      </c>
      <c r="J13" s="55">
        <v>1225</v>
      </c>
      <c r="K13" s="46">
        <v>5.53728</v>
      </c>
      <c r="L13" s="73"/>
      <c r="M13" s="79">
        <f>'[2]COR4 Actual'!$D$33/1000</f>
        <v>1610.536</v>
      </c>
      <c r="N13" s="99"/>
      <c r="P13" s="31"/>
      <c r="R13" s="35"/>
    </row>
    <row r="14" spans="1:14" ht="6.75" customHeight="1">
      <c r="A14" s="1"/>
      <c r="B14" s="40"/>
      <c r="C14" s="16"/>
      <c r="D14" s="11"/>
      <c r="E14" s="17"/>
      <c r="F14" s="17"/>
      <c r="G14" s="17"/>
      <c r="H14" s="17"/>
      <c r="I14" s="46"/>
      <c r="J14" s="57"/>
      <c r="K14" s="46"/>
      <c r="L14" s="73"/>
      <c r="M14" s="80"/>
      <c r="N14" s="99"/>
    </row>
    <row r="15" spans="1:17" ht="12.75">
      <c r="A15" s="18" t="s">
        <v>11</v>
      </c>
      <c r="B15" s="63">
        <v>22109.51834</v>
      </c>
      <c r="C15" s="14">
        <v>21362</v>
      </c>
      <c r="D15" s="14">
        <v>24411.1842</v>
      </c>
      <c r="E15" s="14">
        <v>23145.9</v>
      </c>
      <c r="F15" s="14">
        <v>20454.48696</v>
      </c>
      <c r="G15" s="14">
        <v>20032.43</v>
      </c>
      <c r="H15" s="14"/>
      <c r="I15" s="65">
        <v>21363.69168</v>
      </c>
      <c r="J15" s="56">
        <v>18931</v>
      </c>
      <c r="K15" s="91">
        <v>23745.0576</v>
      </c>
      <c r="L15" s="71"/>
      <c r="M15" s="81">
        <f>('[2]COR4 Actual'!$E$33/1000)-250.547</f>
        <v>19661.525</v>
      </c>
      <c r="N15" s="104"/>
      <c r="P15" s="23"/>
      <c r="Q15" s="35"/>
    </row>
    <row r="16" spans="1:18" ht="12.75">
      <c r="A16" s="21" t="s">
        <v>18</v>
      </c>
      <c r="B16" s="53">
        <v>3055</v>
      </c>
      <c r="C16" s="22">
        <f>3155.824</f>
        <v>3155.824</v>
      </c>
      <c r="D16" s="22">
        <v>4357</v>
      </c>
      <c r="E16" s="22">
        <v>4969.15</v>
      </c>
      <c r="F16" s="22">
        <v>3254.49908</v>
      </c>
      <c r="G16" s="22">
        <v>3430.706</v>
      </c>
      <c r="H16" s="22"/>
      <c r="I16" s="66">
        <v>4020.99892</v>
      </c>
      <c r="J16" s="58">
        <v>4120</v>
      </c>
      <c r="K16" s="92">
        <v>4455.612</v>
      </c>
      <c r="L16" s="74"/>
      <c r="M16" s="82">
        <v>4487.317</v>
      </c>
      <c r="N16" s="100"/>
      <c r="P16" s="23"/>
      <c r="Q16" s="23"/>
      <c r="R16" s="35"/>
    </row>
    <row r="17" spans="1:14" ht="3.75" customHeight="1">
      <c r="A17" s="18"/>
      <c r="B17" s="38"/>
      <c r="C17" s="14"/>
      <c r="E17" s="14"/>
      <c r="F17" s="14"/>
      <c r="G17" s="14"/>
      <c r="H17" s="14"/>
      <c r="I17" s="47"/>
      <c r="J17" s="54"/>
      <c r="K17" s="93"/>
      <c r="L17" s="72"/>
      <c r="M17" s="83"/>
      <c r="N17" s="100"/>
    </row>
    <row r="18" spans="1:16" ht="13.5">
      <c r="A18" s="19" t="s">
        <v>27</v>
      </c>
      <c r="B18" s="42">
        <v>31.571540000000002</v>
      </c>
      <c r="C18" s="20">
        <v>464</v>
      </c>
      <c r="D18" s="20">
        <v>28.596600000000002</v>
      </c>
      <c r="E18" s="20">
        <v>238.78</v>
      </c>
      <c r="F18" s="20">
        <v>13.66384</v>
      </c>
      <c r="G18" s="20">
        <v>262.536</v>
      </c>
      <c r="H18" s="20"/>
      <c r="I18" s="48">
        <v>17.3052</v>
      </c>
      <c r="J18" s="54">
        <v>111</v>
      </c>
      <c r="K18" s="46">
        <v>109.1328</v>
      </c>
      <c r="L18" s="86" t="s">
        <v>29</v>
      </c>
      <c r="M18" s="79">
        <f>'[2]COR4 Actual'!$E$36/1000</f>
        <v>9.938</v>
      </c>
      <c r="N18" s="101"/>
      <c r="P18" s="23"/>
    </row>
    <row r="19" spans="1:16" ht="21.75" customHeight="1">
      <c r="A19" s="1" t="s">
        <v>12</v>
      </c>
      <c r="B19" s="40">
        <v>0.0091</v>
      </c>
      <c r="C19" s="11">
        <v>0</v>
      </c>
      <c r="D19" s="11">
        <v>0</v>
      </c>
      <c r="E19" s="11">
        <v>0</v>
      </c>
      <c r="F19" s="11">
        <v>0.0092</v>
      </c>
      <c r="G19" s="11">
        <v>15.718</v>
      </c>
      <c r="H19" s="11"/>
      <c r="I19" s="49">
        <v>0.00184</v>
      </c>
      <c r="J19" s="59">
        <v>0</v>
      </c>
      <c r="K19" s="88">
        <v>0</v>
      </c>
      <c r="L19" s="69"/>
      <c r="M19" s="75">
        <f>'[2]COR4 Actual'!$E$37</f>
        <v>0</v>
      </c>
      <c r="N19" s="100"/>
      <c r="P19" s="23"/>
    </row>
    <row r="20" spans="1:14" ht="21.75" customHeight="1">
      <c r="A20" s="1" t="s">
        <v>20</v>
      </c>
      <c r="B20" s="40"/>
      <c r="C20" s="11"/>
      <c r="D20" s="11"/>
      <c r="E20" s="11"/>
      <c r="F20" s="11"/>
      <c r="G20" s="11">
        <v>13295.024</v>
      </c>
      <c r="H20" s="45" t="s">
        <v>26</v>
      </c>
      <c r="I20" s="52"/>
      <c r="J20" s="54"/>
      <c r="K20" s="88"/>
      <c r="L20" s="51"/>
      <c r="M20" s="52"/>
      <c r="N20" s="100"/>
    </row>
    <row r="21" spans="1:14" ht="13.5" customHeight="1">
      <c r="A21" s="18" t="s">
        <v>13</v>
      </c>
      <c r="B21" s="63">
        <v>22141.098980000002</v>
      </c>
      <c r="C21" s="14">
        <v>21826</v>
      </c>
      <c r="D21" s="14">
        <v>24439.7808</v>
      </c>
      <c r="E21" s="14">
        <v>23384.68</v>
      </c>
      <c r="F21" s="14">
        <v>20468.16</v>
      </c>
      <c r="G21" s="33">
        <v>33605.708</v>
      </c>
      <c r="H21" s="33"/>
      <c r="I21" s="65">
        <v>21380.99872</v>
      </c>
      <c r="J21" s="67">
        <v>19042</v>
      </c>
      <c r="K21" s="90">
        <v>23854.1904</v>
      </c>
      <c r="L21" s="24"/>
      <c r="M21" s="84">
        <f>('[2]COR4 Actual'!$E$38/1000)-250.547</f>
        <v>19671.463</v>
      </c>
      <c r="N21" s="100"/>
    </row>
    <row r="22" spans="1:16" ht="21.75" customHeight="1">
      <c r="A22" s="30" t="s">
        <v>22</v>
      </c>
      <c r="B22" s="43"/>
      <c r="C22" s="29"/>
      <c r="D22" s="11"/>
      <c r="E22" s="29"/>
      <c r="F22" s="29"/>
      <c r="G22" s="29">
        <v>20310.684</v>
      </c>
      <c r="H22" s="29"/>
      <c r="I22" s="50"/>
      <c r="J22" s="54"/>
      <c r="K22" s="88"/>
      <c r="L22" s="51"/>
      <c r="M22" s="52"/>
      <c r="N22" s="100"/>
      <c r="P22" s="23"/>
    </row>
    <row r="23" spans="1:14" ht="6" customHeight="1">
      <c r="A23" s="21"/>
      <c r="C23" s="11"/>
      <c r="E23" s="11"/>
      <c r="G23" s="11"/>
      <c r="H23" s="11"/>
      <c r="I23" s="49"/>
      <c r="J23" s="54"/>
      <c r="K23" s="88"/>
      <c r="L23" s="51"/>
      <c r="M23" s="52"/>
      <c r="N23" s="99"/>
    </row>
    <row r="24" spans="1:16" ht="10.5" customHeight="1">
      <c r="A24" s="9" t="s">
        <v>14</v>
      </c>
      <c r="B24" s="63">
        <v>1695.3358</v>
      </c>
      <c r="C24" s="14">
        <v>1427</v>
      </c>
      <c r="D24" s="14">
        <v>1364.1259</v>
      </c>
      <c r="E24" s="14">
        <v>1497.6</v>
      </c>
      <c r="F24" s="14">
        <v>1733.51349</v>
      </c>
      <c r="G24" s="14">
        <v>8724.498</v>
      </c>
      <c r="H24" s="14"/>
      <c r="I24" s="65">
        <v>2011.59186</v>
      </c>
      <c r="J24" s="56">
        <v>2125</v>
      </c>
      <c r="K24" s="90">
        <v>2018.851</v>
      </c>
      <c r="L24" s="24"/>
      <c r="M24" s="84">
        <f>'[2]COR4 Actual'!$E$87/1000</f>
        <v>2671.48</v>
      </c>
      <c r="N24" s="99"/>
      <c r="P24" s="23"/>
    </row>
    <row r="25" spans="1:16" ht="13.5" customHeight="1">
      <c r="A25" s="28" t="s">
        <v>23</v>
      </c>
      <c r="B25" s="39"/>
      <c r="C25" s="13"/>
      <c r="D25" s="13"/>
      <c r="E25" s="14"/>
      <c r="F25" s="14"/>
      <c r="G25" s="14">
        <v>2013.9629999999997</v>
      </c>
      <c r="H25" s="14"/>
      <c r="I25" s="14"/>
      <c r="K25" s="94"/>
      <c r="L25" s="29"/>
      <c r="M25" s="85"/>
      <c r="N25" s="99"/>
      <c r="P25" s="23"/>
    </row>
    <row r="26" spans="1:14" ht="10.5" customHeight="1">
      <c r="A26" s="1" t="s">
        <v>21</v>
      </c>
      <c r="B26" s="37"/>
      <c r="C26" s="13"/>
      <c r="D26" s="13"/>
      <c r="E26" s="14"/>
      <c r="F26" s="14"/>
      <c r="G26" s="11">
        <v>6710.535</v>
      </c>
      <c r="H26" s="45" t="s">
        <v>26</v>
      </c>
      <c r="I26" s="15"/>
      <c r="K26" s="17"/>
      <c r="L26" s="11"/>
      <c r="M26" s="11"/>
      <c r="N26" s="99"/>
    </row>
    <row r="27" spans="1:14" ht="5.25" customHeight="1" thickBot="1">
      <c r="A27" s="9"/>
      <c r="B27" s="36"/>
      <c r="C27" s="36"/>
      <c r="D27" s="36"/>
      <c r="E27" s="13"/>
      <c r="F27" s="13"/>
      <c r="G27" s="14"/>
      <c r="H27" s="14"/>
      <c r="I27" s="14"/>
      <c r="J27" s="14"/>
      <c r="K27" s="95"/>
      <c r="L27" s="14"/>
      <c r="M27" s="14"/>
      <c r="N27" s="99"/>
    </row>
    <row r="28" spans="1:14" ht="27.75" customHeight="1">
      <c r="A28" s="107" t="s">
        <v>15</v>
      </c>
      <c r="B28" s="108"/>
      <c r="C28" s="108"/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ht="27.75" customHeight="1">
      <c r="A29" s="114" t="s">
        <v>25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</row>
    <row r="30" spans="1:14" ht="34.5" customHeight="1" thickBot="1">
      <c r="A30" s="111" t="s">
        <v>30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</row>
    <row r="31" spans="1:14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96"/>
      <c r="L31" s="44"/>
      <c r="M31" s="44"/>
      <c r="N31" s="102"/>
    </row>
  </sheetData>
  <sheetProtection/>
  <mergeCells count="4">
    <mergeCell ref="A1:K1"/>
    <mergeCell ref="A28:N28"/>
    <mergeCell ref="A30:N30"/>
    <mergeCell ref="A29:N29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Peter Crosland</cp:lastModifiedBy>
  <cp:lastPrinted>2014-08-28T09:14:02Z</cp:lastPrinted>
  <dcterms:created xsi:type="dcterms:W3CDTF">2009-06-29T15:06:23Z</dcterms:created>
  <dcterms:modified xsi:type="dcterms:W3CDTF">2015-02-27T14:35:19Z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dfe459ec-9048-418f-9509-c4bcc2a51576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