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P:\My Documents\"/>
    </mc:Choice>
  </mc:AlternateContent>
  <bookViews>
    <workbookView xWindow="120" yWindow="120" windowWidth="20730" windowHeight="11760"/>
  </bookViews>
  <sheets>
    <sheet name="Template Cover" sheetId="5" r:id="rId1"/>
    <sheet name="Instructions" sheetId="13" r:id="rId2"/>
    <sheet name="Summary Results" sheetId="11" r:id="rId3"/>
    <sheet name="A. Financial Inputs" sheetId="12" r:id="rId4"/>
    <sheet name="B. Ratio Inputs " sheetId="14" r:id="rId5"/>
    <sheet name="1. Credit Rating" sheetId="6" r:id="rId6"/>
    <sheet name="2. Financial Ratios " sheetId="7" r:id="rId7"/>
    <sheet name="3. Net Assets to Guarantee" sheetId="8" r:id="rId8"/>
    <sheet name="4. EBITDA to Guarantee" sheetId="9" r:id="rId9"/>
    <sheet name="GT_Custom" sheetId="4" state="hidden" r:id="rId10"/>
  </sheets>
  <externalReferences>
    <externalReference r:id="rId11"/>
  </externalReferences>
  <definedNames>
    <definedName name="Disc_Base">[1]Timeline!$D$17</definedName>
    <definedName name="Franchise_End_1">[1]Timeline!$C$22</definedName>
    <definedName name="Franchise_End_2">[1]Timeline!$C$23</definedName>
    <definedName name="Franchise_Start">[1]Timeline!$C$21</definedName>
    <definedName name="Model_Option">'[1]Line Items'!$D$798:$D$803</definedName>
    <definedName name="Option_Switch">'[1]Template Control'!$F$24</definedName>
    <definedName name="Output_Price_Base">[1]Timeline!$E$16</definedName>
    <definedName name="Owner" localSheetId="5">'1. Credit Rating'!#REF!</definedName>
    <definedName name="Owner" localSheetId="6">'2. Financial Ratios '!#REF!</definedName>
    <definedName name="Owner" localSheetId="7">'3. Net Assets to Guarantee'!#REF!</definedName>
    <definedName name="Owner" localSheetId="8">'4. EBITDA to Guarantee'!#REF!</definedName>
    <definedName name="Owner" localSheetId="3">'A. Financial Inputs'!#REF!</definedName>
    <definedName name="Owner" localSheetId="4">'B. Ratio Inputs '!#REF!</definedName>
    <definedName name="Owner" localSheetId="1">Instructions!#REF!</definedName>
    <definedName name="Owner" localSheetId="2">'Summary Results'!#REF!</definedName>
    <definedName name="Owner">'Template Cover'!$F$12</definedName>
    <definedName name="Project" localSheetId="5">'1. Credit Rating'!#REF!</definedName>
    <definedName name="Project" localSheetId="6">'2. Financial Ratios '!#REF!</definedName>
    <definedName name="Project" localSheetId="7">'3. Net Assets to Guarantee'!#REF!</definedName>
    <definedName name="Project" localSheetId="8">'4. EBITDA to Guarantee'!#REF!</definedName>
    <definedName name="Project" localSheetId="3">'A. Financial Inputs'!#REF!</definedName>
    <definedName name="Project" localSheetId="4">'B. Ratio Inputs '!#REF!</definedName>
    <definedName name="Project" localSheetId="1">Instructions!#REF!</definedName>
    <definedName name="Project" localSheetId="2">'Summary Results'!#REF!</definedName>
    <definedName name="Project">'Template Cover'!$F$13</definedName>
    <definedName name="RN_Switch">'[1]Template Control'!$F$15</definedName>
    <definedName name="Staff_Groups">'[1]Line Items'!$H$104:$H$108</definedName>
    <definedName name="Version" localSheetId="5">'1. Credit Rating'!#REF!</definedName>
    <definedName name="Version" localSheetId="6">'2. Financial Ratios '!#REF!</definedName>
    <definedName name="Version" localSheetId="7">'3. Net Assets to Guarantee'!#REF!</definedName>
    <definedName name="Version" localSheetId="8">'4. EBITDA to Guarantee'!#REF!</definedName>
    <definedName name="Version" localSheetId="3">'A. Financial Inputs'!#REF!</definedName>
    <definedName name="Version" localSheetId="4">'B. Ratio Inputs '!#REF!</definedName>
    <definedName name="Version" localSheetId="1">Instructions!#REF!</definedName>
    <definedName name="Version" localSheetId="2">'Summary Results'!#REF!</definedName>
    <definedName name="Version">'Template Cover'!$F$14</definedName>
  </definedNames>
  <calcPr calcId="152511"/>
</workbook>
</file>

<file path=xl/calcChain.xml><?xml version="1.0" encoding="utf-8"?>
<calcChain xmlns="http://schemas.openxmlformats.org/spreadsheetml/2006/main">
  <c r="C36" i="6" l="1"/>
  <c r="F23" i="11"/>
  <c r="C6" i="13"/>
  <c r="C4" i="13"/>
  <c r="C3" i="13"/>
  <c r="C21" i="9" l="1"/>
  <c r="C21" i="8"/>
  <c r="C43" i="7"/>
  <c r="C23" i="7"/>
  <c r="C6" i="14" l="1"/>
  <c r="C4" i="14"/>
  <c r="C3" i="14"/>
  <c r="F17" i="11" l="1"/>
  <c r="G17" i="11" s="1"/>
  <c r="C28" i="9"/>
  <c r="B28" i="9"/>
  <c r="B26" i="9"/>
  <c r="C33" i="8"/>
  <c r="B33" i="8"/>
  <c r="B31" i="8"/>
  <c r="B50" i="7"/>
  <c r="B48" i="7"/>
  <c r="B30" i="7"/>
  <c r="B28" i="7"/>
  <c r="C103" i="12"/>
  <c r="C31" i="8" s="1"/>
  <c r="C81" i="12"/>
  <c r="C48" i="7" s="1"/>
  <c r="C58" i="12"/>
  <c r="C30" i="7" s="1"/>
  <c r="C36" i="12"/>
  <c r="C28" i="7" s="1"/>
  <c r="C6" i="12"/>
  <c r="C4" i="12"/>
  <c r="C3" i="12"/>
  <c r="C35" i="8" l="1"/>
  <c r="C50" i="7"/>
  <c r="C52" i="7" s="1"/>
  <c r="C54" i="7" s="1"/>
  <c r="F33" i="11" s="1"/>
  <c r="G33" i="11" s="1"/>
  <c r="C26" i="9"/>
  <c r="C30" i="9" s="1"/>
  <c r="C32" i="9" s="1"/>
  <c r="F47" i="11" s="1"/>
  <c r="G47" i="11" s="1"/>
  <c r="F6" i="11"/>
  <c r="F3" i="11"/>
  <c r="E47" i="11"/>
  <c r="E45" i="11"/>
  <c r="E40" i="11"/>
  <c r="E38" i="11"/>
  <c r="E33" i="11"/>
  <c r="E31" i="11"/>
  <c r="F29" i="11"/>
  <c r="E29" i="11"/>
  <c r="E27" i="11"/>
  <c r="E25" i="11"/>
  <c r="E23" i="11"/>
  <c r="F4" i="11"/>
  <c r="C6" i="9"/>
  <c r="C4" i="9"/>
  <c r="E43" i="11" s="1"/>
  <c r="C3" i="9"/>
  <c r="C37" i="8"/>
  <c r="F40" i="11" s="1"/>
  <c r="G40" i="11" s="1"/>
  <c r="C6" i="8"/>
  <c r="C4" i="8"/>
  <c r="E36" i="11" s="1"/>
  <c r="C3" i="8"/>
  <c r="C32" i="7"/>
  <c r="C34" i="7" s="1"/>
  <c r="F27" i="11" s="1"/>
  <c r="G27" i="11" s="1"/>
  <c r="F50" i="11" l="1"/>
  <c r="F52" i="11" s="1"/>
  <c r="F45" i="11"/>
  <c r="F38" i="11"/>
  <c r="F31" i="11"/>
  <c r="F25" i="11"/>
  <c r="C6" i="7" l="1"/>
  <c r="C4" i="7"/>
  <c r="E21" i="11" s="1"/>
  <c r="C3" i="7"/>
  <c r="C6" i="6"/>
  <c r="C3" i="6"/>
  <c r="C4" i="6"/>
  <c r="E15" i="11" s="1"/>
  <c r="F13" i="5"/>
  <c r="E14" i="5"/>
  <c r="E13" i="5"/>
  <c r="E12" i="5"/>
  <c r="F5" i="5"/>
  <c r="C5" i="13" s="1"/>
  <c r="F4" i="5"/>
  <c r="F2" i="5"/>
  <c r="C2" i="13" s="1"/>
  <c r="C5" i="12" l="1"/>
  <c r="C5" i="14"/>
  <c r="C2" i="12"/>
  <c r="C2" i="14"/>
  <c r="C2" i="9"/>
  <c r="F2" i="11"/>
  <c r="C5" i="9"/>
  <c r="F5" i="11"/>
  <c r="C2" i="7"/>
  <c r="C2" i="8"/>
  <c r="C5" i="6"/>
  <c r="C5" i="8"/>
  <c r="C5" i="7"/>
  <c r="C2" i="6"/>
</calcChain>
</file>

<file path=xl/sharedStrings.xml><?xml version="1.0" encoding="utf-8"?>
<sst xmlns="http://schemas.openxmlformats.org/spreadsheetml/2006/main" count="385" uniqueCount="152">
  <si>
    <t>C1</t>
  </si>
  <si>
    <t>Custom 1</t>
  </si>
  <si>
    <t>C2</t>
  </si>
  <si>
    <t>Custom 2</t>
  </si>
  <si>
    <t>C3</t>
  </si>
  <si>
    <t>Custom 3</t>
  </si>
  <si>
    <t>C4</t>
  </si>
  <si>
    <t>Custom 4</t>
  </si>
  <si>
    <t>C5</t>
  </si>
  <si>
    <t>Custom 5</t>
  </si>
  <si>
    <t>C6</t>
  </si>
  <si>
    <t>Custom 6</t>
  </si>
  <si>
    <t>C7</t>
  </si>
  <si>
    <t>Custom 7</t>
  </si>
  <si>
    <t>C8</t>
  </si>
  <si>
    <t>Custom 8</t>
  </si>
  <si>
    <t>Owner:</t>
  </si>
  <si>
    <t>Project:</t>
  </si>
  <si>
    <t>Sheet:</t>
  </si>
  <si>
    <t>Version:</t>
  </si>
  <si>
    <t>Date:</t>
  </si>
  <si>
    <t>Filename:</t>
  </si>
  <si>
    <t>Workbook Properties</t>
  </si>
  <si>
    <t>Enter User/Bidder Name</t>
  </si>
  <si>
    <t>Template Legend</t>
  </si>
  <si>
    <t>Banner 1: Properties and Section Breaks</t>
  </si>
  <si>
    <t>Banner 2: Headers, Timeline and Key Labels</t>
  </si>
  <si>
    <t>Bidder Inputs/Feeds</t>
  </si>
  <si>
    <t>Calculations and Feeds</t>
  </si>
  <si>
    <t>Restricted Data Entry</t>
  </si>
  <si>
    <t>END</t>
  </si>
  <si>
    <t xml:space="preserve">East Anglia </t>
  </si>
  <si>
    <t>Please enter credit rating into the following cells</t>
  </si>
  <si>
    <t>Credit Angency</t>
  </si>
  <si>
    <t>PQQ Instruction</t>
  </si>
  <si>
    <t>Part E Financial and Economic Standing</t>
  </si>
  <si>
    <t>[Enter rating here]</t>
  </si>
  <si>
    <t xml:space="preserve">Standard and Poors </t>
  </si>
  <si>
    <t>Moodys</t>
  </si>
  <si>
    <t>Fitch</t>
  </si>
  <si>
    <t>Date rating provided</t>
  </si>
  <si>
    <t>Credit Rating (Long-term)</t>
  </si>
  <si>
    <t>[DD/MM/YYYY]</t>
  </si>
  <si>
    <t>PQQ reuirement met?</t>
  </si>
  <si>
    <t>[Y/N]</t>
  </si>
  <si>
    <t>[Enter comment here where required]</t>
  </si>
  <si>
    <t xml:space="preserve"> </t>
  </si>
  <si>
    <t>This must be investment grade or higher (equal to BBB-or above for Fitch and Standard &amp; Poor Moody’s  or equal to Baa3  or above for Moody’s)</t>
  </si>
  <si>
    <t>2a</t>
  </si>
  <si>
    <t xml:space="preserve">Credit rating </t>
  </si>
  <si>
    <t>Financial Ratios</t>
  </si>
  <si>
    <t>Two Ratios - both must be satisfied to pass</t>
  </si>
  <si>
    <t xml:space="preserve">Earnings before tax, interest, depreciation and amortisation divided by interest cost </t>
  </si>
  <si>
    <t>EBITDA / Interest cost</t>
  </si>
  <si>
    <t>Where:</t>
  </si>
  <si>
    <t>Formula:</t>
  </si>
  <si>
    <t>Earnings Before Interest, Tax, Depreciation and Amortisation: Accounting profit before taxation for the relevant 12 months adding back net interest and depreciation of tangible assets and amortisation of intangible assets charged in the 12 months and excluding the profit or loss relating to Joint Ventures and associates and gains or losses in relation to disposal of fixed assets, investments and / or businesses in the relevant 12 months.</t>
  </si>
  <si>
    <t>EBITDA</t>
  </si>
  <si>
    <t>Gross interest expense paid or payable in the relevant 12 months as a result of borrowings of the business for whatever reason. This amount should not be offset by interest income.</t>
  </si>
  <si>
    <t>Interest Cost</t>
  </si>
  <si>
    <t>Ratio</t>
  </si>
  <si>
    <t>Income Statement Date</t>
  </si>
  <si>
    <t>2b</t>
  </si>
  <si>
    <t>Requirement</t>
  </si>
  <si>
    <t xml:space="preserve">Net debt divided by Earnings before tax, interest, depreciation and amortisation </t>
  </si>
  <si>
    <t>Net Debt / EBITDA</t>
  </si>
  <si>
    <t xml:space="preserve">Total of financial liabilities including leasing liabilities less cash or cash equivalents. </t>
  </si>
  <si>
    <t>(£'000)</t>
  </si>
  <si>
    <t>INSERT INPUTS HERE</t>
  </si>
  <si>
    <t>Net Debt</t>
  </si>
  <si>
    <t>Net Assets to Guarantee</t>
  </si>
  <si>
    <t>Net Assets / Guarantee</t>
  </si>
  <si>
    <t>Total assets minus total liabilities</t>
  </si>
  <si>
    <t>Net Assets</t>
  </si>
  <si>
    <t>Guarantee</t>
  </si>
  <si>
    <t>Pass/ Fail</t>
  </si>
  <si>
    <t>EBITDA to Guarantee</t>
  </si>
  <si>
    <t>EBITDA / Guarantee</t>
  </si>
  <si>
    <t>Please enter EBITDA in cell above</t>
  </si>
  <si>
    <r>
      <t xml:space="preserve">This ratio must be </t>
    </r>
    <r>
      <rPr>
        <b/>
        <i/>
        <sz val="10"/>
        <color theme="1"/>
        <rFont val="Arial"/>
        <family val="2"/>
      </rPr>
      <t xml:space="preserve">LESS THAN </t>
    </r>
    <r>
      <rPr>
        <i/>
        <sz val="10"/>
        <color theme="1"/>
        <rFont val="Arial"/>
        <family val="2"/>
      </rPr>
      <t>the following amount</t>
    </r>
  </si>
  <si>
    <r>
      <t xml:space="preserve">This ratio must </t>
    </r>
    <r>
      <rPr>
        <b/>
        <i/>
        <sz val="10"/>
        <rFont val="Arial"/>
        <family val="2"/>
      </rPr>
      <t xml:space="preserve">EXCEED </t>
    </r>
    <r>
      <rPr>
        <i/>
        <sz val="10"/>
        <rFont val="Arial"/>
        <family val="2"/>
      </rPr>
      <t>the following amount:</t>
    </r>
  </si>
  <si>
    <t>Summary</t>
  </si>
  <si>
    <t xml:space="preserve">Total Passes </t>
  </si>
  <si>
    <t>PASS</t>
  </si>
  <si>
    <t>FAIL</t>
  </si>
  <si>
    <t>OVERALL RESULT OF PQQ TESTS</t>
  </si>
  <si>
    <t xml:space="preserve">DfT Inputs </t>
  </si>
  <si>
    <t>Additional Commentary / Reference to page / note no. in last annual accounts</t>
  </si>
  <si>
    <t>A1</t>
  </si>
  <si>
    <t xml:space="preserve">Earnings before tax, interest, depreciation and amortisation </t>
  </si>
  <si>
    <t>[Commentary / Reference]</t>
  </si>
  <si>
    <t>Information / Justification to Support adjustment / exceptional item</t>
  </si>
  <si>
    <t>EBITDA Adjustment 1</t>
  </si>
  <si>
    <t>EBITDA Adjustment 3</t>
  </si>
  <si>
    <t>EBITDA Adjustment 2</t>
  </si>
  <si>
    <t>Revised EBITDA</t>
  </si>
  <si>
    <t>[Include description, date and hyperlinks to any published information or stock exchange announcement]</t>
  </si>
  <si>
    <t>A</t>
  </si>
  <si>
    <t>Financial Inputs</t>
  </si>
  <si>
    <t>A2</t>
  </si>
  <si>
    <t>Interest Cost Adjustment 1</t>
  </si>
  <si>
    <t>Interest Cost Adjustment 2</t>
  </si>
  <si>
    <t>Interest Cost Adjustment 3</t>
  </si>
  <si>
    <t>Revised Interest Cost</t>
  </si>
  <si>
    <t>A3</t>
  </si>
  <si>
    <t>Net Debt Adjustment 1</t>
  </si>
  <si>
    <t>Net Debt Adjustment 2</t>
  </si>
  <si>
    <t>Net Debt Adjustment 3</t>
  </si>
  <si>
    <t xml:space="preserve">Revised Net Debt </t>
  </si>
  <si>
    <t>Balance Sheet Date</t>
  </si>
  <si>
    <t>A4</t>
  </si>
  <si>
    <t>Net Assets 1</t>
  </si>
  <si>
    <t>Net Assets 2</t>
  </si>
  <si>
    <t>Net Assets 3</t>
  </si>
  <si>
    <t xml:space="preserve">Revised Net Assets </t>
  </si>
  <si>
    <t>PQQ Reference</t>
  </si>
  <si>
    <t>As stipulated in the PQQ</t>
  </si>
  <si>
    <t>Instructions</t>
  </si>
  <si>
    <t>Credit Rating</t>
  </si>
  <si>
    <t>Additional Commentary where approriate</t>
  </si>
  <si>
    <t>Ratio Inputs</t>
  </si>
  <si>
    <t>B</t>
  </si>
  <si>
    <t>B1</t>
  </si>
  <si>
    <t>Ratio for Test 2A</t>
  </si>
  <si>
    <t xml:space="preserve">Test </t>
  </si>
  <si>
    <t>Insert ratio required here as per PQQ &gt;&gt;</t>
  </si>
  <si>
    <t>B2</t>
  </si>
  <si>
    <t>Ratio for Test 2B</t>
  </si>
  <si>
    <t>B3</t>
  </si>
  <si>
    <t>B4</t>
  </si>
  <si>
    <t>Ratio for Test 3</t>
  </si>
  <si>
    <r>
      <rPr>
        <i/>
        <sz val="10"/>
        <color theme="1"/>
        <rFont val="Arial"/>
        <family val="2"/>
      </rPr>
      <t xml:space="preserve">This ratio must </t>
    </r>
    <r>
      <rPr>
        <b/>
        <i/>
        <sz val="10"/>
        <color theme="1"/>
        <rFont val="Arial"/>
        <family val="2"/>
      </rPr>
      <t xml:space="preserve">EXCEED </t>
    </r>
    <r>
      <rPr>
        <i/>
        <sz val="10"/>
        <color theme="1"/>
        <rFont val="Arial"/>
        <family val="2"/>
      </rPr>
      <t>the following amount:</t>
    </r>
  </si>
  <si>
    <t>Ratio for Test 4</t>
  </si>
  <si>
    <t>Test:</t>
  </si>
  <si>
    <t>Guarantee as per PQQ &gt;&gt;</t>
  </si>
  <si>
    <t xml:space="preserve">Total net assets divided by the Guarantee </t>
  </si>
  <si>
    <t>Earnings before tax, interest, depreciation and amortisation divided by the Guarantee</t>
  </si>
  <si>
    <t>EBITDA Adjustments</t>
  </si>
  <si>
    <t>Interes Cost Adjustments</t>
  </si>
  <si>
    <t>Net Debt Adjustments</t>
  </si>
  <si>
    <t>Input the adjustments to Interest Cost including a description of each, date and hyperlinks to any published information or stock exchange announcement. Please also include any justification as to why the asjustment should be considered and any relevant supporting evidence.</t>
  </si>
  <si>
    <t>Input the adjustments to EBITDA including a description of each, date and hyperlinks to any published information or stock exchange announcement. Please also include any justification as to why the asjustment should be considered and any relevant supporting evidence.</t>
  </si>
  <si>
    <t>Bidder to input the following information into tab 'A.Financial Inputs!' as instructed below:</t>
  </si>
  <si>
    <t>Input the adjustments to Net Assets including a description of each, date and hyperlinks to any published information or stock exchange announcement. Please also include any justification as to why the asjustment should be considered and any relevant supporting evidence.</t>
  </si>
  <si>
    <t>Input the adjustments to Net Debt including a description of each, date and hyperlinks to any published information or stock exchange announcement. Please also include any justification as to why the asjustment should be considered and any relevant supporting evidence.</t>
  </si>
  <si>
    <t>Net Asset Adjustments</t>
  </si>
  <si>
    <t>DfT to input the following information into tab 'B. Ratio Inputs!' as instructed below:</t>
  </si>
  <si>
    <t>Input figure in £000s from latest published accounts, detailing date of statements and a cross-reference to the relevant page / note in the accounts / financial statements.</t>
  </si>
  <si>
    <t>B5</t>
  </si>
  <si>
    <t>Insert Ratio required as per PQQ document and reference to where this can be found within PQQ</t>
  </si>
  <si>
    <t>Insert Guarantee in £'000s as required per PQQ document and reference to where this can be found within PQQ</t>
  </si>
  <si>
    <t>NO RATING AVAILABLE</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</si>
</sst>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0.00%;\-0.00%;\-"/>
    <numFmt numFmtId="165" formatCode="#,##0_);\(#,##0\);&quot;-  &quot;;&quot; &quot;@"/>
    <numFmt numFmtId="166" formatCode="0.00%_);\-0.00%_);&quot;-  &quot;;&quot; &quot;@"/>
    <numFmt numFmtId="167" formatCode="#,##0.0000_);\(#,##0.0000\);&quot;-  &quot;;&quot; &quot;@"/>
    <numFmt numFmtId="168" formatCode="dd\ mmm\ yyyy_);;&quot;-  &quot;;&quot; &quot;@"/>
    <numFmt numFmtId="169" formatCode="dd\ mmm\ yy_);;&quot;-  &quot;;&quot; &quot;@"/>
    <numFmt numFmtId="170" formatCode="#,##0.00_);\(#,##0.00\);&quot;-  &quot;;&quot; &quot;@"/>
    <numFmt numFmtId="171" formatCode="#,##0.0_);\(#,##0.0\);&quot;-  &quot;;&quot; &quot;@"/>
    <numFmt numFmtId="172" formatCode="#,##0.0"/>
  </numFmts>
  <fonts count="19" x14ac:knownFonts="1">
    <font>
      <sz val="11"/>
      <color theme="1"/>
      <name val="Calibri"/>
      <family val="2"/>
      <scheme val="minor"/>
    </font>
    <font>
      <sz val="11"/>
      <color theme="1"/>
      <name val="Calibri"/>
      <family val="2"/>
      <scheme val="minor"/>
    </font>
    <font>
      <sz val="10"/>
      <color theme="1"/>
      <name val="Arial"/>
      <family val="2"/>
    </font>
    <font>
      <b/>
      <sz val="8"/>
      <color indexed="9"/>
      <name val="Arial"/>
      <family val="2"/>
    </font>
    <font>
      <sz val="8"/>
      <color indexed="9"/>
      <name val="Arial"/>
      <family val="2"/>
    </font>
    <font>
      <b/>
      <sz val="13"/>
      <color indexed="9"/>
      <name val="Arial"/>
      <family val="2"/>
    </font>
    <font>
      <b/>
      <sz val="10"/>
      <name val="Arial"/>
      <family val="2"/>
    </font>
    <font>
      <sz val="10"/>
      <name val="Arial"/>
      <family val="2"/>
    </font>
    <font>
      <b/>
      <sz val="11.5"/>
      <color indexed="21"/>
      <name val="Arial"/>
      <family val="2"/>
    </font>
    <font>
      <i/>
      <sz val="10"/>
      <color theme="1"/>
      <name val="Arial"/>
      <family val="2"/>
    </font>
    <font>
      <b/>
      <i/>
      <sz val="10"/>
      <color theme="1"/>
      <name val="Arial"/>
      <family val="2"/>
    </font>
    <font>
      <b/>
      <sz val="10"/>
      <color theme="1"/>
      <name val="Arial"/>
      <family val="2"/>
    </font>
    <font>
      <b/>
      <sz val="10"/>
      <color rgb="FFFF0000"/>
      <name val="Arial"/>
      <family val="2"/>
    </font>
    <font>
      <b/>
      <i/>
      <sz val="10"/>
      <name val="Arial"/>
      <family val="2"/>
    </font>
    <font>
      <i/>
      <sz val="10"/>
      <name val="Arial"/>
      <family val="2"/>
    </font>
    <font>
      <sz val="11"/>
      <color theme="1"/>
      <name val="Arial"/>
      <family val="2"/>
    </font>
    <font>
      <b/>
      <sz val="11"/>
      <color theme="1"/>
      <name val="Arial"/>
      <family val="2"/>
    </font>
    <font>
      <b/>
      <sz val="11"/>
      <name val="Arial"/>
      <family val="2"/>
    </font>
    <font>
      <b/>
      <u/>
      <sz val="10"/>
      <color theme="1"/>
      <name val="Arial"/>
      <family val="2"/>
    </font>
  </fonts>
  <fills count="10">
    <fill>
      <patternFill patternType="none"/>
    </fill>
    <fill>
      <patternFill patternType="gray125"/>
    </fill>
    <fill>
      <patternFill patternType="solid">
        <fgColor indexed="21"/>
        <bgColor indexed="64"/>
      </patternFill>
    </fill>
    <fill>
      <patternFill patternType="solid">
        <fgColor indexed="42"/>
        <bgColor indexed="64"/>
      </patternFill>
    </fill>
    <fill>
      <patternFill patternType="solid">
        <fgColor indexed="41"/>
        <bgColor indexed="64"/>
      </patternFill>
    </fill>
    <fill>
      <patternFill patternType="solid">
        <fgColor indexed="22"/>
        <bgColor indexed="64"/>
      </patternFill>
    </fill>
    <fill>
      <patternFill patternType="solid">
        <fgColor indexed="31"/>
        <bgColor indexed="64"/>
      </patternFill>
    </fill>
    <fill>
      <patternFill patternType="solid">
        <fgColor rgb="FFFFC000"/>
        <bgColor indexed="64"/>
      </patternFill>
    </fill>
    <fill>
      <patternFill patternType="solid">
        <fgColor rgb="FFFFFF99"/>
        <bgColor indexed="64"/>
      </patternFill>
    </fill>
    <fill>
      <patternFill patternType="solid">
        <fgColor rgb="FFC0C0C0"/>
        <bgColor indexed="64"/>
      </patternFill>
    </fill>
  </fills>
  <borders count="14">
    <border>
      <left/>
      <right/>
      <top/>
      <bottom/>
      <diagonal/>
    </border>
    <border>
      <left style="thin">
        <color indexed="22"/>
      </left>
      <right/>
      <top style="thin">
        <color indexed="64"/>
      </top>
      <bottom/>
      <diagonal/>
    </border>
    <border>
      <left/>
      <right/>
      <top style="thin">
        <color indexed="64"/>
      </top>
      <bottom/>
      <diagonal/>
    </border>
    <border>
      <left style="thin">
        <color indexed="22"/>
      </left>
      <right/>
      <top/>
      <bottom/>
      <diagonal/>
    </border>
    <border>
      <left style="thin">
        <color indexed="22"/>
      </left>
      <right/>
      <top/>
      <bottom style="thin">
        <color indexed="64"/>
      </bottom>
      <diagonal/>
    </border>
    <border>
      <left/>
      <right/>
      <top/>
      <bottom style="thin">
        <color indexed="64"/>
      </bottom>
      <diagonal/>
    </border>
    <border>
      <left/>
      <right/>
      <top style="thin">
        <color indexed="21"/>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dashed">
        <color auto="1"/>
      </left>
      <right style="dashed">
        <color auto="1"/>
      </right>
      <top style="dashed">
        <color auto="1"/>
      </top>
      <bottom style="dashed">
        <color auto="1"/>
      </bottom>
      <diagonal/>
    </border>
    <border>
      <left style="thin">
        <color indexed="64"/>
      </left>
      <right style="thin">
        <color indexed="64"/>
      </right>
      <top style="thin">
        <color indexed="64"/>
      </top>
      <bottom style="thin">
        <color indexed="64"/>
      </bottom>
      <diagonal/>
    </border>
    <border>
      <left style="dashed">
        <color indexed="64"/>
      </left>
      <right style="dashed">
        <color indexed="64"/>
      </right>
      <top style="dashed">
        <color indexed="64"/>
      </top>
      <bottom/>
      <diagonal/>
    </border>
    <border>
      <left style="dashed">
        <color indexed="64"/>
      </left>
      <right style="dashed">
        <color indexed="64"/>
      </right>
      <top/>
      <bottom/>
      <diagonal/>
    </border>
    <border>
      <left style="dashed">
        <color indexed="64"/>
      </left>
      <right style="dashed">
        <color indexed="64"/>
      </right>
      <top/>
      <bottom style="dashed">
        <color indexed="64"/>
      </bottom>
      <diagonal/>
    </border>
  </borders>
  <cellStyleXfs count="8">
    <xf numFmtId="165" fontId="0" fillId="0" borderId="0" applyFont="0" applyFill="0" applyBorder="0" applyProtection="0">
      <alignment vertical="top"/>
    </xf>
    <xf numFmtId="165" fontId="1" fillId="0" borderId="0" applyFont="0" applyFill="0" applyBorder="0" applyProtection="0">
      <alignment vertical="top"/>
    </xf>
    <xf numFmtId="166" fontId="1" fillId="0" borderId="0" applyFont="0" applyFill="0" applyBorder="0" applyProtection="0">
      <alignment vertical="top"/>
    </xf>
    <xf numFmtId="0" fontId="2" fillId="0" borderId="0"/>
    <xf numFmtId="0" fontId="2" fillId="0" borderId="0"/>
    <xf numFmtId="167" fontId="1" fillId="0" borderId="0" applyFont="0" applyFill="0" applyBorder="0" applyProtection="0">
      <alignment vertical="top"/>
    </xf>
    <xf numFmtId="168" fontId="1" fillId="0" borderId="0" applyFont="0" applyFill="0" applyBorder="0" applyProtection="0">
      <alignment vertical="top"/>
    </xf>
    <xf numFmtId="169" fontId="1" fillId="0" borderId="0" applyFont="0" applyFill="0" applyBorder="0" applyProtection="0">
      <alignment vertical="top"/>
    </xf>
  </cellStyleXfs>
  <cellXfs count="78">
    <xf numFmtId="165" fontId="0" fillId="0" borderId="0" xfId="0">
      <alignment vertical="top"/>
    </xf>
    <xf numFmtId="0" fontId="3" fillId="2" borderId="0" xfId="3" applyNumberFormat="1" applyFont="1" applyFill="1" applyBorder="1" applyAlignment="1" applyProtection="1"/>
    <xf numFmtId="0" fontId="4" fillId="2" borderId="0" xfId="3" applyNumberFormat="1" applyFont="1" applyFill="1" applyBorder="1" applyAlignment="1" applyProtection="1">
      <alignment horizontal="left"/>
    </xf>
    <xf numFmtId="0" fontId="2" fillId="0" borderId="0" xfId="3" applyNumberFormat="1" applyFont="1" applyFill="1" applyBorder="1" applyAlignment="1" applyProtection="1"/>
    <xf numFmtId="15" fontId="4" fillId="2" borderId="0" xfId="3" applyNumberFormat="1" applyFont="1" applyFill="1" applyBorder="1" applyAlignment="1" applyProtection="1">
      <alignment horizontal="left"/>
    </xf>
    <xf numFmtId="0" fontId="5" fillId="2" borderId="0" xfId="3" applyNumberFormat="1" applyFont="1" applyFill="1" applyBorder="1" applyAlignment="1" applyProtection="1"/>
    <xf numFmtId="0" fontId="6" fillId="3" borderId="1" xfId="3" applyFont="1" applyFill="1" applyBorder="1" applyProtection="1"/>
    <xf numFmtId="0" fontId="2" fillId="4" borderId="2" xfId="3" applyFont="1" applyFill="1" applyBorder="1" applyProtection="1"/>
    <xf numFmtId="0" fontId="6" fillId="3" borderId="3" xfId="3" applyFont="1" applyFill="1" applyBorder="1" applyProtection="1"/>
    <xf numFmtId="0" fontId="2" fillId="3" borderId="0" xfId="3" applyFont="1" applyFill="1" applyBorder="1" applyProtection="1"/>
    <xf numFmtId="0" fontId="6" fillId="3" borderId="4" xfId="3" applyFont="1" applyFill="1" applyBorder="1" applyProtection="1"/>
    <xf numFmtId="0" fontId="7" fillId="4" borderId="5" xfId="3" applyFont="1" applyFill="1" applyBorder="1" applyAlignment="1" applyProtection="1">
      <alignment horizontal="left"/>
    </xf>
    <xf numFmtId="0" fontId="8" fillId="5" borderId="6" xfId="3" applyNumberFormat="1" applyFont="1" applyFill="1" applyBorder="1" applyAlignment="1" applyProtection="1">
      <alignment horizontal="left"/>
    </xf>
    <xf numFmtId="0" fontId="2" fillId="3" borderId="7" xfId="3" applyFont="1" applyFill="1" applyBorder="1" applyAlignment="1" applyProtection="1">
      <alignment horizontal="left" vertical="center" wrapText="1"/>
    </xf>
    <xf numFmtId="0" fontId="2" fillId="4" borderId="7" xfId="3" applyFont="1" applyFill="1" applyBorder="1" applyAlignment="1" applyProtection="1">
      <alignment horizontal="left" vertical="center" wrapText="1"/>
    </xf>
    <xf numFmtId="0" fontId="2" fillId="0" borderId="7" xfId="3" applyFont="1" applyFill="1" applyBorder="1" applyAlignment="1" applyProtection="1">
      <alignment horizontal="left" vertical="center" wrapText="1"/>
    </xf>
    <xf numFmtId="0" fontId="2" fillId="6" borderId="7" xfId="3" applyFont="1" applyFill="1" applyBorder="1" applyProtection="1"/>
    <xf numFmtId="0" fontId="2" fillId="0" borderId="7" xfId="3" applyBorder="1" applyProtection="1"/>
    <xf numFmtId="0" fontId="2" fillId="0" borderId="8" xfId="3" applyFont="1" applyFill="1" applyBorder="1" applyAlignment="1" applyProtection="1">
      <alignment horizontal="left" vertical="center" wrapText="1"/>
    </xf>
    <xf numFmtId="0" fontId="9" fillId="0" borderId="0" xfId="3" applyNumberFormat="1" applyFont="1" applyFill="1" applyBorder="1" applyAlignment="1" applyProtection="1"/>
    <xf numFmtId="0" fontId="10" fillId="0" borderId="0" xfId="3" applyNumberFormat="1" applyFont="1" applyFill="1" applyBorder="1" applyAlignment="1" applyProtection="1"/>
    <xf numFmtId="0" fontId="11" fillId="0" borderId="0" xfId="3" applyNumberFormat="1" applyFont="1" applyFill="1" applyBorder="1" applyAlignment="1" applyProtection="1"/>
    <xf numFmtId="0" fontId="2" fillId="0" borderId="0" xfId="3" applyNumberFormat="1" applyFont="1" applyFill="1" applyBorder="1" applyAlignment="1" applyProtection="1">
      <alignment horizontal="center"/>
    </xf>
    <xf numFmtId="0" fontId="10" fillId="0" borderId="0" xfId="3" applyNumberFormat="1" applyFont="1" applyFill="1" applyBorder="1" applyAlignment="1" applyProtection="1">
      <alignment horizontal="center"/>
    </xf>
    <xf numFmtId="0" fontId="11" fillId="0" borderId="0" xfId="3" applyNumberFormat="1" applyFont="1" applyFill="1" applyBorder="1" applyAlignment="1" applyProtection="1">
      <alignment horizontal="center"/>
    </xf>
    <xf numFmtId="0" fontId="11" fillId="7" borderId="0" xfId="3" applyNumberFormat="1" applyFont="1" applyFill="1" applyBorder="1" applyAlignment="1" applyProtection="1">
      <alignment horizontal="center"/>
    </xf>
    <xf numFmtId="0" fontId="9" fillId="0" borderId="0" xfId="3" applyNumberFormat="1" applyFont="1" applyFill="1" applyBorder="1" applyAlignment="1" applyProtection="1">
      <alignment wrapText="1"/>
    </xf>
    <xf numFmtId="0" fontId="9" fillId="0" borderId="0" xfId="3" applyNumberFormat="1" applyFont="1" applyFill="1" applyBorder="1" applyAlignment="1" applyProtection="1">
      <alignment horizontal="left" wrapText="1"/>
    </xf>
    <xf numFmtId="0" fontId="10" fillId="0" borderId="0" xfId="3" applyNumberFormat="1" applyFont="1" applyFill="1" applyBorder="1" applyAlignment="1" applyProtection="1">
      <alignment wrapText="1"/>
    </xf>
    <xf numFmtId="0" fontId="12" fillId="0" borderId="0" xfId="3" applyNumberFormat="1" applyFont="1" applyFill="1" applyBorder="1" applyAlignment="1" applyProtection="1">
      <alignment horizontal="center"/>
    </xf>
    <xf numFmtId="0" fontId="14" fillId="0" borderId="0" xfId="3" applyNumberFormat="1" applyFont="1" applyFill="1" applyBorder="1" applyAlignment="1" applyProtection="1"/>
    <xf numFmtId="0" fontId="2" fillId="9" borderId="0" xfId="3" applyNumberFormat="1" applyFont="1" applyFill="1" applyBorder="1" applyAlignment="1" applyProtection="1">
      <alignment horizontal="center"/>
    </xf>
    <xf numFmtId="0" fontId="2" fillId="0" borderId="0" xfId="3" applyNumberFormat="1" applyFont="1" applyFill="1" applyBorder="1" applyAlignment="1" applyProtection="1">
      <alignment horizontal="left"/>
    </xf>
    <xf numFmtId="0" fontId="2" fillId="9" borderId="0" xfId="3" applyNumberFormat="1" applyFont="1" applyFill="1" applyBorder="1" applyAlignment="1" applyProtection="1">
      <alignment horizontal="left"/>
    </xf>
    <xf numFmtId="0" fontId="5" fillId="0" borderId="0" xfId="3" applyNumberFormat="1" applyFont="1" applyFill="1" applyBorder="1" applyAlignment="1" applyProtection="1"/>
    <xf numFmtId="170" fontId="7" fillId="8" borderId="0" xfId="1" applyNumberFormat="1" applyFont="1" applyFill="1" applyBorder="1" applyProtection="1">
      <alignment vertical="top"/>
    </xf>
    <xf numFmtId="170" fontId="2" fillId="0" borderId="0" xfId="1" applyNumberFormat="1" applyFont="1" applyFill="1" applyBorder="1" applyProtection="1">
      <alignment vertical="top"/>
    </xf>
    <xf numFmtId="170" fontId="11" fillId="0" borderId="0" xfId="1" applyNumberFormat="1" applyFont="1" applyFill="1" applyBorder="1" applyProtection="1">
      <alignment vertical="top"/>
    </xf>
    <xf numFmtId="170" fontId="7" fillId="0" borderId="0" xfId="1" applyNumberFormat="1" applyFont="1" applyFill="1" applyBorder="1" applyProtection="1">
      <alignment vertical="top"/>
    </xf>
    <xf numFmtId="0" fontId="2" fillId="8" borderId="7" xfId="3" applyFont="1" applyFill="1" applyBorder="1" applyAlignment="1" applyProtection="1">
      <alignment horizontal="left" vertical="center" wrapText="1"/>
    </xf>
    <xf numFmtId="0" fontId="9" fillId="0" borderId="0" xfId="3" applyNumberFormat="1" applyFont="1" applyFill="1" applyBorder="1" applyAlignment="1" applyProtection="1">
      <alignment wrapText="1"/>
    </xf>
    <xf numFmtId="0" fontId="9" fillId="0" borderId="0" xfId="3" applyNumberFormat="1" applyFont="1" applyFill="1" applyBorder="1" applyAlignment="1" applyProtection="1">
      <alignment horizontal="left" wrapText="1"/>
    </xf>
    <xf numFmtId="0" fontId="12" fillId="0" borderId="0" xfId="3" applyNumberFormat="1" applyFont="1" applyFill="1" applyBorder="1" applyAlignment="1" applyProtection="1">
      <alignment horizontal="center" vertical="center" wrapText="1"/>
    </xf>
    <xf numFmtId="0" fontId="11" fillId="0" borderId="0" xfId="3" applyNumberFormat="1" applyFont="1" applyFill="1" applyBorder="1" applyAlignment="1" applyProtection="1">
      <alignment horizontal="center" vertical="center" wrapText="1"/>
    </xf>
    <xf numFmtId="0" fontId="10" fillId="0" borderId="0" xfId="3" applyNumberFormat="1" applyFont="1" applyFill="1" applyBorder="1" applyAlignment="1" applyProtection="1">
      <alignment horizontal="center" vertical="center"/>
    </xf>
    <xf numFmtId="171" fontId="15" fillId="4" borderId="9" xfId="5" applyNumberFormat="1" applyFont="1" applyFill="1" applyBorder="1" applyAlignment="1" applyProtection="1">
      <alignment vertical="center"/>
    </xf>
    <xf numFmtId="167" fontId="15" fillId="0" borderId="0" xfId="5" applyFont="1" applyFill="1" applyBorder="1" applyProtection="1">
      <alignment vertical="top"/>
    </xf>
    <xf numFmtId="0" fontId="15" fillId="4" borderId="9" xfId="3" applyFont="1" applyFill="1" applyBorder="1" applyAlignment="1" applyProtection="1">
      <alignment horizontal="left" vertical="center" wrapText="1"/>
    </xf>
    <xf numFmtId="172" fontId="16" fillId="8" borderId="10" xfId="0" applyNumberFormat="1" applyFont="1" applyFill="1" applyBorder="1" applyAlignment="1" applyProtection="1">
      <alignment horizontal="center" vertical="top"/>
    </xf>
    <xf numFmtId="0" fontId="15" fillId="0" borderId="0" xfId="0" applyNumberFormat="1" applyFont="1" applyFill="1" applyBorder="1" applyProtection="1">
      <alignment vertical="top"/>
    </xf>
    <xf numFmtId="164" fontId="15" fillId="0" borderId="0" xfId="0" applyNumberFormat="1" applyFont="1" applyFill="1" applyBorder="1" applyProtection="1">
      <alignment vertical="top"/>
    </xf>
    <xf numFmtId="164" fontId="15" fillId="0" borderId="0" xfId="0" applyNumberFormat="1" applyFont="1" applyFill="1" applyBorder="1" applyAlignment="1" applyProtection="1">
      <alignment wrapText="1"/>
    </xf>
    <xf numFmtId="0" fontId="15" fillId="0" borderId="0" xfId="0" applyNumberFormat="1" applyFont="1" applyFill="1" applyBorder="1" applyAlignment="1" applyProtection="1">
      <alignment horizontal="center" vertical="top"/>
    </xf>
    <xf numFmtId="0" fontId="11" fillId="9" borderId="10" xfId="3" applyNumberFormat="1" applyFont="1" applyFill="1" applyBorder="1" applyAlignment="1" applyProtection="1">
      <alignment horizontal="center"/>
    </xf>
    <xf numFmtId="0" fontId="15" fillId="4" borderId="9" xfId="3" applyFont="1" applyFill="1" applyBorder="1" applyAlignment="1" applyProtection="1">
      <alignment horizontal="center" vertical="center" wrapText="1"/>
    </xf>
    <xf numFmtId="0" fontId="11" fillId="0" borderId="0" xfId="3" applyNumberFormat="1" applyFont="1" applyFill="1" applyBorder="1" applyAlignment="1" applyProtection="1">
      <alignment vertical="center"/>
    </xf>
    <xf numFmtId="164" fontId="15" fillId="0" borderId="0" xfId="0" applyNumberFormat="1" applyFont="1" applyFill="1" applyBorder="1" applyAlignment="1" applyProtection="1">
      <alignment vertical="center"/>
    </xf>
    <xf numFmtId="0" fontId="2" fillId="0" borderId="0" xfId="3" applyNumberFormat="1" applyFont="1" applyFill="1" applyBorder="1" applyAlignment="1" applyProtection="1">
      <alignment vertical="center"/>
    </xf>
    <xf numFmtId="172" fontId="11" fillId="9" borderId="10" xfId="3" applyNumberFormat="1" applyFont="1" applyFill="1" applyBorder="1" applyAlignment="1" applyProtection="1">
      <alignment horizontal="center"/>
    </xf>
    <xf numFmtId="0" fontId="13" fillId="0" borderId="0" xfId="3" applyNumberFormat="1" applyFont="1" applyFill="1" applyBorder="1" applyAlignment="1" applyProtection="1">
      <alignment horizontal="center"/>
    </xf>
    <xf numFmtId="0" fontId="15" fillId="3" borderId="9" xfId="3" applyFont="1" applyFill="1" applyBorder="1" applyAlignment="1" applyProtection="1">
      <alignment horizontal="center" vertical="center" wrapText="1"/>
    </xf>
    <xf numFmtId="165" fontId="15" fillId="3" borderId="9" xfId="1" applyNumberFormat="1" applyFont="1" applyFill="1" applyBorder="1" applyAlignment="1" applyProtection="1">
      <alignment horizontal="center" vertical="top"/>
    </xf>
    <xf numFmtId="0" fontId="17" fillId="8" borderId="9" xfId="3" applyFont="1" applyFill="1" applyBorder="1" applyAlignment="1" applyProtection="1">
      <alignment horizontal="center" vertical="center" wrapText="1"/>
    </xf>
    <xf numFmtId="0" fontId="10" fillId="0" borderId="0" xfId="3" applyNumberFormat="1" applyFont="1" applyFill="1" applyBorder="1" applyAlignment="1" applyProtection="1">
      <alignment horizontal="center" wrapText="1"/>
    </xf>
    <xf numFmtId="0" fontId="2" fillId="0" borderId="0" xfId="3" applyNumberFormat="1" applyFont="1" applyFill="1" applyBorder="1" applyAlignment="1" applyProtection="1">
      <alignment horizontal="left" wrapText="1"/>
    </xf>
    <xf numFmtId="0" fontId="18" fillId="0" borderId="0" xfId="3" applyNumberFormat="1" applyFont="1" applyFill="1" applyBorder="1" applyAlignment="1" applyProtection="1">
      <alignment horizontal="center"/>
    </xf>
    <xf numFmtId="170" fontId="2" fillId="9" borderId="0" xfId="5" applyNumberFormat="1" applyFont="1" applyFill="1" applyBorder="1" applyAlignment="1" applyProtection="1">
      <alignment horizontal="center" vertical="top"/>
    </xf>
    <xf numFmtId="0" fontId="7" fillId="0" borderId="0" xfId="3" applyNumberFormat="1" applyFont="1" applyFill="1" applyBorder="1" applyAlignment="1" applyProtection="1">
      <alignment horizontal="center"/>
    </xf>
    <xf numFmtId="170" fontId="2" fillId="8" borderId="0" xfId="3" applyNumberFormat="1" applyFont="1" applyFill="1" applyBorder="1" applyAlignment="1" applyProtection="1">
      <alignment horizontal="center"/>
    </xf>
    <xf numFmtId="0" fontId="7" fillId="9" borderId="0" xfId="3" applyNumberFormat="1" applyFont="1" applyFill="1" applyBorder="1" applyAlignment="1" applyProtection="1">
      <alignment horizontal="center"/>
    </xf>
    <xf numFmtId="0" fontId="2" fillId="6" borderId="11" xfId="3" applyFont="1" applyFill="1" applyBorder="1" applyProtection="1"/>
    <xf numFmtId="0" fontId="2" fillId="6" borderId="12" xfId="3" applyFont="1" applyFill="1" applyBorder="1" applyProtection="1"/>
    <xf numFmtId="0" fontId="2" fillId="6" borderId="13" xfId="3" applyFont="1" applyFill="1" applyBorder="1" applyProtection="1"/>
    <xf numFmtId="0" fontId="2" fillId="0" borderId="0" xfId="3" applyNumberFormat="1" applyFont="1" applyFill="1" applyBorder="1" applyAlignment="1" applyProtection="1">
      <alignment horizontal="left" wrapText="1"/>
    </xf>
    <xf numFmtId="0" fontId="10" fillId="0" borderId="0" xfId="3" applyNumberFormat="1" applyFont="1" applyFill="1" applyBorder="1" applyAlignment="1" applyProtection="1">
      <alignment horizontal="center" wrapText="1"/>
    </xf>
    <xf numFmtId="0" fontId="9" fillId="0" borderId="0" xfId="3" applyNumberFormat="1" applyFont="1" applyFill="1" applyBorder="1" applyAlignment="1" applyProtection="1">
      <alignment horizontal="left" wrapText="1"/>
    </xf>
    <xf numFmtId="0" fontId="9" fillId="0" borderId="0" xfId="3" applyNumberFormat="1" applyFont="1" applyFill="1" applyBorder="1" applyAlignment="1" applyProtection="1">
      <alignment horizontal="left" vertical="top" wrapText="1"/>
    </xf>
    <xf numFmtId="0" fontId="9" fillId="0" borderId="0" xfId="3" applyNumberFormat="1" applyFont="1" applyFill="1" applyBorder="1" applyAlignment="1" applyProtection="1">
      <alignment wrapText="1"/>
    </xf>
  </cellXfs>
  <cellStyles count="8">
    <cellStyle name="Comma" xfId="1" builtinId="3" customBuiltin="1"/>
    <cellStyle name="DateLong" xfId="6"/>
    <cellStyle name="DateShort" xfId="7"/>
    <cellStyle name="Factor" xfId="5"/>
    <cellStyle name="Normal" xfId="0" builtinId="0" customBuiltin="1"/>
    <cellStyle name="Normal 13" xfId="4"/>
    <cellStyle name="Normal 2" xfId="3"/>
    <cellStyle name="Percent" xfId="2" builtinId="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SHARED\CF\London.PFI\T&amp;I\Clients\DfT%20-%20TSGN%20(Franchise)\Current\ITT\ET%20Templa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plate Control"/>
      <sheetName val="Template Cover"/>
      <sheetName val="Version Control"/>
      <sheetName val="Templated Inputs"/>
      <sheetName val="Timeline"/>
      <sheetName val="Indices &amp; Rates"/>
      <sheetName val="Line Items"/>
      <sheetName val="Templated Outputs"/>
      <sheetName val="LENNON Revenue"/>
      <sheetName val="Other Revenue"/>
      <sheetName val="Staff"/>
      <sheetName val="Other Opex"/>
      <sheetName val="RS Charges"/>
      <sheetName val="Infrastructure"/>
      <sheetName val="Performance"/>
      <sheetName val="TOC Capex"/>
      <sheetName val="Financial Statements"/>
      <sheetName val="P&amp;L1"/>
      <sheetName val="P&amp;L2"/>
      <sheetName val="P&amp;L3"/>
      <sheetName val="CF"/>
      <sheetName val="BS"/>
      <sheetName val="Output Calculations"/>
      <sheetName val="FAA"/>
      <sheetName val="NPV"/>
      <sheetName val="FO&amp;C"/>
      <sheetName val="Calculation of PCS"/>
      <sheetName val="GT_Custom"/>
    </sheetNames>
    <sheetDataSet>
      <sheetData sheetId="0">
        <row r="15">
          <cell r="F15" t="str">
            <v>Nominal</v>
          </cell>
        </row>
        <row r="24">
          <cell r="F24" t="str">
            <v>Base Model</v>
          </cell>
        </row>
      </sheetData>
      <sheetData sheetId="1"/>
      <sheetData sheetId="2"/>
      <sheetData sheetId="3"/>
      <sheetData sheetId="4">
        <row r="16">
          <cell r="E16">
            <v>42094</v>
          </cell>
        </row>
        <row r="17">
          <cell r="D17">
            <v>41896</v>
          </cell>
        </row>
        <row r="21">
          <cell r="C21">
            <v>41896</v>
          </cell>
        </row>
        <row r="22">
          <cell r="C22">
            <v>47377</v>
          </cell>
        </row>
        <row r="23">
          <cell r="C23">
            <v>47573</v>
          </cell>
        </row>
      </sheetData>
      <sheetData sheetId="5"/>
      <sheetData sheetId="6">
        <row r="104">
          <cell r="H104" t="str">
            <v>Staff Costs: Trains</v>
          </cell>
        </row>
        <row r="105">
          <cell r="H105" t="str">
            <v>Staff Costs: Stations</v>
          </cell>
        </row>
        <row r="106">
          <cell r="H106" t="str">
            <v>Staff Costs: Depot</v>
          </cell>
        </row>
        <row r="107">
          <cell r="H107" t="str">
            <v>Staff Costs: HQ</v>
          </cell>
        </row>
        <row r="108">
          <cell r="H108" t="str">
            <v>Staff Costs: Other</v>
          </cell>
        </row>
        <row r="798">
          <cell r="D798" t="str">
            <v>Base Model</v>
          </cell>
        </row>
        <row r="799">
          <cell r="D799" t="str">
            <v>Option 1: [Definition]</v>
          </cell>
        </row>
        <row r="800">
          <cell r="D800" t="str">
            <v>Option 2: [Definition]</v>
          </cell>
        </row>
        <row r="801">
          <cell r="D801" t="str">
            <v>Option 3: [Definition]</v>
          </cell>
        </row>
        <row r="802">
          <cell r="D802" t="str">
            <v>Option 4: [Definition]</v>
          </cell>
        </row>
        <row r="803">
          <cell r="D803" t="str">
            <v>Option 5: [Definition]</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F41"/>
  <sheetViews>
    <sheetView showGridLines="0" tabSelected="1" zoomScale="80" zoomScaleNormal="80" workbookViewId="0">
      <pane ySplit="9" topLeftCell="A10" activePane="bottomLeft" state="frozen"/>
      <selection activeCell="Q14" sqref="Q14"/>
      <selection pane="bottomLeft" activeCell="K48" sqref="K48"/>
    </sheetView>
  </sheetViews>
  <sheetFormatPr defaultColWidth="9" defaultRowHeight="12.75" outlineLevelRow="1" x14ac:dyDescent="0.2"/>
  <cols>
    <col min="1" max="1" width="2.85546875" style="3" customWidth="1"/>
    <col min="2" max="4" width="3" style="3" customWidth="1"/>
    <col min="5" max="5" width="8.42578125" style="3" customWidth="1"/>
    <col min="6" max="6" width="99" style="3" bestFit="1" customWidth="1"/>
    <col min="7" max="16384" width="9" style="3"/>
  </cols>
  <sheetData>
    <row r="2" spans="2:6" x14ac:dyDescent="0.2">
      <c r="B2" s="1" t="s">
        <v>16</v>
      </c>
      <c r="C2" s="2"/>
      <c r="D2" s="2"/>
      <c r="E2" s="2"/>
      <c r="F2" s="2" t="str">
        <f>Owner</f>
        <v>Enter User/Bidder Name</v>
      </c>
    </row>
    <row r="3" spans="2:6" x14ac:dyDescent="0.2">
      <c r="B3" s="1" t="s">
        <v>17</v>
      </c>
      <c r="C3" s="2"/>
      <c r="D3" s="2"/>
      <c r="E3" s="2"/>
      <c r="F3" s="2" t="s">
        <v>31</v>
      </c>
    </row>
    <row r="4" spans="2:6" x14ac:dyDescent="0.2">
      <c r="B4" s="1" t="s">
        <v>18</v>
      </c>
      <c r="C4" s="2"/>
      <c r="D4" s="2"/>
      <c r="E4" s="2"/>
      <c r="F4" s="2" t="str">
        <f ca="1">MID(CELL("filename",$A$1),FIND("]",CELL("filename",$A$1))+1,99)</f>
        <v>Template Cover</v>
      </c>
    </row>
    <row r="5" spans="2:6" x14ac:dyDescent="0.2">
      <c r="B5" s="1" t="s">
        <v>19</v>
      </c>
      <c r="C5" s="2"/>
      <c r="D5" s="2"/>
      <c r="E5" s="2"/>
      <c r="F5" s="2">
        <f>Version</f>
        <v>1</v>
      </c>
    </row>
    <row r="6" spans="2:6" x14ac:dyDescent="0.2">
      <c r="B6" s="1" t="s">
        <v>20</v>
      </c>
      <c r="C6" s="4"/>
      <c r="D6" s="4"/>
      <c r="E6" s="4"/>
      <c r="F6" s="4">
        <v>41974</v>
      </c>
    </row>
    <row r="7" spans="2:6" x14ac:dyDescent="0.2">
      <c r="B7" s="1" t="s">
        <v>21</v>
      </c>
      <c r="C7" s="2"/>
      <c r="D7" s="2"/>
      <c r="E7" s="2"/>
      <c r="F7" s="2"/>
    </row>
    <row r="10" spans="2:6" ht="16.5" x14ac:dyDescent="0.25">
      <c r="B10" s="5" t="s">
        <v>22</v>
      </c>
      <c r="C10" s="5"/>
      <c r="D10" s="5"/>
      <c r="E10" s="5"/>
      <c r="F10" s="5"/>
    </row>
    <row r="11" spans="2:6" outlineLevel="1" x14ac:dyDescent="0.2"/>
    <row r="12" spans="2:6" outlineLevel="1" x14ac:dyDescent="0.2">
      <c r="E12" s="6" t="str">
        <f>B2</f>
        <v>Owner:</v>
      </c>
      <c r="F12" s="7" t="s">
        <v>23</v>
      </c>
    </row>
    <row r="13" spans="2:6" outlineLevel="1" x14ac:dyDescent="0.2">
      <c r="E13" s="8" t="str">
        <f>B3</f>
        <v>Project:</v>
      </c>
      <c r="F13" s="9" t="str">
        <f>F3</f>
        <v xml:space="preserve">East Anglia </v>
      </c>
    </row>
    <row r="14" spans="2:6" outlineLevel="1" x14ac:dyDescent="0.2">
      <c r="E14" s="10" t="str">
        <f>B5</f>
        <v>Version:</v>
      </c>
      <c r="F14" s="11">
        <v>1</v>
      </c>
    </row>
    <row r="17" spans="2:6" ht="16.5" x14ac:dyDescent="0.25">
      <c r="B17" s="5" t="s">
        <v>24</v>
      </c>
      <c r="C17" s="5"/>
      <c r="D17" s="5"/>
      <c r="E17" s="5"/>
      <c r="F17" s="5"/>
    </row>
    <row r="18" spans="2:6" outlineLevel="1" x14ac:dyDescent="0.2"/>
    <row r="19" spans="2:6" ht="16.5" outlineLevel="1" x14ac:dyDescent="0.25">
      <c r="F19" s="5" t="s">
        <v>25</v>
      </c>
    </row>
    <row r="20" spans="2:6" ht="15" outlineLevel="1" x14ac:dyDescent="0.25">
      <c r="F20" s="12" t="s">
        <v>26</v>
      </c>
    </row>
    <row r="21" spans="2:6" outlineLevel="1" x14ac:dyDescent="0.2">
      <c r="F21" s="13" t="s">
        <v>86</v>
      </c>
    </row>
    <row r="22" spans="2:6" outlineLevel="1" x14ac:dyDescent="0.2">
      <c r="F22" s="14" t="s">
        <v>27</v>
      </c>
    </row>
    <row r="23" spans="2:6" outlineLevel="1" x14ac:dyDescent="0.2">
      <c r="F23" s="39" t="s">
        <v>28</v>
      </c>
    </row>
    <row r="24" spans="2:6" outlineLevel="1" x14ac:dyDescent="0.2">
      <c r="F24" s="16" t="s">
        <v>29</v>
      </c>
    </row>
    <row r="25" spans="2:6" outlineLevel="1" x14ac:dyDescent="0.2">
      <c r="F25" s="17"/>
    </row>
    <row r="26" spans="2:6" outlineLevel="1" x14ac:dyDescent="0.2">
      <c r="F26" s="15"/>
    </row>
    <row r="27" spans="2:6" outlineLevel="1" x14ac:dyDescent="0.2">
      <c r="F27" s="15"/>
    </row>
    <row r="28" spans="2:6" outlineLevel="1" x14ac:dyDescent="0.2">
      <c r="F28" s="15"/>
    </row>
    <row r="29" spans="2:6" outlineLevel="1" x14ac:dyDescent="0.2">
      <c r="F29" s="15"/>
    </row>
    <row r="30" spans="2:6" outlineLevel="1" x14ac:dyDescent="0.2">
      <c r="F30" s="15"/>
    </row>
    <row r="31" spans="2:6" outlineLevel="1" x14ac:dyDescent="0.2">
      <c r="F31" s="15"/>
    </row>
    <row r="32" spans="2:6" outlineLevel="1" x14ac:dyDescent="0.2">
      <c r="F32" s="15"/>
    </row>
    <row r="33" spans="2:6" outlineLevel="1" x14ac:dyDescent="0.2">
      <c r="F33" s="15"/>
    </row>
    <row r="34" spans="2:6" outlineLevel="1" x14ac:dyDescent="0.2">
      <c r="F34" s="15"/>
    </row>
    <row r="35" spans="2:6" outlineLevel="1" x14ac:dyDescent="0.2">
      <c r="F35" s="15"/>
    </row>
    <row r="36" spans="2:6" outlineLevel="1" x14ac:dyDescent="0.2">
      <c r="F36" s="15"/>
    </row>
    <row r="37" spans="2:6" outlineLevel="1" x14ac:dyDescent="0.2">
      <c r="F37" s="15"/>
    </row>
    <row r="38" spans="2:6" outlineLevel="1" x14ac:dyDescent="0.2">
      <c r="F38" s="18"/>
    </row>
    <row r="41" spans="2:6" ht="16.5" x14ac:dyDescent="0.25">
      <c r="B41" s="5" t="s">
        <v>30</v>
      </c>
      <c r="C41" s="5"/>
      <c r="D41" s="5"/>
      <c r="E41" s="5"/>
      <c r="F41" s="5"/>
    </row>
  </sheetData>
  <pageMargins left="0.7" right="0.7" top="0.75" bottom="0.75" header="0.3" footer="0.3"/>
  <pageSetup paperSize="9" scale="73" orientation="portrait" r:id="rId1"/>
  <headerFooter>
    <oddHeader>&amp;C&amp;"Arial,Bold"&amp;11Attachment C Essex Thameside Franchise Financial Templates</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workbookViewId="0"/>
  </sheetViews>
  <sheetFormatPr defaultRowHeight="15" x14ac:dyDescent="0.25"/>
  <sheetData>
    <row r="1" spans="1:2" x14ac:dyDescent="0.25">
      <c r="A1" t="s">
        <v>0</v>
      </c>
      <c r="B1" t="s">
        <v>1</v>
      </c>
    </row>
    <row r="2" spans="1:2" x14ac:dyDescent="0.25">
      <c r="A2" t="s">
        <v>2</v>
      </c>
      <c r="B2" t="s">
        <v>3</v>
      </c>
    </row>
    <row r="3" spans="1:2" x14ac:dyDescent="0.25">
      <c r="A3" t="s">
        <v>4</v>
      </c>
      <c r="B3" t="s">
        <v>5</v>
      </c>
    </row>
    <row r="4" spans="1:2" x14ac:dyDescent="0.25">
      <c r="A4" t="s">
        <v>6</v>
      </c>
      <c r="B4" t="s">
        <v>7</v>
      </c>
    </row>
    <row r="5" spans="1:2" x14ac:dyDescent="0.25">
      <c r="A5" t="s">
        <v>8</v>
      </c>
      <c r="B5" t="s">
        <v>9</v>
      </c>
    </row>
    <row r="6" spans="1:2" x14ac:dyDescent="0.25">
      <c r="A6" t="s">
        <v>10</v>
      </c>
      <c r="B6" t="s">
        <v>11</v>
      </c>
    </row>
    <row r="7" spans="1:2" x14ac:dyDescent="0.25">
      <c r="A7" t="s">
        <v>12</v>
      </c>
      <c r="B7" t="s">
        <v>13</v>
      </c>
    </row>
    <row r="8" spans="1:2" x14ac:dyDescent="0.25">
      <c r="A8" t="s">
        <v>14</v>
      </c>
      <c r="B8" t="s">
        <v>15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G56"/>
  <sheetViews>
    <sheetView showGridLines="0" zoomScale="80" zoomScaleNormal="80" workbookViewId="0">
      <pane ySplit="9" topLeftCell="A10" activePane="bottomLeft" state="frozen"/>
      <selection activeCell="Q14" sqref="Q14"/>
      <selection pane="bottomLeft" activeCell="F46" sqref="F46"/>
    </sheetView>
  </sheetViews>
  <sheetFormatPr defaultColWidth="9" defaultRowHeight="12.75" x14ac:dyDescent="0.2"/>
  <cols>
    <col min="1" max="1" width="2.85546875" style="3" customWidth="1"/>
    <col min="2" max="2" width="12.28515625" style="3" customWidth="1"/>
    <col min="3" max="3" width="17.7109375" style="3" customWidth="1"/>
    <col min="4" max="4" width="20" style="3" customWidth="1"/>
    <col min="5" max="5" width="29.85546875" style="3" customWidth="1"/>
    <col min="6" max="7" width="62.5703125" style="3" customWidth="1"/>
    <col min="8" max="16384" width="9" style="3"/>
  </cols>
  <sheetData>
    <row r="2" spans="2:7" x14ac:dyDescent="0.2">
      <c r="B2" s="1" t="s">
        <v>16</v>
      </c>
      <c r="C2" s="2" t="str">
        <f>'Template Cover'!F2</f>
        <v>Enter User/Bidder Name</v>
      </c>
      <c r="D2" s="2"/>
      <c r="E2" s="2"/>
      <c r="F2" s="2"/>
      <c r="G2" s="2"/>
    </row>
    <row r="3" spans="2:7" x14ac:dyDescent="0.2">
      <c r="B3" s="1" t="s">
        <v>17</v>
      </c>
      <c r="C3" s="2" t="str">
        <f>'Template Cover'!F3</f>
        <v xml:space="preserve">East Anglia </v>
      </c>
      <c r="D3" s="2"/>
      <c r="E3" s="2"/>
      <c r="F3" s="2"/>
      <c r="G3" s="2"/>
    </row>
    <row r="4" spans="2:7" x14ac:dyDescent="0.2">
      <c r="B4" s="1" t="s">
        <v>18</v>
      </c>
      <c r="C4" s="2" t="str">
        <f ca="1">MID(CELL("filename",$A$1),FIND("]",CELL("filename",$A$1))+1,99)</f>
        <v>Instructions</v>
      </c>
      <c r="D4" s="2"/>
      <c r="E4" s="2"/>
      <c r="F4" s="2"/>
      <c r="G4" s="2"/>
    </row>
    <row r="5" spans="2:7" x14ac:dyDescent="0.2">
      <c r="B5" s="1" t="s">
        <v>19</v>
      </c>
      <c r="C5" s="2">
        <f>'Template Cover'!F5</f>
        <v>1</v>
      </c>
      <c r="D5" s="2"/>
      <c r="E5" s="2"/>
      <c r="F5" s="2"/>
      <c r="G5" s="2"/>
    </row>
    <row r="6" spans="2:7" x14ac:dyDescent="0.2">
      <c r="B6" s="1" t="s">
        <v>20</v>
      </c>
      <c r="C6" s="4">
        <f>'Template Cover'!F6</f>
        <v>41974</v>
      </c>
      <c r="D6" s="4"/>
      <c r="E6" s="4"/>
      <c r="F6" s="4"/>
      <c r="G6" s="4"/>
    </row>
    <row r="7" spans="2:7" x14ac:dyDescent="0.2">
      <c r="B7" s="1" t="s">
        <v>21</v>
      </c>
      <c r="C7" s="2"/>
      <c r="D7" s="2"/>
      <c r="E7" s="2"/>
      <c r="F7" s="2"/>
      <c r="G7" s="2"/>
    </row>
    <row r="10" spans="2:7" ht="16.5" x14ac:dyDescent="0.25">
      <c r="B10" s="5" t="s">
        <v>117</v>
      </c>
      <c r="C10" s="5"/>
      <c r="D10" s="5"/>
      <c r="E10" s="5"/>
      <c r="F10" s="5"/>
      <c r="G10" s="5"/>
    </row>
    <row r="12" spans="2:7" x14ac:dyDescent="0.2">
      <c r="B12" s="25" t="s">
        <v>97</v>
      </c>
      <c r="C12" s="65" t="s">
        <v>98</v>
      </c>
      <c r="D12" s="19" t="s">
        <v>142</v>
      </c>
    </row>
    <row r="14" spans="2:7" x14ac:dyDescent="0.2">
      <c r="C14" s="25" t="s">
        <v>88</v>
      </c>
      <c r="D14" s="44" t="s">
        <v>57</v>
      </c>
      <c r="E14" s="3" t="s">
        <v>147</v>
      </c>
    </row>
    <row r="16" spans="2:7" ht="12.75" customHeight="1" x14ac:dyDescent="0.2">
      <c r="D16" s="74" t="s">
        <v>137</v>
      </c>
      <c r="E16" s="73" t="s">
        <v>141</v>
      </c>
      <c r="F16" s="73"/>
      <c r="G16" s="73"/>
    </row>
    <row r="17" spans="3:7" x14ac:dyDescent="0.2">
      <c r="D17" s="74"/>
      <c r="E17" s="73"/>
      <c r="F17" s="73"/>
      <c r="G17" s="73"/>
    </row>
    <row r="18" spans="3:7" x14ac:dyDescent="0.2">
      <c r="D18" s="63"/>
      <c r="E18" s="64"/>
      <c r="F18" s="64"/>
      <c r="G18" s="64"/>
    </row>
    <row r="20" spans="3:7" x14ac:dyDescent="0.2">
      <c r="C20" s="25" t="s">
        <v>99</v>
      </c>
      <c r="D20" s="44" t="s">
        <v>59</v>
      </c>
      <c r="E20" s="3" t="s">
        <v>147</v>
      </c>
    </row>
    <row r="22" spans="3:7" ht="12.75" customHeight="1" x14ac:dyDescent="0.2">
      <c r="D22" s="74" t="s">
        <v>138</v>
      </c>
      <c r="E22" s="73" t="s">
        <v>140</v>
      </c>
      <c r="F22" s="73"/>
      <c r="G22" s="73"/>
    </row>
    <row r="23" spans="3:7" x14ac:dyDescent="0.2">
      <c r="D23" s="74"/>
      <c r="E23" s="73"/>
      <c r="F23" s="73"/>
      <c r="G23" s="73"/>
    </row>
    <row r="24" spans="3:7" x14ac:dyDescent="0.2">
      <c r="D24" s="63"/>
      <c r="E24" s="64"/>
      <c r="F24" s="64"/>
      <c r="G24" s="64"/>
    </row>
    <row r="26" spans="3:7" x14ac:dyDescent="0.2">
      <c r="C26" s="25" t="s">
        <v>104</v>
      </c>
      <c r="D26" s="44" t="s">
        <v>69</v>
      </c>
      <c r="E26" s="3" t="s">
        <v>147</v>
      </c>
    </row>
    <row r="28" spans="3:7" ht="12.75" customHeight="1" x14ac:dyDescent="0.2">
      <c r="D28" s="74" t="s">
        <v>139</v>
      </c>
      <c r="E28" s="73" t="s">
        <v>144</v>
      </c>
      <c r="F28" s="73"/>
      <c r="G28" s="73"/>
    </row>
    <row r="29" spans="3:7" x14ac:dyDescent="0.2">
      <c r="D29" s="74"/>
      <c r="E29" s="73"/>
      <c r="F29" s="73"/>
      <c r="G29" s="73"/>
    </row>
    <row r="30" spans="3:7" x14ac:dyDescent="0.2">
      <c r="D30" s="63"/>
      <c r="E30" s="64"/>
      <c r="F30" s="64"/>
      <c r="G30" s="64"/>
    </row>
    <row r="32" spans="3:7" x14ac:dyDescent="0.2">
      <c r="C32" s="25" t="s">
        <v>110</v>
      </c>
      <c r="D32" s="23" t="s">
        <v>73</v>
      </c>
      <c r="E32" s="3" t="s">
        <v>147</v>
      </c>
    </row>
    <row r="34" spans="2:7" x14ac:dyDescent="0.2">
      <c r="D34" s="74" t="s">
        <v>145</v>
      </c>
      <c r="E34" s="73" t="s">
        <v>143</v>
      </c>
      <c r="F34" s="73"/>
      <c r="G34" s="73"/>
    </row>
    <row r="35" spans="2:7" x14ac:dyDescent="0.2">
      <c r="D35" s="74"/>
      <c r="E35" s="73"/>
      <c r="F35" s="73"/>
      <c r="G35" s="73"/>
    </row>
    <row r="36" spans="2:7" x14ac:dyDescent="0.2">
      <c r="D36" s="63"/>
      <c r="E36" s="64"/>
      <c r="F36" s="64"/>
      <c r="G36" s="64"/>
    </row>
    <row r="37" spans="2:7" x14ac:dyDescent="0.2">
      <c r="D37" s="63"/>
      <c r="E37" s="64"/>
      <c r="F37" s="64"/>
      <c r="G37" s="64"/>
    </row>
    <row r="39" spans="2:7" x14ac:dyDescent="0.2">
      <c r="B39" s="25" t="s">
        <v>121</v>
      </c>
      <c r="C39" s="65" t="s">
        <v>120</v>
      </c>
      <c r="D39" s="19" t="s">
        <v>146</v>
      </c>
    </row>
    <row r="41" spans="2:7" x14ac:dyDescent="0.2">
      <c r="C41" s="25" t="s">
        <v>122</v>
      </c>
      <c r="D41" s="23" t="s">
        <v>123</v>
      </c>
      <c r="E41" s="3" t="s">
        <v>149</v>
      </c>
    </row>
    <row r="42" spans="2:7" x14ac:dyDescent="0.2">
      <c r="C42" s="24"/>
      <c r="D42" s="23"/>
    </row>
    <row r="43" spans="2:7" x14ac:dyDescent="0.2">
      <c r="D43" s="22"/>
    </row>
    <row r="44" spans="2:7" x14ac:dyDescent="0.2">
      <c r="C44" s="25" t="s">
        <v>126</v>
      </c>
      <c r="D44" s="23" t="s">
        <v>127</v>
      </c>
      <c r="E44" s="3" t="s">
        <v>149</v>
      </c>
    </row>
    <row r="45" spans="2:7" x14ac:dyDescent="0.2">
      <c r="D45" s="22"/>
    </row>
    <row r="46" spans="2:7" x14ac:dyDescent="0.2">
      <c r="D46" s="22"/>
    </row>
    <row r="47" spans="2:7" x14ac:dyDescent="0.2">
      <c r="C47" s="25" t="s">
        <v>128</v>
      </c>
      <c r="D47" s="23" t="s">
        <v>74</v>
      </c>
      <c r="E47" s="3" t="s">
        <v>150</v>
      </c>
    </row>
    <row r="48" spans="2:7" x14ac:dyDescent="0.2">
      <c r="D48" s="22"/>
    </row>
    <row r="49" spans="2:7" x14ac:dyDescent="0.2">
      <c r="D49" s="22"/>
    </row>
    <row r="50" spans="2:7" x14ac:dyDescent="0.2">
      <c r="C50" s="25" t="s">
        <v>129</v>
      </c>
      <c r="D50" s="23" t="s">
        <v>130</v>
      </c>
      <c r="E50" s="3" t="s">
        <v>149</v>
      </c>
    </row>
    <row r="51" spans="2:7" x14ac:dyDescent="0.2">
      <c r="D51" s="22"/>
    </row>
    <row r="52" spans="2:7" x14ac:dyDescent="0.2">
      <c r="D52" s="22"/>
    </row>
    <row r="53" spans="2:7" x14ac:dyDescent="0.2">
      <c r="C53" s="25" t="s">
        <v>148</v>
      </c>
      <c r="D53" s="23" t="s">
        <v>132</v>
      </c>
      <c r="E53" s="3" t="s">
        <v>149</v>
      </c>
    </row>
    <row r="56" spans="2:7" ht="16.5" x14ac:dyDescent="0.25">
      <c r="B56" s="5" t="s">
        <v>30</v>
      </c>
      <c r="C56" s="5"/>
      <c r="D56" s="5"/>
      <c r="E56" s="5"/>
      <c r="F56" s="5"/>
      <c r="G56" s="5"/>
    </row>
  </sheetData>
  <mergeCells count="8">
    <mergeCell ref="E34:G35"/>
    <mergeCell ref="D34:D35"/>
    <mergeCell ref="D28:D29"/>
    <mergeCell ref="D22:D23"/>
    <mergeCell ref="D16:D17"/>
    <mergeCell ref="E16:G17"/>
    <mergeCell ref="E22:G23"/>
    <mergeCell ref="E28:G29"/>
  </mergeCells>
  <pageMargins left="0.7" right="0.7" top="0.75" bottom="0.75" header="0.3" footer="0.3"/>
  <pageSetup paperSize="9" scale="61" orientation="portrait" r:id="rId1"/>
  <headerFooter>
    <oddHeader>&amp;C&amp;"Arial,Bold"&amp;11Attachment C Essex Thameside Franchise Financial Templates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G56"/>
  <sheetViews>
    <sheetView showGridLines="0" zoomScale="80" zoomScaleNormal="80" workbookViewId="0">
      <pane ySplit="9" topLeftCell="A22" activePane="bottomLeft" state="frozen"/>
      <selection activeCell="Q14" sqref="Q14"/>
      <selection pane="bottomLeft" activeCell="F50" sqref="F50"/>
    </sheetView>
  </sheetViews>
  <sheetFormatPr defaultColWidth="9" defaultRowHeight="12.75" outlineLevelRow="1" x14ac:dyDescent="0.2"/>
  <cols>
    <col min="1" max="1" width="2.85546875" style="3" customWidth="1"/>
    <col min="2" max="4" width="3" style="3" customWidth="1"/>
    <col min="5" max="5" width="34.7109375" style="3" customWidth="1"/>
    <col min="6" max="6" width="99" style="3" customWidth="1"/>
    <col min="7" max="7" width="14.28515625" style="3" customWidth="1"/>
    <col min="8" max="16384" width="9" style="3"/>
  </cols>
  <sheetData>
    <row r="2" spans="2:7" x14ac:dyDescent="0.2">
      <c r="B2" s="1" t="s">
        <v>16</v>
      </c>
      <c r="C2" s="2"/>
      <c r="D2" s="2"/>
      <c r="E2" s="2"/>
      <c r="F2" s="2" t="str">
        <f>'Template Cover'!F2</f>
        <v>Enter User/Bidder Name</v>
      </c>
      <c r="G2" s="2"/>
    </row>
    <row r="3" spans="2:7" x14ac:dyDescent="0.2">
      <c r="B3" s="1" t="s">
        <v>17</v>
      </c>
      <c r="C3" s="2"/>
      <c r="D3" s="2"/>
      <c r="E3" s="2"/>
      <c r="F3" s="2" t="str">
        <f>'Template Cover'!F3</f>
        <v xml:space="preserve">East Anglia </v>
      </c>
      <c r="G3" s="2"/>
    </row>
    <row r="4" spans="2:7" x14ac:dyDescent="0.2">
      <c r="B4" s="1" t="s">
        <v>18</v>
      </c>
      <c r="C4" s="2"/>
      <c r="D4" s="2"/>
      <c r="E4" s="2"/>
      <c r="F4" s="2" t="str">
        <f ca="1">MID(CELL("filename",$A$1),FIND("]",CELL("filename",$A$1))+1,99)</f>
        <v>Summary Results</v>
      </c>
      <c r="G4" s="2"/>
    </row>
    <row r="5" spans="2:7" x14ac:dyDescent="0.2">
      <c r="B5" s="1" t="s">
        <v>19</v>
      </c>
      <c r="C5" s="2"/>
      <c r="D5" s="2"/>
      <c r="E5" s="2"/>
      <c r="F5" s="2">
        <f>'Template Cover'!F5</f>
        <v>1</v>
      </c>
      <c r="G5" s="2"/>
    </row>
    <row r="6" spans="2:7" x14ac:dyDescent="0.2">
      <c r="B6" s="1" t="s">
        <v>20</v>
      </c>
      <c r="C6" s="4"/>
      <c r="D6" s="4"/>
      <c r="E6" s="4"/>
      <c r="F6" s="4">
        <f>'Template Cover'!F6</f>
        <v>41974</v>
      </c>
      <c r="G6" s="4"/>
    </row>
    <row r="7" spans="2:7" x14ac:dyDescent="0.2">
      <c r="B7" s="1" t="s">
        <v>21</v>
      </c>
      <c r="C7" s="2"/>
      <c r="D7" s="2"/>
      <c r="E7" s="2"/>
      <c r="F7" s="2"/>
      <c r="G7" s="2"/>
    </row>
    <row r="10" spans="2:7" ht="16.5" x14ac:dyDescent="0.25">
      <c r="B10" s="5" t="s">
        <v>22</v>
      </c>
      <c r="C10" s="5"/>
      <c r="D10" s="5"/>
      <c r="E10" s="5"/>
      <c r="F10" s="5"/>
      <c r="G10" s="5"/>
    </row>
    <row r="11" spans="2:7" outlineLevel="1" x14ac:dyDescent="0.2"/>
    <row r="12" spans="2:7" outlineLevel="1" x14ac:dyDescent="0.2">
      <c r="B12" s="21" t="s">
        <v>81</v>
      </c>
    </row>
    <row r="13" spans="2:7" outlineLevel="1" x14ac:dyDescent="0.2"/>
    <row r="14" spans="2:7" outlineLevel="1" x14ac:dyDescent="0.2"/>
    <row r="15" spans="2:7" outlineLevel="1" x14ac:dyDescent="0.2">
      <c r="E15" s="21" t="str">
        <f ca="1">'1. Credit Rating'!C4</f>
        <v>1. Credit Rating</v>
      </c>
    </row>
    <row r="16" spans="2:7" outlineLevel="1" x14ac:dyDescent="0.2"/>
    <row r="17" spans="5:7" outlineLevel="1" x14ac:dyDescent="0.2">
      <c r="E17" s="3" t="s">
        <v>118</v>
      </c>
      <c r="F17" s="33" t="str">
        <f>'1. Credit Rating'!C36</f>
        <v>PASS</v>
      </c>
      <c r="G17" s="35">
        <f xml:space="preserve"> IF(F17= "PASS", 1, 0 )</f>
        <v>1</v>
      </c>
    </row>
    <row r="18" spans="5:7" outlineLevel="1" x14ac:dyDescent="0.2">
      <c r="F18" s="32"/>
      <c r="G18" s="36"/>
    </row>
    <row r="19" spans="5:7" outlineLevel="1" x14ac:dyDescent="0.2">
      <c r="G19" s="36"/>
    </row>
    <row r="20" spans="5:7" outlineLevel="1" x14ac:dyDescent="0.2">
      <c r="G20" s="36"/>
    </row>
    <row r="21" spans="5:7" outlineLevel="1" x14ac:dyDescent="0.2">
      <c r="E21" s="21" t="str">
        <f ca="1">'2. Financial Ratios '!C4</f>
        <v xml:space="preserve">2. Financial Ratios </v>
      </c>
      <c r="G21" s="36"/>
    </row>
    <row r="22" spans="5:7" outlineLevel="1" x14ac:dyDescent="0.2">
      <c r="G22" s="36"/>
    </row>
    <row r="23" spans="5:7" outlineLevel="1" x14ac:dyDescent="0.2">
      <c r="E23" s="21" t="str">
        <f>'2. Financial Ratios '!B17</f>
        <v>2a</v>
      </c>
      <c r="F23" s="21" t="str">
        <f>'B. Ratio Inputs '!C19</f>
        <v>EBITDA / Interest cost</v>
      </c>
      <c r="G23" s="37"/>
    </row>
    <row r="24" spans="5:7" outlineLevel="1" x14ac:dyDescent="0.2">
      <c r="G24" s="36"/>
    </row>
    <row r="25" spans="5:7" outlineLevel="1" x14ac:dyDescent="0.2">
      <c r="E25" s="3" t="str">
        <f>'2. Financial Ratios '!B32</f>
        <v>Ratio</v>
      </c>
      <c r="F25" s="66">
        <f>'2. Financial Ratios '!C32</f>
        <v>126.69825436408978</v>
      </c>
      <c r="G25" s="36"/>
    </row>
    <row r="26" spans="5:7" outlineLevel="1" x14ac:dyDescent="0.2">
      <c r="F26" s="22"/>
      <c r="G26" s="36"/>
    </row>
    <row r="27" spans="5:7" outlineLevel="1" x14ac:dyDescent="0.2">
      <c r="E27" s="3" t="str">
        <f>'2. Financial Ratios '!B34</f>
        <v>Pass/ Fail</v>
      </c>
      <c r="F27" s="69" t="str">
        <f>'2. Financial Ratios '!C34</f>
        <v>PASS</v>
      </c>
      <c r="G27" s="35">
        <f xml:space="preserve"> IF(F27= "PASS", 0.5, 0 )</f>
        <v>0.5</v>
      </c>
    </row>
    <row r="28" spans="5:7" outlineLevel="1" x14ac:dyDescent="0.2">
      <c r="G28" s="36"/>
    </row>
    <row r="29" spans="5:7" outlineLevel="1" x14ac:dyDescent="0.2">
      <c r="E29" s="21" t="str">
        <f>'2. Financial Ratios '!B37</f>
        <v>2b</v>
      </c>
      <c r="F29" s="21" t="str">
        <f>'2. Financial Ratios '!C39</f>
        <v>Net Debt / EBITDA</v>
      </c>
      <c r="G29" s="37"/>
    </row>
    <row r="30" spans="5:7" outlineLevel="1" x14ac:dyDescent="0.2">
      <c r="G30" s="36"/>
    </row>
    <row r="31" spans="5:7" outlineLevel="1" x14ac:dyDescent="0.2">
      <c r="E31" s="3" t="str">
        <f>'2. Financial Ratios '!B52</f>
        <v>Ratio</v>
      </c>
      <c r="F31" s="66">
        <f>'2. Financial Ratios '!C52</f>
        <v>0.1574223516907452</v>
      </c>
      <c r="G31" s="36"/>
    </row>
    <row r="32" spans="5:7" outlineLevel="1" x14ac:dyDescent="0.2">
      <c r="F32" s="67"/>
      <c r="G32" s="38"/>
    </row>
    <row r="33" spans="5:7" x14ac:dyDescent="0.2">
      <c r="E33" s="3" t="str">
        <f>'2. Financial Ratios '!B54</f>
        <v>Pass/ Fail</v>
      </c>
      <c r="F33" s="31" t="str">
        <f>'2. Financial Ratios '!C54</f>
        <v>PASS</v>
      </c>
      <c r="G33" s="35">
        <f xml:space="preserve"> IF(F33= "PASS", 0.5, 0 )</f>
        <v>0.5</v>
      </c>
    </row>
    <row r="34" spans="5:7" x14ac:dyDescent="0.2">
      <c r="F34" s="22"/>
      <c r="G34" s="36"/>
    </row>
    <row r="35" spans="5:7" x14ac:dyDescent="0.2">
      <c r="F35" s="22"/>
      <c r="G35" s="36"/>
    </row>
    <row r="36" spans="5:7" x14ac:dyDescent="0.2">
      <c r="E36" s="21" t="str">
        <f ca="1">'3. Net Assets to Guarantee'!C4</f>
        <v>3. Net Assets to Guarantee</v>
      </c>
      <c r="F36" s="22"/>
      <c r="G36" s="36"/>
    </row>
    <row r="37" spans="5:7" x14ac:dyDescent="0.2">
      <c r="F37" s="22"/>
      <c r="G37" s="36"/>
    </row>
    <row r="38" spans="5:7" x14ac:dyDescent="0.2">
      <c r="E38" s="3" t="str">
        <f>'3. Net Assets to Guarantee'!B35</f>
        <v>Ratio</v>
      </c>
      <c r="F38" s="66">
        <f>'3. Net Assets to Guarantee'!C35</f>
        <v>1.125</v>
      </c>
      <c r="G38" s="36"/>
    </row>
    <row r="39" spans="5:7" x14ac:dyDescent="0.2">
      <c r="F39" s="67"/>
      <c r="G39" s="38"/>
    </row>
    <row r="40" spans="5:7" x14ac:dyDescent="0.2">
      <c r="E40" s="3" t="str">
        <f>'3. Net Assets to Guarantee'!B37</f>
        <v>Pass/ Fail</v>
      </c>
      <c r="F40" s="31" t="str">
        <f>'3. Net Assets to Guarantee'!C37</f>
        <v>FAIL</v>
      </c>
      <c r="G40" s="35">
        <f xml:space="preserve"> IF(F40= "PASS", 1, 0 )</f>
        <v>0</v>
      </c>
    </row>
    <row r="41" spans="5:7" x14ac:dyDescent="0.2">
      <c r="F41" s="22"/>
      <c r="G41" s="36"/>
    </row>
    <row r="42" spans="5:7" x14ac:dyDescent="0.2">
      <c r="F42" s="22"/>
      <c r="G42" s="36"/>
    </row>
    <row r="43" spans="5:7" x14ac:dyDescent="0.2">
      <c r="E43" s="21" t="str">
        <f ca="1">'4. EBITDA to Guarantee'!C4</f>
        <v>4. EBITDA to Guarantee</v>
      </c>
      <c r="F43" s="22"/>
      <c r="G43" s="36"/>
    </row>
    <row r="44" spans="5:7" x14ac:dyDescent="0.2">
      <c r="F44" s="22"/>
      <c r="G44" s="36"/>
    </row>
    <row r="45" spans="5:7" x14ac:dyDescent="0.2">
      <c r="E45" s="3" t="str">
        <f>'4. EBITDA to Guarantee'!B30</f>
        <v>Ratio</v>
      </c>
      <c r="F45" s="66">
        <f>'4. EBITDA to Guarantee'!C30</f>
        <v>6.3507499999999997</v>
      </c>
      <c r="G45" s="36"/>
    </row>
    <row r="46" spans="5:7" x14ac:dyDescent="0.2">
      <c r="F46" s="67"/>
      <c r="G46" s="38"/>
    </row>
    <row r="47" spans="5:7" x14ac:dyDescent="0.2">
      <c r="E47" s="3" t="str">
        <f>'4. EBITDA to Guarantee'!B32</f>
        <v>Pass/ Fail</v>
      </c>
      <c r="F47" s="31" t="str">
        <f>'4. EBITDA to Guarantee'!C32</f>
        <v>PASS</v>
      </c>
      <c r="G47" s="35">
        <f xml:space="preserve"> IF(F47= "PASS", 1, 0 )</f>
        <v>1</v>
      </c>
    </row>
    <row r="48" spans="5:7" x14ac:dyDescent="0.2">
      <c r="F48" s="22"/>
      <c r="G48" s="36"/>
    </row>
    <row r="49" spans="2:7" x14ac:dyDescent="0.2">
      <c r="F49" s="22"/>
      <c r="G49" s="36"/>
    </row>
    <row r="50" spans="2:7" x14ac:dyDescent="0.2">
      <c r="E50" s="3" t="s">
        <v>82</v>
      </c>
      <c r="F50" s="68">
        <f xml:space="preserve"> SUM(G47, G40, G33, G27, G17)</f>
        <v>3</v>
      </c>
      <c r="G50" s="36"/>
    </row>
    <row r="51" spans="2:7" x14ac:dyDescent="0.2">
      <c r="F51" s="32"/>
      <c r="G51" s="32"/>
    </row>
    <row r="52" spans="2:7" x14ac:dyDescent="0.2">
      <c r="E52" s="3" t="s">
        <v>85</v>
      </c>
      <c r="F52" s="25" t="str">
        <f>IF(F50 &gt;= 3, "PASS", "FAIL")</f>
        <v>PASS</v>
      </c>
      <c r="G52" s="32"/>
    </row>
    <row r="53" spans="2:7" x14ac:dyDescent="0.2">
      <c r="F53" s="32"/>
      <c r="G53" s="32"/>
    </row>
    <row r="54" spans="2:7" x14ac:dyDescent="0.2">
      <c r="F54" s="32"/>
      <c r="G54" s="32"/>
    </row>
    <row r="56" spans="2:7" ht="16.5" x14ac:dyDescent="0.25">
      <c r="B56" s="5" t="s">
        <v>30</v>
      </c>
      <c r="C56" s="5"/>
      <c r="D56" s="5"/>
      <c r="E56" s="5"/>
      <c r="F56" s="5"/>
      <c r="G56" s="5"/>
    </row>
  </sheetData>
  <pageMargins left="0.7" right="0.7" top="0.75" bottom="0.75" header="0.3" footer="0.3"/>
  <pageSetup paperSize="9" scale="61" orientation="portrait" r:id="rId1"/>
  <headerFooter>
    <oddHeader>&amp;C&amp;"Arial,Bold"&amp;11Attachment C Essex Thameside Franchise Financial Templates</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G111"/>
  <sheetViews>
    <sheetView showGridLines="0" zoomScale="85" zoomScaleNormal="85" workbookViewId="0">
      <pane ySplit="9" topLeftCell="A10" activePane="bottomLeft" state="frozen"/>
      <selection activeCell="Q14" sqref="Q14"/>
      <selection pane="bottomLeft" activeCell="B84" sqref="B84:C84"/>
    </sheetView>
  </sheetViews>
  <sheetFormatPr defaultColWidth="9" defaultRowHeight="12.75" outlineLevelRow="1" x14ac:dyDescent="0.2"/>
  <cols>
    <col min="1" max="1" width="2.85546875" style="3" customWidth="1"/>
    <col min="2" max="2" width="31.5703125" style="3" customWidth="1"/>
    <col min="3" max="3" width="33.28515625" style="3" customWidth="1"/>
    <col min="4" max="4" width="4.28515625" style="3" customWidth="1"/>
    <col min="5" max="5" width="23.28515625" style="3" customWidth="1"/>
    <col min="6" max="7" width="50.7109375" style="3" customWidth="1"/>
    <col min="8" max="16384" width="9" style="3"/>
  </cols>
  <sheetData>
    <row r="2" spans="2:7" x14ac:dyDescent="0.2">
      <c r="B2" s="1" t="s">
        <v>16</v>
      </c>
      <c r="C2" s="2" t="str">
        <f>'Template Cover'!F2</f>
        <v>Enter User/Bidder Name</v>
      </c>
      <c r="D2" s="2"/>
      <c r="E2" s="2"/>
      <c r="F2" s="2"/>
    </row>
    <row r="3" spans="2:7" x14ac:dyDescent="0.2">
      <c r="B3" s="1" t="s">
        <v>17</v>
      </c>
      <c r="C3" s="2" t="str">
        <f>'Template Cover'!F3</f>
        <v xml:space="preserve">East Anglia </v>
      </c>
      <c r="D3" s="2"/>
      <c r="E3" s="2"/>
      <c r="F3" s="2"/>
    </row>
    <row r="4" spans="2:7" x14ac:dyDescent="0.2">
      <c r="B4" s="1" t="s">
        <v>18</v>
      </c>
      <c r="C4" s="2" t="str">
        <f ca="1">MID(CELL("filename",$A$1),FIND("]",CELL("filename",$A$1))+1,99)</f>
        <v>A. Financial Inputs</v>
      </c>
      <c r="D4" s="2"/>
      <c r="E4" s="2"/>
      <c r="F4" s="2"/>
    </row>
    <row r="5" spans="2:7" x14ac:dyDescent="0.2">
      <c r="B5" s="1" t="s">
        <v>19</v>
      </c>
      <c r="C5" s="2">
        <f>'Template Cover'!F5</f>
        <v>1</v>
      </c>
      <c r="D5" s="2"/>
      <c r="E5" s="2"/>
      <c r="F5" s="2"/>
    </row>
    <row r="6" spans="2:7" x14ac:dyDescent="0.2">
      <c r="B6" s="1" t="s">
        <v>20</v>
      </c>
      <c r="C6" s="4">
        <f>'Template Cover'!F6</f>
        <v>41974</v>
      </c>
      <c r="D6" s="4"/>
      <c r="E6" s="4"/>
      <c r="F6" s="4"/>
    </row>
    <row r="7" spans="2:7" x14ac:dyDescent="0.2">
      <c r="B7" s="1" t="s">
        <v>21</v>
      </c>
      <c r="C7" s="2"/>
      <c r="D7" s="2"/>
      <c r="E7" s="2"/>
      <c r="F7" s="2"/>
    </row>
    <row r="10" spans="2:7" ht="16.5" x14ac:dyDescent="0.25">
      <c r="B10" s="5" t="s">
        <v>22</v>
      </c>
      <c r="C10" s="5"/>
      <c r="D10" s="5"/>
      <c r="E10" s="5"/>
      <c r="F10" s="5"/>
      <c r="G10" s="5"/>
    </row>
    <row r="11" spans="2:7" outlineLevel="1" x14ac:dyDescent="0.2"/>
    <row r="12" spans="2:7" outlineLevel="1" x14ac:dyDescent="0.2">
      <c r="B12" s="20" t="s">
        <v>34</v>
      </c>
      <c r="C12" s="19" t="s">
        <v>35</v>
      </c>
      <c r="D12" s="19"/>
    </row>
    <row r="13" spans="2:7" outlineLevel="1" x14ac:dyDescent="0.2">
      <c r="B13" s="25" t="s">
        <v>97</v>
      </c>
      <c r="C13" s="20" t="s">
        <v>98</v>
      </c>
      <c r="D13" s="20"/>
    </row>
    <row r="14" spans="2:7" ht="12.75" customHeight="1" outlineLevel="1" x14ac:dyDescent="0.2">
      <c r="B14" s="20"/>
      <c r="D14" s="28"/>
      <c r="E14" s="28"/>
      <c r="F14" s="28"/>
      <c r="G14" s="28"/>
    </row>
    <row r="15" spans="2:7" outlineLevel="1" x14ac:dyDescent="0.2">
      <c r="B15" s="25" t="s">
        <v>88</v>
      </c>
      <c r="C15" s="20" t="s">
        <v>89</v>
      </c>
      <c r="D15" s="28"/>
      <c r="E15" s="28"/>
      <c r="F15" s="28"/>
      <c r="G15" s="28"/>
    </row>
    <row r="16" spans="2:7" outlineLevel="1" x14ac:dyDescent="0.2">
      <c r="B16" s="24"/>
      <c r="C16" s="26"/>
      <c r="D16" s="26"/>
      <c r="E16" s="26"/>
      <c r="F16" s="26"/>
      <c r="G16" s="26"/>
    </row>
    <row r="17" spans="2:7" outlineLevel="1" x14ac:dyDescent="0.2">
      <c r="B17" s="23" t="s">
        <v>54</v>
      </c>
    </row>
    <row r="18" spans="2:7" outlineLevel="1" x14ac:dyDescent="0.2"/>
    <row r="19" spans="2:7" ht="12.75" customHeight="1" outlineLevel="1" x14ac:dyDescent="0.2">
      <c r="B19" s="23" t="s">
        <v>57</v>
      </c>
      <c r="C19" s="75" t="s">
        <v>56</v>
      </c>
      <c r="D19" s="75"/>
      <c r="E19" s="75"/>
      <c r="F19" s="75"/>
      <c r="G19" s="75"/>
    </row>
    <row r="20" spans="2:7" outlineLevel="1" x14ac:dyDescent="0.2">
      <c r="B20" s="23"/>
      <c r="C20" s="75"/>
      <c r="D20" s="75"/>
      <c r="E20" s="75"/>
      <c r="F20" s="75"/>
      <c r="G20" s="75"/>
    </row>
    <row r="21" spans="2:7" outlineLevel="1" x14ac:dyDescent="0.2">
      <c r="B21" s="23"/>
      <c r="C21" s="75"/>
      <c r="D21" s="75"/>
      <c r="E21" s="75"/>
      <c r="F21" s="75"/>
      <c r="G21" s="75"/>
    </row>
    <row r="22" spans="2:7" outlineLevel="1" x14ac:dyDescent="0.2">
      <c r="B22" s="20"/>
      <c r="C22" s="75"/>
      <c r="D22" s="75"/>
      <c r="E22" s="75"/>
      <c r="F22" s="75"/>
      <c r="G22" s="75"/>
    </row>
    <row r="23" spans="2:7" ht="12.75" customHeight="1" outlineLevel="1" x14ac:dyDescent="0.2">
      <c r="B23" s="20"/>
      <c r="C23" s="27"/>
      <c r="D23" s="27"/>
      <c r="E23" s="27"/>
      <c r="F23" s="27"/>
      <c r="G23" s="27"/>
    </row>
    <row r="24" spans="2:7" ht="27" customHeight="1" outlineLevel="1" x14ac:dyDescent="0.2">
      <c r="B24" s="42" t="s">
        <v>68</v>
      </c>
      <c r="C24" s="43" t="s">
        <v>67</v>
      </c>
      <c r="D24" s="43"/>
      <c r="E24" s="43" t="s">
        <v>61</v>
      </c>
      <c r="F24" s="43" t="s">
        <v>87</v>
      </c>
      <c r="G24" s="43" t="s">
        <v>91</v>
      </c>
    </row>
    <row r="25" spans="2:7" outlineLevel="1" x14ac:dyDescent="0.2"/>
    <row r="26" spans="2:7" ht="14.25" outlineLevel="1" x14ac:dyDescent="0.2">
      <c r="B26" s="44" t="s">
        <v>57</v>
      </c>
      <c r="C26" s="45">
        <v>250000</v>
      </c>
      <c r="D26" s="46"/>
      <c r="E26" s="47" t="s">
        <v>42</v>
      </c>
      <c r="F26" s="47" t="s">
        <v>90</v>
      </c>
    </row>
    <row r="27" spans="2:7" outlineLevel="1" x14ac:dyDescent="0.2">
      <c r="B27" s="44"/>
      <c r="C27" s="19" t="s">
        <v>78</v>
      </c>
    </row>
    <row r="28" spans="2:7" outlineLevel="1" x14ac:dyDescent="0.2">
      <c r="B28" s="44"/>
      <c r="C28" s="19"/>
    </row>
    <row r="29" spans="2:7" ht="42.75" outlineLevel="1" x14ac:dyDescent="0.2">
      <c r="B29" s="44" t="s">
        <v>92</v>
      </c>
      <c r="C29" s="45">
        <v>50</v>
      </c>
      <c r="F29" s="47" t="s">
        <v>96</v>
      </c>
      <c r="G29" s="47" t="s">
        <v>90</v>
      </c>
    </row>
    <row r="30" spans="2:7" outlineLevel="1" x14ac:dyDescent="0.2">
      <c r="B30" s="44"/>
      <c r="C30" s="19"/>
    </row>
    <row r="31" spans="2:7" ht="42.75" outlineLevel="1" x14ac:dyDescent="0.2">
      <c r="B31" s="44" t="s">
        <v>94</v>
      </c>
      <c r="C31" s="45">
        <v>-20</v>
      </c>
      <c r="F31" s="47" t="s">
        <v>96</v>
      </c>
      <c r="G31" s="47" t="s">
        <v>90</v>
      </c>
    </row>
    <row r="32" spans="2:7" outlineLevel="1" x14ac:dyDescent="0.2">
      <c r="B32" s="44"/>
      <c r="C32" s="19"/>
    </row>
    <row r="33" spans="2:7" ht="42.75" outlineLevel="1" x14ac:dyDescent="0.2">
      <c r="B33" s="44" t="s">
        <v>93</v>
      </c>
      <c r="C33" s="45">
        <v>4000</v>
      </c>
      <c r="F33" s="47" t="s">
        <v>96</v>
      </c>
      <c r="G33" s="47" t="s">
        <v>90</v>
      </c>
    </row>
    <row r="34" spans="2:7" outlineLevel="1" x14ac:dyDescent="0.2">
      <c r="B34" s="20"/>
      <c r="C34" s="19"/>
    </row>
    <row r="35" spans="2:7" outlineLevel="1" x14ac:dyDescent="0.2">
      <c r="C35" s="19"/>
    </row>
    <row r="36" spans="2:7" ht="15" outlineLevel="1" x14ac:dyDescent="0.2">
      <c r="B36" s="24" t="s">
        <v>95</v>
      </c>
      <c r="C36" s="48">
        <f>C26 + C29 + C31 + C33</f>
        <v>254030</v>
      </c>
      <c r="D36" s="49"/>
      <c r="E36" s="50"/>
      <c r="F36" s="50"/>
      <c r="G36" s="51"/>
    </row>
    <row r="37" spans="2:7" outlineLevel="1" x14ac:dyDescent="0.2"/>
    <row r="38" spans="2:7" outlineLevel="1" x14ac:dyDescent="0.2"/>
    <row r="39" spans="2:7" outlineLevel="1" x14ac:dyDescent="0.2">
      <c r="B39" s="25" t="s">
        <v>99</v>
      </c>
      <c r="C39" s="20" t="s">
        <v>59</v>
      </c>
      <c r="D39" s="28"/>
      <c r="E39" s="28"/>
      <c r="F39" s="28"/>
      <c r="G39" s="28"/>
    </row>
    <row r="40" spans="2:7" outlineLevel="1" x14ac:dyDescent="0.2">
      <c r="B40" s="24"/>
      <c r="C40" s="26"/>
      <c r="D40" s="26"/>
      <c r="E40" s="26"/>
      <c r="F40" s="26"/>
      <c r="G40" s="26"/>
    </row>
    <row r="41" spans="2:7" outlineLevel="1" x14ac:dyDescent="0.2">
      <c r="B41" s="23" t="s">
        <v>54</v>
      </c>
    </row>
    <row r="42" spans="2:7" outlineLevel="1" x14ac:dyDescent="0.2"/>
    <row r="43" spans="2:7" ht="12.75" customHeight="1" outlineLevel="1" x14ac:dyDescent="0.2">
      <c r="B43" s="23" t="s">
        <v>59</v>
      </c>
      <c r="C43" s="76" t="s">
        <v>58</v>
      </c>
      <c r="D43" s="76"/>
      <c r="E43" s="76"/>
      <c r="F43" s="76"/>
      <c r="G43" s="76"/>
    </row>
    <row r="44" spans="2:7" outlineLevel="1" x14ac:dyDescent="0.2">
      <c r="B44" s="20"/>
      <c r="C44" s="76"/>
      <c r="D44" s="76"/>
      <c r="E44" s="76"/>
      <c r="F44" s="76"/>
      <c r="G44" s="76"/>
    </row>
    <row r="45" spans="2:7" ht="12.75" customHeight="1" outlineLevel="1" x14ac:dyDescent="0.2">
      <c r="B45" s="20"/>
      <c r="C45" s="27"/>
      <c r="D45" s="27"/>
      <c r="E45" s="27"/>
      <c r="F45" s="27"/>
      <c r="G45" s="27"/>
    </row>
    <row r="46" spans="2:7" ht="27" customHeight="1" outlineLevel="1" x14ac:dyDescent="0.2">
      <c r="B46" s="42" t="s">
        <v>68</v>
      </c>
      <c r="C46" s="43" t="s">
        <v>67</v>
      </c>
      <c r="D46" s="43"/>
      <c r="E46" s="43" t="s">
        <v>61</v>
      </c>
      <c r="F46" s="43" t="s">
        <v>87</v>
      </c>
      <c r="G46" s="43" t="s">
        <v>91</v>
      </c>
    </row>
    <row r="47" spans="2:7" outlineLevel="1" x14ac:dyDescent="0.2"/>
    <row r="48" spans="2:7" ht="14.25" outlineLevel="1" x14ac:dyDescent="0.2">
      <c r="B48" s="44" t="s">
        <v>59</v>
      </c>
      <c r="C48" s="45">
        <v>2000</v>
      </c>
      <c r="D48" s="46"/>
      <c r="E48" s="47" t="s">
        <v>42</v>
      </c>
      <c r="F48" s="47" t="s">
        <v>90</v>
      </c>
    </row>
    <row r="49" spans="2:7" outlineLevel="1" x14ac:dyDescent="0.2">
      <c r="B49" s="44"/>
      <c r="C49" s="19" t="s">
        <v>78</v>
      </c>
    </row>
    <row r="50" spans="2:7" outlineLevel="1" x14ac:dyDescent="0.2">
      <c r="B50" s="44"/>
      <c r="C50" s="19"/>
    </row>
    <row r="51" spans="2:7" ht="42.75" outlineLevel="1" x14ac:dyDescent="0.2">
      <c r="B51" s="44" t="s">
        <v>100</v>
      </c>
      <c r="C51" s="45">
        <v>5</v>
      </c>
      <c r="F51" s="47" t="s">
        <v>96</v>
      </c>
      <c r="G51" s="47" t="s">
        <v>90</v>
      </c>
    </row>
    <row r="52" spans="2:7" outlineLevel="1" x14ac:dyDescent="0.2">
      <c r="B52" s="44"/>
      <c r="C52" s="19"/>
    </row>
    <row r="53" spans="2:7" ht="42.75" outlineLevel="1" x14ac:dyDescent="0.2">
      <c r="B53" s="44" t="s">
        <v>101</v>
      </c>
      <c r="C53" s="45">
        <v>0</v>
      </c>
      <c r="F53" s="47" t="s">
        <v>96</v>
      </c>
      <c r="G53" s="47" t="s">
        <v>90</v>
      </c>
    </row>
    <row r="54" spans="2:7" outlineLevel="1" x14ac:dyDescent="0.2">
      <c r="B54" s="44"/>
      <c r="C54" s="19"/>
    </row>
    <row r="55" spans="2:7" ht="42.75" outlineLevel="1" x14ac:dyDescent="0.2">
      <c r="B55" s="44" t="s">
        <v>102</v>
      </c>
      <c r="C55" s="45">
        <v>0</v>
      </c>
      <c r="F55" s="47" t="s">
        <v>96</v>
      </c>
      <c r="G55" s="47" t="s">
        <v>90</v>
      </c>
    </row>
    <row r="56" spans="2:7" outlineLevel="1" x14ac:dyDescent="0.2">
      <c r="B56" s="20"/>
      <c r="C56" s="19"/>
    </row>
    <row r="57" spans="2:7" outlineLevel="1" x14ac:dyDescent="0.2">
      <c r="C57" s="19"/>
    </row>
    <row r="58" spans="2:7" ht="15" outlineLevel="1" x14ac:dyDescent="0.2">
      <c r="B58" s="24" t="s">
        <v>103</v>
      </c>
      <c r="C58" s="48">
        <f>C48 + C51 + C53 + C55</f>
        <v>2005</v>
      </c>
      <c r="D58" s="49"/>
      <c r="E58" s="50"/>
      <c r="F58" s="50"/>
      <c r="G58" s="51"/>
    </row>
    <row r="59" spans="2:7" outlineLevel="1" x14ac:dyDescent="0.2"/>
    <row r="60" spans="2:7" outlineLevel="1" x14ac:dyDescent="0.2"/>
    <row r="61" spans="2:7" outlineLevel="1" x14ac:dyDescent="0.2"/>
    <row r="62" spans="2:7" outlineLevel="1" x14ac:dyDescent="0.2">
      <c r="B62" s="25" t="s">
        <v>104</v>
      </c>
      <c r="C62" s="20" t="s">
        <v>69</v>
      </c>
      <c r="D62" s="28"/>
      <c r="E62" s="28"/>
      <c r="F62" s="28"/>
      <c r="G62" s="28"/>
    </row>
    <row r="63" spans="2:7" outlineLevel="1" x14ac:dyDescent="0.2">
      <c r="B63" s="24"/>
      <c r="C63" s="26"/>
      <c r="D63" s="26"/>
      <c r="E63" s="26"/>
      <c r="F63" s="26"/>
      <c r="G63" s="26"/>
    </row>
    <row r="64" spans="2:7" outlineLevel="1" x14ac:dyDescent="0.2">
      <c r="B64" s="23" t="s">
        <v>54</v>
      </c>
    </row>
    <row r="65" spans="2:7" outlineLevel="1" x14ac:dyDescent="0.2"/>
    <row r="66" spans="2:7" ht="12.75" customHeight="1" outlineLevel="1" x14ac:dyDescent="0.2">
      <c r="B66" s="23" t="s">
        <v>69</v>
      </c>
      <c r="C66" s="19" t="s">
        <v>66</v>
      </c>
      <c r="D66" s="23"/>
      <c r="E66" s="23"/>
      <c r="F66" s="23"/>
      <c r="G66" s="23"/>
    </row>
    <row r="67" spans="2:7" outlineLevel="1" x14ac:dyDescent="0.2">
      <c r="B67" s="20"/>
      <c r="C67" s="23"/>
      <c r="D67" s="23"/>
      <c r="E67" s="23"/>
      <c r="F67" s="23"/>
      <c r="G67" s="23"/>
    </row>
    <row r="68" spans="2:7" ht="12.75" customHeight="1" outlineLevel="1" x14ac:dyDescent="0.2">
      <c r="B68" s="20"/>
      <c r="C68" s="27"/>
      <c r="D68" s="27"/>
      <c r="E68" s="27"/>
      <c r="F68" s="27"/>
      <c r="G68" s="27"/>
    </row>
    <row r="69" spans="2:7" ht="27" customHeight="1" outlineLevel="1" x14ac:dyDescent="0.2">
      <c r="B69" s="42" t="s">
        <v>68</v>
      </c>
      <c r="C69" s="43" t="s">
        <v>67</v>
      </c>
      <c r="D69" s="43"/>
      <c r="E69" s="43" t="s">
        <v>109</v>
      </c>
      <c r="F69" s="43" t="s">
        <v>87</v>
      </c>
      <c r="G69" s="43" t="s">
        <v>91</v>
      </c>
    </row>
    <row r="70" spans="2:7" outlineLevel="1" x14ac:dyDescent="0.2"/>
    <row r="71" spans="2:7" ht="14.25" outlineLevel="1" x14ac:dyDescent="0.2">
      <c r="B71" s="44" t="s">
        <v>69</v>
      </c>
      <c r="C71" s="45">
        <v>40000</v>
      </c>
      <c r="D71" s="46"/>
      <c r="E71" s="47" t="s">
        <v>42</v>
      </c>
      <c r="F71" s="47" t="s">
        <v>90</v>
      </c>
    </row>
    <row r="72" spans="2:7" outlineLevel="1" x14ac:dyDescent="0.2">
      <c r="B72" s="44"/>
      <c r="C72" s="19" t="s">
        <v>78</v>
      </c>
    </row>
    <row r="73" spans="2:7" outlineLevel="1" x14ac:dyDescent="0.2">
      <c r="B73" s="44"/>
      <c r="C73" s="19"/>
    </row>
    <row r="74" spans="2:7" ht="42.75" outlineLevel="1" x14ac:dyDescent="0.2">
      <c r="B74" s="44" t="s">
        <v>105</v>
      </c>
      <c r="C74" s="45">
        <v>10</v>
      </c>
      <c r="F74" s="47" t="s">
        <v>96</v>
      </c>
      <c r="G74" s="47" t="s">
        <v>90</v>
      </c>
    </row>
    <row r="75" spans="2:7" outlineLevel="1" x14ac:dyDescent="0.2">
      <c r="B75" s="44"/>
      <c r="C75" s="19"/>
    </row>
    <row r="76" spans="2:7" ht="42.75" outlineLevel="1" x14ac:dyDescent="0.2">
      <c r="B76" s="44" t="s">
        <v>106</v>
      </c>
      <c r="C76" s="45">
        <v>-20</v>
      </c>
      <c r="F76" s="47" t="s">
        <v>96</v>
      </c>
      <c r="G76" s="47" t="s">
        <v>90</v>
      </c>
    </row>
    <row r="77" spans="2:7" outlineLevel="1" x14ac:dyDescent="0.2">
      <c r="B77" s="44"/>
      <c r="C77" s="19"/>
    </row>
    <row r="78" spans="2:7" ht="42.75" outlineLevel="1" x14ac:dyDescent="0.2">
      <c r="B78" s="44" t="s">
        <v>107</v>
      </c>
      <c r="C78" s="45">
        <v>0</v>
      </c>
      <c r="F78" s="47" t="s">
        <v>96</v>
      </c>
      <c r="G78" s="47" t="s">
        <v>90</v>
      </c>
    </row>
    <row r="79" spans="2:7" outlineLevel="1" x14ac:dyDescent="0.2">
      <c r="B79" s="20"/>
      <c r="C79" s="19"/>
    </row>
    <row r="80" spans="2:7" outlineLevel="1" x14ac:dyDescent="0.2">
      <c r="C80" s="19"/>
    </row>
    <row r="81" spans="2:7" ht="15" outlineLevel="1" x14ac:dyDescent="0.2">
      <c r="B81" s="24" t="s">
        <v>108</v>
      </c>
      <c r="C81" s="48">
        <f>C71 + C74 + C76 + C78</f>
        <v>39990</v>
      </c>
      <c r="D81" s="49"/>
      <c r="E81" s="50"/>
      <c r="F81" s="50"/>
      <c r="G81" s="51"/>
    </row>
    <row r="82" spans="2:7" outlineLevel="1" x14ac:dyDescent="0.2"/>
    <row r="83" spans="2:7" outlineLevel="1" x14ac:dyDescent="0.2"/>
    <row r="84" spans="2:7" outlineLevel="1" x14ac:dyDescent="0.2">
      <c r="B84" s="25" t="s">
        <v>110</v>
      </c>
      <c r="C84" s="20" t="s">
        <v>73</v>
      </c>
      <c r="D84" s="28"/>
      <c r="E84" s="28"/>
      <c r="F84" s="28"/>
      <c r="G84" s="28"/>
    </row>
    <row r="85" spans="2:7" outlineLevel="1" x14ac:dyDescent="0.2">
      <c r="B85" s="24"/>
      <c r="C85" s="26"/>
      <c r="D85" s="26"/>
      <c r="E85" s="26"/>
      <c r="F85" s="26"/>
      <c r="G85" s="26"/>
    </row>
    <row r="86" spans="2:7" outlineLevel="1" x14ac:dyDescent="0.2">
      <c r="B86" s="23" t="s">
        <v>54</v>
      </c>
    </row>
    <row r="87" spans="2:7" outlineLevel="1" x14ac:dyDescent="0.2"/>
    <row r="88" spans="2:7" ht="12.75" customHeight="1" outlineLevel="1" x14ac:dyDescent="0.2">
      <c r="B88" s="23" t="s">
        <v>73</v>
      </c>
      <c r="C88" s="19" t="s">
        <v>72</v>
      </c>
      <c r="D88" s="23"/>
      <c r="E88" s="23"/>
      <c r="F88" s="23"/>
      <c r="G88" s="23"/>
    </row>
    <row r="89" spans="2:7" outlineLevel="1" x14ac:dyDescent="0.2">
      <c r="B89" s="20"/>
      <c r="C89" s="23"/>
      <c r="D89" s="23"/>
      <c r="E89" s="23"/>
      <c r="F89" s="23"/>
      <c r="G89" s="23"/>
    </row>
    <row r="90" spans="2:7" ht="12.75" customHeight="1" outlineLevel="1" x14ac:dyDescent="0.2">
      <c r="B90" s="20"/>
      <c r="C90" s="27"/>
      <c r="D90" s="27"/>
      <c r="E90" s="27"/>
      <c r="F90" s="27"/>
      <c r="G90" s="27"/>
    </row>
    <row r="91" spans="2:7" ht="27" customHeight="1" outlineLevel="1" x14ac:dyDescent="0.2">
      <c r="B91" s="42" t="s">
        <v>68</v>
      </c>
      <c r="C91" s="43" t="s">
        <v>67</v>
      </c>
      <c r="D91" s="43"/>
      <c r="E91" s="43" t="s">
        <v>109</v>
      </c>
      <c r="F91" s="43" t="s">
        <v>87</v>
      </c>
      <c r="G91" s="43" t="s">
        <v>91</v>
      </c>
    </row>
    <row r="92" spans="2:7" outlineLevel="1" x14ac:dyDescent="0.2"/>
    <row r="93" spans="2:7" ht="14.25" outlineLevel="1" x14ac:dyDescent="0.2">
      <c r="B93" s="44" t="s">
        <v>73</v>
      </c>
      <c r="C93" s="45">
        <v>60000</v>
      </c>
      <c r="D93" s="46"/>
      <c r="E93" s="47" t="s">
        <v>42</v>
      </c>
      <c r="F93" s="47" t="s">
        <v>90</v>
      </c>
    </row>
    <row r="94" spans="2:7" outlineLevel="1" x14ac:dyDescent="0.2">
      <c r="B94" s="44"/>
      <c r="C94" s="19" t="s">
        <v>78</v>
      </c>
    </row>
    <row r="95" spans="2:7" outlineLevel="1" x14ac:dyDescent="0.2">
      <c r="B95" s="44"/>
      <c r="C95" s="19"/>
    </row>
    <row r="96" spans="2:7" ht="42.75" outlineLevel="1" x14ac:dyDescent="0.2">
      <c r="B96" s="44" t="s">
        <v>111</v>
      </c>
      <c r="C96" s="45">
        <v>5000</v>
      </c>
      <c r="F96" s="47" t="s">
        <v>96</v>
      </c>
      <c r="G96" s="47" t="s">
        <v>90</v>
      </c>
    </row>
    <row r="97" spans="2:7" outlineLevel="1" x14ac:dyDescent="0.2">
      <c r="B97" s="44"/>
      <c r="C97" s="19"/>
    </row>
    <row r="98" spans="2:7" ht="42.75" outlineLevel="1" x14ac:dyDescent="0.2">
      <c r="B98" s="44" t="s">
        <v>112</v>
      </c>
      <c r="C98" s="45">
        <v>-20000</v>
      </c>
      <c r="F98" s="47" t="s">
        <v>96</v>
      </c>
      <c r="G98" s="47" t="s">
        <v>90</v>
      </c>
    </row>
    <row r="99" spans="2:7" outlineLevel="1" x14ac:dyDescent="0.2">
      <c r="B99" s="44"/>
      <c r="C99" s="19"/>
    </row>
    <row r="100" spans="2:7" ht="42.75" outlineLevel="1" x14ac:dyDescent="0.2">
      <c r="B100" s="44" t="s">
        <v>113</v>
      </c>
      <c r="C100" s="45">
        <v>0</v>
      </c>
      <c r="F100" s="47" t="s">
        <v>96</v>
      </c>
      <c r="G100" s="47" t="s">
        <v>90</v>
      </c>
    </row>
    <row r="101" spans="2:7" outlineLevel="1" x14ac:dyDescent="0.2">
      <c r="B101" s="20"/>
      <c r="C101" s="19"/>
    </row>
    <row r="102" spans="2:7" outlineLevel="1" x14ac:dyDescent="0.2">
      <c r="C102" s="19"/>
    </row>
    <row r="103" spans="2:7" ht="15" outlineLevel="1" x14ac:dyDescent="0.2">
      <c r="B103" s="24" t="s">
        <v>114</v>
      </c>
      <c r="C103" s="48">
        <f>C93 + C96 + C98 + C100</f>
        <v>45000</v>
      </c>
      <c r="D103" s="49"/>
      <c r="E103" s="50"/>
      <c r="F103" s="50"/>
      <c r="G103" s="51"/>
    </row>
    <row r="104" spans="2:7" outlineLevel="1" x14ac:dyDescent="0.2"/>
    <row r="105" spans="2:7" outlineLevel="1" x14ac:dyDescent="0.2"/>
    <row r="106" spans="2:7" outlineLevel="1" x14ac:dyDescent="0.2"/>
    <row r="110" spans="2:7" outlineLevel="1" x14ac:dyDescent="0.2">
      <c r="B110" s="24"/>
    </row>
    <row r="111" spans="2:7" ht="16.5" x14ac:dyDescent="0.25">
      <c r="B111" s="5" t="s">
        <v>30</v>
      </c>
      <c r="C111" s="5"/>
      <c r="D111" s="5"/>
      <c r="E111" s="5"/>
      <c r="F111" s="5"/>
      <c r="G111" s="5"/>
    </row>
  </sheetData>
  <mergeCells count="2">
    <mergeCell ref="C19:G22"/>
    <mergeCell ref="C43:G44"/>
  </mergeCells>
  <pageMargins left="0.7" right="0.7" top="0.75" bottom="0.75" header="0.3" footer="0.3"/>
  <pageSetup paperSize="9" scale="29" orientation="portrait" r:id="rId1"/>
  <headerFooter>
    <oddHeader>&amp;C&amp;"Arial,Bold"&amp;11Attachment C Essex Thameside Franchise Financial Templates</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G70"/>
  <sheetViews>
    <sheetView showGridLines="0" zoomScale="85" zoomScaleNormal="85" workbookViewId="0">
      <pane ySplit="9" topLeftCell="A34" activePane="bottomLeft" state="frozen"/>
      <selection activeCell="Q14" sqref="Q14"/>
      <selection pane="bottomLeft" activeCell="C43" sqref="C43"/>
    </sheetView>
  </sheetViews>
  <sheetFormatPr defaultColWidth="9" defaultRowHeight="12.75" outlineLevelRow="1" x14ac:dyDescent="0.2"/>
  <cols>
    <col min="1" max="1" width="2.85546875" style="3" customWidth="1"/>
    <col min="2" max="2" width="39" style="3" customWidth="1"/>
    <col min="3" max="3" width="33.28515625" style="3" customWidth="1"/>
    <col min="4" max="4" width="4.28515625" style="3" customWidth="1"/>
    <col min="5" max="5" width="23.28515625" style="3" customWidth="1"/>
    <col min="6" max="7" width="50.7109375" style="3" customWidth="1"/>
    <col min="8" max="16384" width="9" style="3"/>
  </cols>
  <sheetData>
    <row r="2" spans="2:7" x14ac:dyDescent="0.2">
      <c r="B2" s="1" t="s">
        <v>16</v>
      </c>
      <c r="C2" s="2" t="str">
        <f>'Template Cover'!F2</f>
        <v>Enter User/Bidder Name</v>
      </c>
      <c r="D2" s="2"/>
      <c r="E2" s="2"/>
      <c r="F2" s="2"/>
    </row>
    <row r="3" spans="2:7" x14ac:dyDescent="0.2">
      <c r="B3" s="1" t="s">
        <v>17</v>
      </c>
      <c r="C3" s="2" t="str">
        <f>'Template Cover'!F3</f>
        <v xml:space="preserve">East Anglia </v>
      </c>
      <c r="D3" s="2"/>
      <c r="E3" s="2"/>
      <c r="F3" s="2"/>
    </row>
    <row r="4" spans="2:7" x14ac:dyDescent="0.2">
      <c r="B4" s="1" t="s">
        <v>18</v>
      </c>
      <c r="C4" s="2" t="str">
        <f ca="1">MID(CELL("filename",$A$1),FIND("]",CELL("filename",$A$1))+1,99)</f>
        <v xml:space="preserve">B. Ratio Inputs </v>
      </c>
      <c r="D4" s="2"/>
      <c r="E4" s="2"/>
      <c r="F4" s="2"/>
    </row>
    <row r="5" spans="2:7" x14ac:dyDescent="0.2">
      <c r="B5" s="1" t="s">
        <v>19</v>
      </c>
      <c r="C5" s="2">
        <f>'Template Cover'!F5</f>
        <v>1</v>
      </c>
      <c r="D5" s="2"/>
      <c r="E5" s="2"/>
      <c r="F5" s="2"/>
    </row>
    <row r="6" spans="2:7" x14ac:dyDescent="0.2">
      <c r="B6" s="1" t="s">
        <v>20</v>
      </c>
      <c r="C6" s="4">
        <f>'Template Cover'!F6</f>
        <v>41974</v>
      </c>
      <c r="D6" s="4"/>
      <c r="E6" s="4"/>
      <c r="F6" s="4"/>
    </row>
    <row r="7" spans="2:7" x14ac:dyDescent="0.2">
      <c r="B7" s="1" t="s">
        <v>21</v>
      </c>
      <c r="C7" s="2"/>
      <c r="D7" s="2"/>
      <c r="E7" s="2"/>
      <c r="F7" s="2"/>
    </row>
    <row r="10" spans="2:7" ht="16.5" x14ac:dyDescent="0.25">
      <c r="B10" s="5" t="s">
        <v>22</v>
      </c>
      <c r="C10" s="5"/>
      <c r="D10" s="5"/>
      <c r="E10" s="5"/>
      <c r="F10" s="5"/>
      <c r="G10" s="5"/>
    </row>
    <row r="11" spans="2:7" outlineLevel="1" x14ac:dyDescent="0.2"/>
    <row r="12" spans="2:7" outlineLevel="1" x14ac:dyDescent="0.2">
      <c r="B12" s="20" t="s">
        <v>34</v>
      </c>
      <c r="C12" s="19" t="s">
        <v>35</v>
      </c>
      <c r="D12" s="19"/>
    </row>
    <row r="13" spans="2:7" outlineLevel="1" x14ac:dyDescent="0.2">
      <c r="B13" s="25" t="s">
        <v>121</v>
      </c>
      <c r="C13" s="20" t="s">
        <v>120</v>
      </c>
      <c r="D13" s="20"/>
    </row>
    <row r="14" spans="2:7" ht="12.75" customHeight="1" outlineLevel="1" x14ac:dyDescent="0.2">
      <c r="B14" s="20"/>
      <c r="D14" s="28"/>
      <c r="E14" s="28"/>
      <c r="F14" s="28"/>
      <c r="G14" s="28"/>
    </row>
    <row r="15" spans="2:7" outlineLevel="1" x14ac:dyDescent="0.2">
      <c r="B15" s="25" t="s">
        <v>122</v>
      </c>
      <c r="C15" s="20" t="s">
        <v>123</v>
      </c>
      <c r="D15" s="28"/>
      <c r="E15" s="28"/>
      <c r="F15" s="28"/>
      <c r="G15" s="28"/>
    </row>
    <row r="16" spans="2:7" outlineLevel="1" x14ac:dyDescent="0.2">
      <c r="B16" s="24"/>
      <c r="C16" s="40"/>
      <c r="D16" s="40"/>
      <c r="E16" s="40"/>
      <c r="F16" s="40"/>
      <c r="G16" s="40"/>
    </row>
    <row r="17" spans="2:7" outlineLevel="1" x14ac:dyDescent="0.2">
      <c r="B17" s="23" t="s">
        <v>124</v>
      </c>
      <c r="C17" s="20" t="s">
        <v>52</v>
      </c>
    </row>
    <row r="18" spans="2:7" outlineLevel="1" x14ac:dyDescent="0.2"/>
    <row r="19" spans="2:7" ht="12.75" customHeight="1" outlineLevel="1" x14ac:dyDescent="0.2">
      <c r="B19" s="23" t="s">
        <v>55</v>
      </c>
      <c r="C19" s="3" t="s">
        <v>53</v>
      </c>
      <c r="D19" s="41"/>
      <c r="E19" s="41"/>
      <c r="F19" s="41"/>
      <c r="G19" s="41"/>
    </row>
    <row r="20" spans="2:7" outlineLevel="1" x14ac:dyDescent="0.2">
      <c r="B20" s="23"/>
      <c r="D20" s="41"/>
      <c r="E20" s="41"/>
      <c r="F20" s="41"/>
      <c r="G20" s="41"/>
    </row>
    <row r="21" spans="2:7" outlineLevel="1" x14ac:dyDescent="0.2">
      <c r="B21" s="23" t="s">
        <v>63</v>
      </c>
      <c r="C21" s="30" t="s">
        <v>80</v>
      </c>
      <c r="D21" s="41"/>
      <c r="E21" s="41"/>
      <c r="F21" s="43" t="s">
        <v>115</v>
      </c>
      <c r="G21" s="41"/>
    </row>
    <row r="22" spans="2:7" outlineLevel="1" x14ac:dyDescent="0.2">
      <c r="B22" s="23"/>
      <c r="D22" s="41"/>
      <c r="E22" s="41"/>
      <c r="G22" s="41"/>
    </row>
    <row r="23" spans="2:7" ht="14.25" outlineLevel="1" x14ac:dyDescent="0.2">
      <c r="B23" s="59" t="s">
        <v>125</v>
      </c>
      <c r="C23" s="60">
        <v>3</v>
      </c>
      <c r="D23" s="41"/>
      <c r="E23" s="41"/>
      <c r="F23" s="60" t="s">
        <v>90</v>
      </c>
      <c r="G23" s="41"/>
    </row>
    <row r="24" spans="2:7" outlineLevel="1" x14ac:dyDescent="0.2">
      <c r="B24" s="20"/>
      <c r="C24" s="41"/>
      <c r="D24" s="41"/>
      <c r="E24" s="41"/>
      <c r="F24" s="41"/>
      <c r="G24" s="41"/>
    </row>
    <row r="25" spans="2:7" outlineLevel="1" x14ac:dyDescent="0.2">
      <c r="B25" s="20"/>
      <c r="C25" s="41"/>
      <c r="D25" s="41"/>
      <c r="E25" s="41"/>
      <c r="F25" s="41"/>
      <c r="G25" s="41"/>
    </row>
    <row r="26" spans="2:7" outlineLevel="1" x14ac:dyDescent="0.2"/>
    <row r="27" spans="2:7" outlineLevel="1" x14ac:dyDescent="0.2"/>
    <row r="28" spans="2:7" outlineLevel="1" x14ac:dyDescent="0.2">
      <c r="B28" s="25" t="s">
        <v>126</v>
      </c>
      <c r="C28" s="20" t="s">
        <v>127</v>
      </c>
      <c r="D28" s="28"/>
      <c r="E28" s="28"/>
      <c r="F28" s="28"/>
      <c r="G28" s="28"/>
    </row>
    <row r="29" spans="2:7" outlineLevel="1" x14ac:dyDescent="0.2">
      <c r="B29" s="24"/>
      <c r="C29" s="40"/>
      <c r="D29" s="40"/>
      <c r="E29" s="40"/>
      <c r="F29" s="40"/>
      <c r="G29" s="40"/>
    </row>
    <row r="30" spans="2:7" outlineLevel="1" x14ac:dyDescent="0.2">
      <c r="B30" s="23" t="s">
        <v>124</v>
      </c>
      <c r="C30" s="20" t="s">
        <v>64</v>
      </c>
    </row>
    <row r="31" spans="2:7" outlineLevel="1" x14ac:dyDescent="0.2">
      <c r="C31" s="40"/>
    </row>
    <row r="32" spans="2:7" ht="12.75" customHeight="1" outlineLevel="1" x14ac:dyDescent="0.2">
      <c r="B32" s="23" t="s">
        <v>55</v>
      </c>
      <c r="C32" s="3" t="s">
        <v>65</v>
      </c>
      <c r="D32" s="41"/>
      <c r="E32" s="41"/>
      <c r="F32" s="41"/>
      <c r="G32" s="41"/>
    </row>
    <row r="33" spans="2:7" outlineLevel="1" x14ac:dyDescent="0.2">
      <c r="B33" s="23"/>
      <c r="D33" s="41"/>
      <c r="E33" s="41"/>
      <c r="F33" s="41"/>
      <c r="G33" s="41"/>
    </row>
    <row r="34" spans="2:7" outlineLevel="1" x14ac:dyDescent="0.2">
      <c r="B34" s="23" t="s">
        <v>63</v>
      </c>
      <c r="C34" s="19" t="s">
        <v>79</v>
      </c>
      <c r="D34" s="41"/>
      <c r="E34" s="41"/>
      <c r="F34" s="43" t="s">
        <v>115</v>
      </c>
      <c r="G34" s="41"/>
    </row>
    <row r="35" spans="2:7" outlineLevel="1" x14ac:dyDescent="0.2">
      <c r="B35" s="23"/>
      <c r="D35" s="41"/>
      <c r="E35" s="41"/>
      <c r="G35" s="41"/>
    </row>
    <row r="36" spans="2:7" ht="14.25" outlineLevel="1" x14ac:dyDescent="0.2">
      <c r="B36" s="59" t="s">
        <v>125</v>
      </c>
      <c r="C36" s="60">
        <v>4</v>
      </c>
      <c r="D36" s="41"/>
      <c r="E36" s="41"/>
      <c r="F36" s="60" t="s">
        <v>90</v>
      </c>
      <c r="G36" s="41"/>
    </row>
    <row r="37" spans="2:7" outlineLevel="1" x14ac:dyDescent="0.2">
      <c r="B37" s="24"/>
      <c r="C37" s="40"/>
      <c r="D37" s="40"/>
      <c r="E37" s="40"/>
      <c r="F37" s="40"/>
      <c r="G37" s="40"/>
    </row>
    <row r="38" spans="2:7" outlineLevel="1" x14ac:dyDescent="0.2">
      <c r="B38" s="24"/>
      <c r="C38" s="40"/>
      <c r="D38" s="40"/>
      <c r="E38" s="40"/>
      <c r="F38" s="40"/>
      <c r="G38" s="40"/>
    </row>
    <row r="39" spans="2:7" outlineLevel="1" x14ac:dyDescent="0.2">
      <c r="B39" s="25" t="s">
        <v>128</v>
      </c>
      <c r="C39" s="20" t="s">
        <v>74</v>
      </c>
    </row>
    <row r="40" spans="2:7" outlineLevel="1" x14ac:dyDescent="0.2">
      <c r="C40" s="20"/>
    </row>
    <row r="41" spans="2:7" outlineLevel="1" x14ac:dyDescent="0.2">
      <c r="C41" s="43" t="s">
        <v>67</v>
      </c>
      <c r="F41" s="43" t="s">
        <v>115</v>
      </c>
    </row>
    <row r="42" spans="2:7" outlineLevel="1" x14ac:dyDescent="0.2"/>
    <row r="43" spans="2:7" ht="14.25" outlineLevel="1" x14ac:dyDescent="0.2">
      <c r="B43" s="24" t="s">
        <v>134</v>
      </c>
      <c r="C43" s="61">
        <v>40000</v>
      </c>
      <c r="F43" s="60" t="s">
        <v>90</v>
      </c>
    </row>
    <row r="44" spans="2:7" outlineLevel="1" x14ac:dyDescent="0.2"/>
    <row r="45" spans="2:7" outlineLevel="1" x14ac:dyDescent="0.2"/>
    <row r="46" spans="2:7" outlineLevel="1" x14ac:dyDescent="0.2"/>
    <row r="47" spans="2:7" outlineLevel="1" x14ac:dyDescent="0.2">
      <c r="B47" s="25" t="s">
        <v>129</v>
      </c>
      <c r="C47" s="20" t="s">
        <v>130</v>
      </c>
      <c r="D47" s="28"/>
      <c r="E47" s="28"/>
      <c r="F47" s="28"/>
    </row>
    <row r="48" spans="2:7" outlineLevel="1" x14ac:dyDescent="0.2">
      <c r="B48" s="24"/>
      <c r="C48" s="40"/>
      <c r="D48" s="40"/>
      <c r="E48" s="40"/>
      <c r="F48" s="40"/>
    </row>
    <row r="49" spans="2:6" ht="12.75" customHeight="1" outlineLevel="1" x14ac:dyDescent="0.2">
      <c r="B49" s="23" t="s">
        <v>124</v>
      </c>
      <c r="C49" s="20" t="s">
        <v>135</v>
      </c>
      <c r="D49" s="20"/>
      <c r="E49" s="20"/>
      <c r="F49" s="20"/>
    </row>
    <row r="50" spans="2:6" outlineLevel="1" x14ac:dyDescent="0.2">
      <c r="B50" s="23"/>
      <c r="C50" s="20"/>
    </row>
    <row r="51" spans="2:6" outlineLevel="1" x14ac:dyDescent="0.2">
      <c r="B51" s="23" t="s">
        <v>55</v>
      </c>
      <c r="C51" s="3" t="s">
        <v>71</v>
      </c>
      <c r="D51" s="41"/>
      <c r="E51" s="41"/>
      <c r="F51" s="41"/>
    </row>
    <row r="52" spans="2:6" outlineLevel="1" x14ac:dyDescent="0.2">
      <c r="B52" s="23"/>
      <c r="D52" s="41"/>
      <c r="E52" s="41"/>
      <c r="F52" s="41"/>
    </row>
    <row r="53" spans="2:6" outlineLevel="1" x14ac:dyDescent="0.2">
      <c r="B53" s="23" t="s">
        <v>63</v>
      </c>
      <c r="C53" s="20" t="s">
        <v>131</v>
      </c>
      <c r="D53" s="41"/>
      <c r="E53" s="41"/>
      <c r="F53" s="43" t="s">
        <v>115</v>
      </c>
    </row>
    <row r="54" spans="2:6" outlineLevel="1" x14ac:dyDescent="0.2">
      <c r="B54" s="23"/>
      <c r="D54" s="41"/>
      <c r="E54" s="41"/>
    </row>
    <row r="55" spans="2:6" ht="14.25" outlineLevel="1" x14ac:dyDescent="0.2">
      <c r="B55" s="59" t="s">
        <v>125</v>
      </c>
      <c r="C55" s="60">
        <v>2</v>
      </c>
      <c r="D55" s="41"/>
      <c r="E55" s="41"/>
      <c r="F55" s="60" t="s">
        <v>90</v>
      </c>
    </row>
    <row r="56" spans="2:6" outlineLevel="1" x14ac:dyDescent="0.2"/>
    <row r="57" spans="2:6" outlineLevel="1" x14ac:dyDescent="0.2"/>
    <row r="58" spans="2:6" outlineLevel="1" x14ac:dyDescent="0.2">
      <c r="B58" s="25" t="s">
        <v>148</v>
      </c>
      <c r="C58" s="20" t="s">
        <v>132</v>
      </c>
      <c r="D58" s="28"/>
      <c r="E58" s="28"/>
      <c r="F58" s="28"/>
    </row>
    <row r="59" spans="2:6" outlineLevel="1" x14ac:dyDescent="0.2">
      <c r="B59" s="24"/>
      <c r="C59" s="40"/>
      <c r="D59" s="40"/>
      <c r="E59" s="40"/>
      <c r="F59" s="40"/>
    </row>
    <row r="60" spans="2:6" ht="12.75" customHeight="1" outlineLevel="1" x14ac:dyDescent="0.2">
      <c r="B60" s="23" t="s">
        <v>124</v>
      </c>
      <c r="C60" s="20" t="s">
        <v>136</v>
      </c>
      <c r="D60" s="20"/>
      <c r="E60" s="20"/>
      <c r="F60" s="20"/>
    </row>
    <row r="61" spans="2:6" outlineLevel="1" x14ac:dyDescent="0.2">
      <c r="B61" s="23"/>
      <c r="C61" s="20"/>
    </row>
    <row r="62" spans="2:6" outlineLevel="1" x14ac:dyDescent="0.2">
      <c r="B62" s="23" t="s">
        <v>55</v>
      </c>
      <c r="C62" s="3" t="s">
        <v>71</v>
      </c>
      <c r="D62" s="41"/>
      <c r="E62" s="41"/>
      <c r="F62" s="41"/>
    </row>
    <row r="63" spans="2:6" outlineLevel="1" x14ac:dyDescent="0.2">
      <c r="B63" s="23"/>
      <c r="D63" s="41"/>
      <c r="E63" s="41"/>
      <c r="F63" s="41"/>
    </row>
    <row r="64" spans="2:6" outlineLevel="1" x14ac:dyDescent="0.2">
      <c r="B64" s="23" t="s">
        <v>63</v>
      </c>
      <c r="C64" s="20" t="s">
        <v>131</v>
      </c>
      <c r="D64" s="41"/>
      <c r="E64" s="41"/>
      <c r="F64" s="43" t="s">
        <v>115</v>
      </c>
    </row>
    <row r="65" spans="2:7" outlineLevel="1" x14ac:dyDescent="0.2">
      <c r="B65" s="23"/>
      <c r="D65" s="41"/>
      <c r="E65" s="41"/>
    </row>
    <row r="66" spans="2:7" ht="14.25" outlineLevel="1" x14ac:dyDescent="0.2">
      <c r="B66" s="59" t="s">
        <v>125</v>
      </c>
      <c r="C66" s="60">
        <v>1</v>
      </c>
      <c r="D66" s="41"/>
      <c r="E66" s="41"/>
      <c r="F66" s="60" t="s">
        <v>90</v>
      </c>
    </row>
    <row r="67" spans="2:7" outlineLevel="1" x14ac:dyDescent="0.2"/>
    <row r="68" spans="2:7" outlineLevel="1" x14ac:dyDescent="0.2"/>
    <row r="69" spans="2:7" outlineLevel="1" x14ac:dyDescent="0.2">
      <c r="B69" s="24"/>
    </row>
    <row r="70" spans="2:7" ht="16.5" x14ac:dyDescent="0.25">
      <c r="B70" s="5" t="s">
        <v>30</v>
      </c>
      <c r="C70" s="5"/>
      <c r="D70" s="5"/>
      <c r="E70" s="5"/>
      <c r="F70" s="5"/>
      <c r="G70" s="5"/>
    </row>
  </sheetData>
  <pageMargins left="0.7" right="0.7" top="0.75" bottom="0.75" header="0.3" footer="0.3"/>
  <pageSetup paperSize="9" scale="29" orientation="portrait" r:id="rId1"/>
  <headerFooter>
    <oddHeader>&amp;C&amp;"Arial,Bold"&amp;11Attachment C Essex Thameside Franchise Financial Templates</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G38"/>
  <sheetViews>
    <sheetView showGridLines="0" zoomScale="80" zoomScaleNormal="80" workbookViewId="0">
      <pane ySplit="9" topLeftCell="A10" activePane="bottomLeft" state="frozen"/>
      <selection activeCell="Q14" sqref="Q14"/>
      <selection pane="bottomLeft" activeCell="I28" sqref="I28"/>
    </sheetView>
  </sheetViews>
  <sheetFormatPr defaultColWidth="9" defaultRowHeight="12.75" outlineLevelRow="1" x14ac:dyDescent="0.2"/>
  <cols>
    <col min="1" max="1" width="2.85546875" style="3" customWidth="1"/>
    <col min="2" max="2" width="23.5703125" style="3" customWidth="1"/>
    <col min="3" max="3" width="25.85546875" style="3" customWidth="1"/>
    <col min="4" max="4" width="6" style="3" customWidth="1"/>
    <col min="5" max="5" width="23.28515625" style="3" customWidth="1"/>
    <col min="6" max="6" width="21.140625" style="3" bestFit="1" customWidth="1"/>
    <col min="7" max="7" width="50.7109375" style="3" customWidth="1"/>
    <col min="8" max="16384" width="9" style="3"/>
  </cols>
  <sheetData>
    <row r="2" spans="2:7" x14ac:dyDescent="0.2">
      <c r="B2" s="1" t="s">
        <v>16</v>
      </c>
      <c r="C2" s="2" t="str">
        <f>'Template Cover'!F2</f>
        <v>Enter User/Bidder Name</v>
      </c>
      <c r="D2" s="2"/>
      <c r="E2" s="2"/>
      <c r="F2" s="2"/>
    </row>
    <row r="3" spans="2:7" x14ac:dyDescent="0.2">
      <c r="B3" s="1" t="s">
        <v>17</v>
      </c>
      <c r="C3" s="2" t="str">
        <f>'Template Cover'!F3</f>
        <v xml:space="preserve">East Anglia </v>
      </c>
      <c r="D3" s="2"/>
      <c r="E3" s="2"/>
      <c r="F3" s="2"/>
    </row>
    <row r="4" spans="2:7" x14ac:dyDescent="0.2">
      <c r="B4" s="1" t="s">
        <v>18</v>
      </c>
      <c r="C4" s="2" t="str">
        <f ca="1">MID(CELL("filename",$A$1),FIND("]",CELL("filename",$A$1))+1,99)</f>
        <v>1. Credit Rating</v>
      </c>
      <c r="D4" s="2"/>
      <c r="E4" s="2"/>
      <c r="F4" s="2"/>
    </row>
    <row r="5" spans="2:7" x14ac:dyDescent="0.2">
      <c r="B5" s="1" t="s">
        <v>19</v>
      </c>
      <c r="C5" s="2">
        <f>'Template Cover'!F5</f>
        <v>1</v>
      </c>
      <c r="D5" s="2"/>
      <c r="E5" s="2"/>
      <c r="F5" s="2"/>
    </row>
    <row r="6" spans="2:7" x14ac:dyDescent="0.2">
      <c r="B6" s="1" t="s">
        <v>20</v>
      </c>
      <c r="C6" s="4">
        <f>'Template Cover'!F6</f>
        <v>41974</v>
      </c>
      <c r="D6" s="4"/>
      <c r="E6" s="4"/>
      <c r="F6" s="4"/>
    </row>
    <row r="7" spans="2:7" x14ac:dyDescent="0.2">
      <c r="B7" s="1" t="s">
        <v>21</v>
      </c>
      <c r="C7" s="2"/>
      <c r="D7" s="2"/>
      <c r="E7" s="2"/>
      <c r="F7" s="2"/>
    </row>
    <row r="10" spans="2:7" ht="16.5" x14ac:dyDescent="0.25">
      <c r="B10" s="5" t="s">
        <v>22</v>
      </c>
      <c r="C10" s="5"/>
      <c r="D10" s="5"/>
      <c r="E10" s="5"/>
      <c r="F10" s="5"/>
      <c r="G10" s="5"/>
    </row>
    <row r="11" spans="2:7" outlineLevel="1" x14ac:dyDescent="0.2"/>
    <row r="12" spans="2:7" outlineLevel="1" x14ac:dyDescent="0.2">
      <c r="B12" s="20" t="s">
        <v>34</v>
      </c>
      <c r="C12" s="19" t="s">
        <v>35</v>
      </c>
      <c r="D12" s="19"/>
    </row>
    <row r="13" spans="2:7" outlineLevel="1" x14ac:dyDescent="0.2">
      <c r="B13" s="25">
        <v>1</v>
      </c>
      <c r="C13" s="20" t="s">
        <v>49</v>
      </c>
      <c r="D13" s="20"/>
    </row>
    <row r="14" spans="2:7" outlineLevel="1" x14ac:dyDescent="0.2">
      <c r="B14" s="20"/>
      <c r="C14" s="77" t="s">
        <v>47</v>
      </c>
      <c r="D14" s="77"/>
      <c r="E14" s="77"/>
      <c r="F14" s="77"/>
      <c r="G14" s="77"/>
    </row>
    <row r="15" spans="2:7" outlineLevel="1" x14ac:dyDescent="0.2">
      <c r="B15" s="20"/>
      <c r="C15" s="77"/>
      <c r="D15" s="77"/>
      <c r="E15" s="77"/>
      <c r="F15" s="77"/>
      <c r="G15" s="77"/>
    </row>
    <row r="16" spans="2:7" outlineLevel="1" x14ac:dyDescent="0.2">
      <c r="C16" s="3" t="s">
        <v>46</v>
      </c>
    </row>
    <row r="17" spans="2:7" outlineLevel="1" x14ac:dyDescent="0.2">
      <c r="B17" s="3" t="s">
        <v>32</v>
      </c>
    </row>
    <row r="18" spans="2:7" outlineLevel="1" x14ac:dyDescent="0.2"/>
    <row r="19" spans="2:7" outlineLevel="1" x14ac:dyDescent="0.2">
      <c r="B19" s="21" t="s">
        <v>33</v>
      </c>
      <c r="C19" s="21" t="s">
        <v>41</v>
      </c>
      <c r="D19" s="21"/>
      <c r="E19" s="43" t="s">
        <v>40</v>
      </c>
      <c r="F19" s="43" t="s">
        <v>43</v>
      </c>
      <c r="G19" s="43" t="s">
        <v>119</v>
      </c>
    </row>
    <row r="20" spans="2:7" outlineLevel="1" x14ac:dyDescent="0.2"/>
    <row r="21" spans="2:7" s="57" customFormat="1" ht="14.25" outlineLevel="1" x14ac:dyDescent="0.25">
      <c r="B21" s="55" t="s">
        <v>38</v>
      </c>
      <c r="C21" s="47" t="s">
        <v>36</v>
      </c>
      <c r="D21" s="56"/>
      <c r="E21" s="47" t="s">
        <v>42</v>
      </c>
      <c r="F21" s="54" t="s">
        <v>44</v>
      </c>
      <c r="G21" s="47" t="s">
        <v>45</v>
      </c>
    </row>
    <row r="22" spans="2:7" outlineLevel="1" x14ac:dyDescent="0.2">
      <c r="F22" s="22"/>
    </row>
    <row r="23" spans="2:7" s="57" customFormat="1" ht="14.25" outlineLevel="1" x14ac:dyDescent="0.25">
      <c r="B23" s="55" t="s">
        <v>37</v>
      </c>
      <c r="C23" s="47" t="s">
        <v>36</v>
      </c>
      <c r="D23" s="56"/>
      <c r="E23" s="47" t="s">
        <v>42</v>
      </c>
      <c r="F23" s="54" t="s">
        <v>44</v>
      </c>
      <c r="G23" s="47" t="s">
        <v>45</v>
      </c>
    </row>
    <row r="24" spans="2:7" outlineLevel="1" x14ac:dyDescent="0.2">
      <c r="F24" s="22"/>
    </row>
    <row r="25" spans="2:7" s="57" customFormat="1" ht="14.25" outlineLevel="1" x14ac:dyDescent="0.25">
      <c r="B25" s="55" t="s">
        <v>39</v>
      </c>
      <c r="C25" s="47" t="s">
        <v>36</v>
      </c>
      <c r="D25" s="56"/>
      <c r="E25" s="47" t="s">
        <v>42</v>
      </c>
      <c r="F25" s="54" t="s">
        <v>44</v>
      </c>
      <c r="G25" s="47" t="s">
        <v>45</v>
      </c>
    </row>
    <row r="26" spans="2:7" outlineLevel="1" x14ac:dyDescent="0.2"/>
    <row r="27" spans="2:7" outlineLevel="1" x14ac:dyDescent="0.2"/>
    <row r="28" spans="2:7" outlineLevel="1" x14ac:dyDescent="0.2">
      <c r="B28" s="23" t="s">
        <v>75</v>
      </c>
      <c r="C28" s="24"/>
      <c r="E28" s="22"/>
    </row>
    <row r="29" spans="2:7" outlineLevel="1" x14ac:dyDescent="0.2"/>
    <row r="30" spans="2:7" ht="14.25" outlineLevel="1" x14ac:dyDescent="0.2">
      <c r="B30" s="21" t="s">
        <v>38</v>
      </c>
      <c r="C30" s="54" t="s">
        <v>151</v>
      </c>
      <c r="E30" s="70" t="s">
        <v>83</v>
      </c>
    </row>
    <row r="31" spans="2:7" outlineLevel="1" x14ac:dyDescent="0.2">
      <c r="C31" s="22"/>
      <c r="E31" s="71" t="s">
        <v>84</v>
      </c>
    </row>
    <row r="32" spans="2:7" ht="14.25" outlineLevel="1" x14ac:dyDescent="0.2">
      <c r="B32" s="21" t="s">
        <v>37</v>
      </c>
      <c r="C32" s="54" t="s">
        <v>84</v>
      </c>
      <c r="E32" s="72" t="s">
        <v>151</v>
      </c>
    </row>
    <row r="33" spans="2:7" x14ac:dyDescent="0.2">
      <c r="C33" s="22"/>
    </row>
    <row r="34" spans="2:7" ht="14.25" x14ac:dyDescent="0.2">
      <c r="B34" s="21" t="s">
        <v>39</v>
      </c>
      <c r="C34" s="54" t="s">
        <v>83</v>
      </c>
    </row>
    <row r="35" spans="2:7" ht="16.5" x14ac:dyDescent="0.25">
      <c r="B35" s="34" t="s">
        <v>30</v>
      </c>
      <c r="C35" s="34"/>
      <c r="D35" s="34"/>
      <c r="E35" s="34"/>
      <c r="F35" s="34"/>
      <c r="G35" s="34"/>
    </row>
    <row r="36" spans="2:7" x14ac:dyDescent="0.2">
      <c r="B36" s="3" t="s">
        <v>118</v>
      </c>
      <c r="C36" s="53" t="str">
        <f>IF(OR(C30 = E30, C32 = E30,C34 =E30), "PASS", "FAIL")</f>
        <v>PASS</v>
      </c>
    </row>
    <row r="38" spans="2:7" ht="16.5" x14ac:dyDescent="0.25">
      <c r="B38" s="5" t="s">
        <v>30</v>
      </c>
      <c r="C38" s="5"/>
      <c r="D38" s="5"/>
      <c r="E38" s="5"/>
      <c r="F38" s="5"/>
      <c r="G38" s="5"/>
    </row>
  </sheetData>
  <mergeCells count="1">
    <mergeCell ref="C14:G15"/>
  </mergeCells>
  <dataValidations count="1">
    <dataValidation type="list" allowBlank="1" showInputMessage="1" showErrorMessage="1" sqref="C30 C32 C34">
      <formula1>$E$30:$E$32</formula1>
    </dataValidation>
  </dataValidations>
  <pageMargins left="0.7" right="0.7" top="0.75" bottom="0.75" header="0.3" footer="0.3"/>
  <pageSetup paperSize="9" scale="61" orientation="portrait" r:id="rId1"/>
  <headerFooter>
    <oddHeader>&amp;C&amp;"Arial,Bold"&amp;11Attachment C Essex Thameside Franchise Financial Templates</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I58"/>
  <sheetViews>
    <sheetView showGridLines="0" zoomScale="80" zoomScaleNormal="80" workbookViewId="0">
      <pane ySplit="9" topLeftCell="A13" activePane="bottomLeft" state="frozen"/>
      <selection activeCell="Q14" sqref="Q14"/>
      <selection pane="bottomLeft" activeCell="G45" sqref="G45"/>
    </sheetView>
  </sheetViews>
  <sheetFormatPr defaultColWidth="9" defaultRowHeight="12.75" outlineLevelRow="1" x14ac:dyDescent="0.2"/>
  <cols>
    <col min="1" max="1" width="2.85546875" style="3" customWidth="1"/>
    <col min="2" max="2" width="31.5703125" style="3" customWidth="1"/>
    <col min="3" max="3" width="33.28515625" style="3" customWidth="1"/>
    <col min="4" max="4" width="4.28515625" style="3" customWidth="1"/>
    <col min="5" max="5" width="23.28515625" style="3" customWidth="1"/>
    <col min="6" max="6" width="21.140625" style="3" bestFit="1" customWidth="1"/>
    <col min="7" max="7" width="37" style="3" bestFit="1" customWidth="1"/>
    <col min="8" max="16384" width="9" style="3"/>
  </cols>
  <sheetData>
    <row r="2" spans="2:7" x14ac:dyDescent="0.2">
      <c r="B2" s="1" t="s">
        <v>16</v>
      </c>
      <c r="C2" s="2" t="str">
        <f>'Template Cover'!F2</f>
        <v>Enter User/Bidder Name</v>
      </c>
      <c r="D2" s="2"/>
      <c r="E2" s="2"/>
      <c r="F2" s="2"/>
    </row>
    <row r="3" spans="2:7" x14ac:dyDescent="0.2">
      <c r="B3" s="1" t="s">
        <v>17</v>
      </c>
      <c r="C3" s="2" t="str">
        <f>'Template Cover'!F3</f>
        <v xml:space="preserve">East Anglia </v>
      </c>
      <c r="D3" s="2"/>
      <c r="E3" s="2"/>
      <c r="F3" s="2"/>
    </row>
    <row r="4" spans="2:7" x14ac:dyDescent="0.2">
      <c r="B4" s="1" t="s">
        <v>18</v>
      </c>
      <c r="C4" s="2" t="str">
        <f ca="1">MID(CELL("filename",$A$1),FIND("]",CELL("filename",$A$1))+1,99)</f>
        <v xml:space="preserve">2. Financial Ratios </v>
      </c>
      <c r="D4" s="2"/>
      <c r="E4" s="2"/>
      <c r="F4" s="2"/>
    </row>
    <row r="5" spans="2:7" x14ac:dyDescent="0.2">
      <c r="B5" s="1" t="s">
        <v>19</v>
      </c>
      <c r="C5" s="2">
        <f>'Template Cover'!F5</f>
        <v>1</v>
      </c>
      <c r="D5" s="2"/>
      <c r="E5" s="2"/>
      <c r="F5" s="2"/>
    </row>
    <row r="6" spans="2:7" x14ac:dyDescent="0.2">
      <c r="B6" s="1" t="s">
        <v>20</v>
      </c>
      <c r="C6" s="4">
        <f>'Template Cover'!F6</f>
        <v>41974</v>
      </c>
      <c r="D6" s="4"/>
      <c r="E6" s="4"/>
      <c r="F6" s="4"/>
    </row>
    <row r="7" spans="2:7" x14ac:dyDescent="0.2">
      <c r="B7" s="1" t="s">
        <v>21</v>
      </c>
      <c r="C7" s="2"/>
      <c r="D7" s="2"/>
      <c r="E7" s="2"/>
      <c r="F7" s="2"/>
    </row>
    <row r="10" spans="2:7" ht="16.5" x14ac:dyDescent="0.25">
      <c r="B10" s="5" t="s">
        <v>22</v>
      </c>
      <c r="C10" s="5"/>
      <c r="D10" s="5"/>
      <c r="E10" s="5"/>
      <c r="F10" s="5"/>
      <c r="G10" s="5"/>
    </row>
    <row r="11" spans="2:7" outlineLevel="1" x14ac:dyDescent="0.2"/>
    <row r="12" spans="2:7" outlineLevel="1" x14ac:dyDescent="0.2">
      <c r="B12" s="20" t="s">
        <v>34</v>
      </c>
      <c r="C12" s="19" t="s">
        <v>35</v>
      </c>
      <c r="D12" s="19"/>
    </row>
    <row r="13" spans="2:7" outlineLevel="1" x14ac:dyDescent="0.2">
      <c r="B13" s="25">
        <v>2</v>
      </c>
      <c r="C13" s="20" t="s">
        <v>50</v>
      </c>
      <c r="D13" s="20"/>
    </row>
    <row r="14" spans="2:7" outlineLevel="1" x14ac:dyDescent="0.2">
      <c r="B14" s="20"/>
      <c r="C14" s="20" t="s">
        <v>51</v>
      </c>
      <c r="D14" s="20"/>
    </row>
    <row r="15" spans="2:7" outlineLevel="1" x14ac:dyDescent="0.2">
      <c r="B15" s="20"/>
      <c r="C15" s="20"/>
      <c r="D15" s="20"/>
    </row>
    <row r="16" spans="2:7" ht="12.75" customHeight="1" outlineLevel="1" x14ac:dyDescent="0.2">
      <c r="B16" s="20"/>
      <c r="D16" s="28"/>
      <c r="E16" s="28"/>
      <c r="F16" s="28"/>
      <c r="G16" s="28"/>
    </row>
    <row r="17" spans="2:9" outlineLevel="1" x14ac:dyDescent="0.2">
      <c r="B17" s="25" t="s">
        <v>48</v>
      </c>
      <c r="C17" s="20" t="s">
        <v>52</v>
      </c>
      <c r="D17" s="28"/>
      <c r="E17" s="28"/>
      <c r="F17" s="28"/>
      <c r="G17" s="28"/>
    </row>
    <row r="18" spans="2:9" outlineLevel="1" x14ac:dyDescent="0.2">
      <c r="B18" s="24"/>
      <c r="C18" s="26"/>
      <c r="D18" s="26"/>
      <c r="E18" s="26"/>
      <c r="F18" s="26"/>
      <c r="G18" s="26"/>
    </row>
    <row r="19" spans="2:9" outlineLevel="1" x14ac:dyDescent="0.2">
      <c r="B19" s="23" t="s">
        <v>55</v>
      </c>
      <c r="C19" s="3" t="s">
        <v>53</v>
      </c>
    </row>
    <row r="20" spans="2:9" outlineLevel="1" x14ac:dyDescent="0.2">
      <c r="B20" s="23"/>
    </row>
    <row r="21" spans="2:9" outlineLevel="1" x14ac:dyDescent="0.2">
      <c r="B21" s="23" t="s">
        <v>63</v>
      </c>
      <c r="C21" s="30" t="s">
        <v>80</v>
      </c>
    </row>
    <row r="22" spans="2:9" outlineLevel="1" x14ac:dyDescent="0.2">
      <c r="B22" s="23"/>
    </row>
    <row r="23" spans="2:9" ht="15" outlineLevel="1" x14ac:dyDescent="0.2">
      <c r="B23" s="59"/>
      <c r="C23" s="62">
        <f>'B. Ratio Inputs '!C23</f>
        <v>3</v>
      </c>
    </row>
    <row r="24" spans="2:9" outlineLevel="1" x14ac:dyDescent="0.2">
      <c r="B24" s="23"/>
    </row>
    <row r="25" spans="2:9" outlineLevel="1" x14ac:dyDescent="0.2">
      <c r="B25" s="20"/>
      <c r="C25" s="27"/>
      <c r="D25" s="27"/>
      <c r="E25" s="27"/>
      <c r="F25" s="27"/>
      <c r="G25" s="27"/>
    </row>
    <row r="26" spans="2:9" outlineLevel="1" x14ac:dyDescent="0.2">
      <c r="B26" s="29"/>
      <c r="C26" s="24" t="s">
        <v>67</v>
      </c>
      <c r="D26" s="21"/>
      <c r="E26" s="21"/>
      <c r="F26" s="21"/>
      <c r="G26" s="21"/>
    </row>
    <row r="27" spans="2:9" outlineLevel="1" x14ac:dyDescent="0.2"/>
    <row r="28" spans="2:9" ht="15" outlineLevel="1" x14ac:dyDescent="0.2">
      <c r="B28" s="23" t="str">
        <f>'A. Financial Inputs'!B36</f>
        <v>Revised EBITDA</v>
      </c>
      <c r="C28" s="48">
        <f>'A. Financial Inputs'!C36</f>
        <v>254030</v>
      </c>
      <c r="D28" s="46"/>
      <c r="E28" s="50"/>
      <c r="F28" s="50"/>
      <c r="G28" s="50"/>
      <c r="H28" s="50"/>
      <c r="I28" s="50"/>
    </row>
    <row r="29" spans="2:9" ht="14.25" outlineLevel="1" x14ac:dyDescent="0.2">
      <c r="B29" s="20"/>
      <c r="C29" s="19"/>
      <c r="E29" s="50"/>
      <c r="F29" s="50"/>
      <c r="G29" s="50"/>
      <c r="H29" s="50"/>
      <c r="I29" s="50"/>
    </row>
    <row r="30" spans="2:9" ht="15" outlineLevel="1" x14ac:dyDescent="0.2">
      <c r="B30" s="23" t="str">
        <f>'A. Financial Inputs'!B58</f>
        <v>Revised Interest Cost</v>
      </c>
      <c r="C30" s="48">
        <f>'A. Financial Inputs'!C58</f>
        <v>2005</v>
      </c>
      <c r="D30" s="46"/>
      <c r="E30" s="50"/>
      <c r="F30" s="50"/>
      <c r="G30" s="50"/>
      <c r="H30" s="50"/>
      <c r="I30" s="50"/>
    </row>
    <row r="31" spans="2:9" ht="14.25" outlineLevel="1" x14ac:dyDescent="0.2">
      <c r="C31" s="19"/>
      <c r="E31" s="50"/>
      <c r="F31" s="50"/>
      <c r="G31" s="50"/>
      <c r="H31" s="50"/>
      <c r="I31" s="50"/>
    </row>
    <row r="32" spans="2:9" ht="14.25" outlineLevel="1" x14ac:dyDescent="0.2">
      <c r="B32" s="24" t="s">
        <v>60</v>
      </c>
      <c r="C32" s="58">
        <f>IFERROR(C28 / C30, "[Awaiting input]")</f>
        <v>126.69825436408978</v>
      </c>
      <c r="D32" s="49"/>
      <c r="E32" s="50"/>
      <c r="F32" s="50"/>
      <c r="G32" s="51"/>
    </row>
    <row r="33" spans="2:7" outlineLevel="1" x14ac:dyDescent="0.2"/>
    <row r="34" spans="2:7" outlineLevel="1" x14ac:dyDescent="0.2">
      <c r="B34" s="23" t="s">
        <v>75</v>
      </c>
      <c r="C34" s="53" t="str">
        <f xml:space="preserve"> IF(C32 &gt; 'B. Ratio Inputs '!C23, "PASS", "FAIL")</f>
        <v>PASS</v>
      </c>
    </row>
    <row r="35" spans="2:7" outlineLevel="1" x14ac:dyDescent="0.2"/>
    <row r="36" spans="2:7" outlineLevel="1" x14ac:dyDescent="0.2"/>
    <row r="37" spans="2:7" outlineLevel="1" x14ac:dyDescent="0.2">
      <c r="B37" s="25" t="s">
        <v>62</v>
      </c>
      <c r="C37" s="20" t="s">
        <v>64</v>
      </c>
      <c r="D37" s="28"/>
      <c r="E37" s="28"/>
      <c r="F37" s="28"/>
      <c r="G37" s="28"/>
    </row>
    <row r="38" spans="2:7" outlineLevel="1" x14ac:dyDescent="0.2">
      <c r="B38" s="24"/>
      <c r="C38" s="26"/>
      <c r="D38" s="26"/>
      <c r="E38" s="26"/>
      <c r="F38" s="26"/>
      <c r="G38" s="26"/>
    </row>
    <row r="39" spans="2:7" outlineLevel="1" x14ac:dyDescent="0.2">
      <c r="B39" s="23" t="s">
        <v>55</v>
      </c>
      <c r="C39" s="3" t="s">
        <v>65</v>
      </c>
    </row>
    <row r="40" spans="2:7" outlineLevel="1" x14ac:dyDescent="0.2">
      <c r="B40" s="23"/>
    </row>
    <row r="41" spans="2:7" outlineLevel="1" x14ac:dyDescent="0.2">
      <c r="B41" s="23" t="s">
        <v>63</v>
      </c>
      <c r="C41" s="19" t="s">
        <v>79</v>
      </c>
    </row>
    <row r="42" spans="2:7" outlineLevel="1" x14ac:dyDescent="0.2">
      <c r="B42" s="23"/>
    </row>
    <row r="43" spans="2:7" ht="15" outlineLevel="1" x14ac:dyDescent="0.2">
      <c r="B43" s="59"/>
      <c r="C43" s="62">
        <f>'B. Ratio Inputs '!C36</f>
        <v>4</v>
      </c>
    </row>
    <row r="44" spans="2:7" outlineLevel="1" x14ac:dyDescent="0.2">
      <c r="B44" s="23"/>
    </row>
    <row r="45" spans="2:7" outlineLevel="1" x14ac:dyDescent="0.2"/>
    <row r="46" spans="2:7" outlineLevel="1" x14ac:dyDescent="0.2">
      <c r="B46" s="29"/>
      <c r="C46" s="24" t="s">
        <v>67</v>
      </c>
      <c r="D46" s="21"/>
      <c r="E46" s="21"/>
      <c r="F46" s="21"/>
      <c r="G46" s="21"/>
    </row>
    <row r="47" spans="2:7" outlineLevel="1" x14ac:dyDescent="0.2"/>
    <row r="48" spans="2:7" ht="15" outlineLevel="1" x14ac:dyDescent="0.2">
      <c r="B48" s="23" t="str">
        <f>'A. Financial Inputs'!B81</f>
        <v xml:space="preserve">Revised Net Debt </v>
      </c>
      <c r="C48" s="48">
        <f>'A. Financial Inputs'!C81</f>
        <v>39990</v>
      </c>
      <c r="D48" s="46"/>
    </row>
    <row r="49" spans="2:7" outlineLevel="1" x14ac:dyDescent="0.2">
      <c r="B49" s="20"/>
      <c r="C49" s="19"/>
    </row>
    <row r="50" spans="2:7" ht="15" outlineLevel="1" x14ac:dyDescent="0.2">
      <c r="B50" s="23" t="str">
        <f>'A. Financial Inputs'!B36</f>
        <v>Revised EBITDA</v>
      </c>
      <c r="C50" s="48">
        <f>'A. Financial Inputs'!C36</f>
        <v>254030</v>
      </c>
      <c r="D50" s="46"/>
    </row>
    <row r="51" spans="2:7" outlineLevel="1" x14ac:dyDescent="0.2">
      <c r="C51" s="19"/>
    </row>
    <row r="52" spans="2:7" ht="14.25" outlineLevel="1" x14ac:dyDescent="0.2">
      <c r="B52" s="24" t="s">
        <v>60</v>
      </c>
      <c r="C52" s="58">
        <f>IFERROR(C48 / C50, "[Awaiting input]")</f>
        <v>0.1574223516907452</v>
      </c>
      <c r="D52" s="49"/>
      <c r="E52" s="50"/>
      <c r="F52" s="50"/>
      <c r="G52" s="51"/>
    </row>
    <row r="53" spans="2:7" ht="14.25" outlineLevel="1" x14ac:dyDescent="0.2">
      <c r="B53" s="24"/>
      <c r="C53" s="52"/>
      <c r="D53" s="49"/>
      <c r="E53" s="50"/>
      <c r="F53" s="50"/>
      <c r="G53" s="51"/>
    </row>
    <row r="54" spans="2:7" ht="14.25" outlineLevel="1" x14ac:dyDescent="0.2">
      <c r="B54" s="23" t="s">
        <v>75</v>
      </c>
      <c r="C54" s="53" t="str">
        <f xml:space="preserve"> IF(C52 &lt; C43, "PASS", "FAIL")</f>
        <v>PASS</v>
      </c>
      <c r="D54" s="49"/>
      <c r="E54" s="50"/>
      <c r="F54" s="50"/>
      <c r="G54" s="51"/>
    </row>
    <row r="55" spans="2:7" ht="14.25" outlineLevel="1" x14ac:dyDescent="0.2">
      <c r="B55" s="24"/>
      <c r="C55" s="52"/>
      <c r="D55" s="49"/>
      <c r="E55" s="50"/>
      <c r="F55" s="50"/>
      <c r="G55" s="51"/>
    </row>
    <row r="56" spans="2:7" ht="14.25" outlineLevel="1" x14ac:dyDescent="0.2">
      <c r="B56" s="24"/>
      <c r="C56" s="52"/>
      <c r="D56" s="49"/>
      <c r="E56" s="50"/>
      <c r="F56" s="50"/>
      <c r="G56" s="51"/>
    </row>
    <row r="57" spans="2:7" outlineLevel="1" x14ac:dyDescent="0.2">
      <c r="B57" s="24"/>
    </row>
    <row r="58" spans="2:7" ht="16.5" x14ac:dyDescent="0.25">
      <c r="B58" s="5" t="s">
        <v>30</v>
      </c>
      <c r="C58" s="5"/>
      <c r="D58" s="5"/>
      <c r="E58" s="5"/>
      <c r="F58" s="5"/>
      <c r="G58" s="5"/>
    </row>
  </sheetData>
  <pageMargins left="0.7" right="0.7" top="0.75" bottom="0.75" header="0.3" footer="0.3"/>
  <pageSetup paperSize="9" scale="57" orientation="portrait" r:id="rId1"/>
  <headerFooter>
    <oddHeader>&amp;C&amp;"Arial,Bold"&amp;11Attachment C Essex Thameside Franchise Financial Templates</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G39"/>
  <sheetViews>
    <sheetView showGridLines="0" zoomScale="80" zoomScaleNormal="80" workbookViewId="0">
      <pane ySplit="9" topLeftCell="A10" activePane="bottomLeft" state="frozen"/>
      <selection activeCell="Q14" sqref="Q14"/>
      <selection pane="bottomLeft" activeCell="C15" sqref="C15"/>
    </sheetView>
  </sheetViews>
  <sheetFormatPr defaultColWidth="9" defaultRowHeight="12.75" outlineLevelRow="1" x14ac:dyDescent="0.2"/>
  <cols>
    <col min="1" max="1" width="2.85546875" style="3" customWidth="1"/>
    <col min="2" max="2" width="25.85546875" style="3" customWidth="1"/>
    <col min="3" max="3" width="33.28515625" style="3" customWidth="1"/>
    <col min="4" max="4" width="4.28515625" style="3" customWidth="1"/>
    <col min="5" max="5" width="23.28515625" style="3" customWidth="1"/>
    <col min="6" max="6" width="21.140625" style="3" bestFit="1" customWidth="1"/>
    <col min="7" max="7" width="37" style="3" bestFit="1" customWidth="1"/>
    <col min="8" max="16384" width="9" style="3"/>
  </cols>
  <sheetData>
    <row r="2" spans="2:7" x14ac:dyDescent="0.2">
      <c r="B2" s="1" t="s">
        <v>16</v>
      </c>
      <c r="C2" s="2" t="str">
        <f>'Template Cover'!F2</f>
        <v>Enter User/Bidder Name</v>
      </c>
      <c r="D2" s="2"/>
      <c r="E2" s="2"/>
      <c r="F2" s="2"/>
    </row>
    <row r="3" spans="2:7" x14ac:dyDescent="0.2">
      <c r="B3" s="1" t="s">
        <v>17</v>
      </c>
      <c r="C3" s="2" t="str">
        <f>'Template Cover'!F3</f>
        <v xml:space="preserve">East Anglia </v>
      </c>
      <c r="D3" s="2"/>
      <c r="E3" s="2"/>
      <c r="F3" s="2"/>
    </row>
    <row r="4" spans="2:7" x14ac:dyDescent="0.2">
      <c r="B4" s="1" t="s">
        <v>18</v>
      </c>
      <c r="C4" s="2" t="str">
        <f ca="1">MID(CELL("filename",$A$1),FIND("]",CELL("filename",$A$1))+1,99)</f>
        <v>3. Net Assets to Guarantee</v>
      </c>
      <c r="D4" s="2"/>
      <c r="E4" s="2"/>
      <c r="F4" s="2"/>
    </row>
    <row r="5" spans="2:7" x14ac:dyDescent="0.2">
      <c r="B5" s="1" t="s">
        <v>19</v>
      </c>
      <c r="C5" s="2">
        <f>'Template Cover'!F5</f>
        <v>1</v>
      </c>
      <c r="D5" s="2"/>
      <c r="E5" s="2"/>
      <c r="F5" s="2"/>
    </row>
    <row r="6" spans="2:7" x14ac:dyDescent="0.2">
      <c r="B6" s="1" t="s">
        <v>20</v>
      </c>
      <c r="C6" s="4">
        <f>'Template Cover'!F6</f>
        <v>41974</v>
      </c>
      <c r="D6" s="4"/>
      <c r="E6" s="4"/>
      <c r="F6" s="4"/>
    </row>
    <row r="7" spans="2:7" x14ac:dyDescent="0.2">
      <c r="B7" s="1" t="s">
        <v>21</v>
      </c>
      <c r="C7" s="2"/>
      <c r="D7" s="2"/>
      <c r="E7" s="2"/>
      <c r="F7" s="2"/>
    </row>
    <row r="10" spans="2:7" ht="16.5" x14ac:dyDescent="0.25">
      <c r="B10" s="5" t="s">
        <v>22</v>
      </c>
      <c r="C10" s="5"/>
      <c r="D10" s="5"/>
      <c r="E10" s="5"/>
      <c r="F10" s="5"/>
      <c r="G10" s="5"/>
    </row>
    <row r="11" spans="2:7" outlineLevel="1" x14ac:dyDescent="0.2"/>
    <row r="12" spans="2:7" outlineLevel="1" x14ac:dyDescent="0.2">
      <c r="B12" s="20" t="s">
        <v>34</v>
      </c>
      <c r="C12" s="19" t="s">
        <v>35</v>
      </c>
      <c r="D12" s="19"/>
    </row>
    <row r="13" spans="2:7" outlineLevel="1" x14ac:dyDescent="0.2">
      <c r="B13" s="25">
        <v>3</v>
      </c>
      <c r="C13" s="20" t="s">
        <v>70</v>
      </c>
      <c r="D13" s="20"/>
    </row>
    <row r="14" spans="2:7" outlineLevel="1" x14ac:dyDescent="0.2">
      <c r="B14" s="24"/>
      <c r="C14" s="20"/>
      <c r="D14" s="20"/>
    </row>
    <row r="15" spans="2:7" ht="12.75" customHeight="1" outlineLevel="1" x14ac:dyDescent="0.2">
      <c r="B15" s="23" t="s">
        <v>133</v>
      </c>
      <c r="C15" s="20" t="s">
        <v>135</v>
      </c>
      <c r="D15" s="19"/>
      <c r="E15" s="19"/>
      <c r="F15" s="19"/>
      <c r="G15" s="19"/>
    </row>
    <row r="16" spans="2:7" outlineLevel="1" x14ac:dyDescent="0.2">
      <c r="B16" s="24"/>
      <c r="C16" s="26"/>
      <c r="D16" s="26"/>
      <c r="E16" s="26"/>
      <c r="F16" s="26"/>
      <c r="G16" s="26"/>
    </row>
    <row r="17" spans="2:7" outlineLevel="1" x14ac:dyDescent="0.2">
      <c r="B17" s="23" t="s">
        <v>55</v>
      </c>
      <c r="C17" s="3" t="s">
        <v>71</v>
      </c>
    </row>
    <row r="18" spans="2:7" outlineLevel="1" x14ac:dyDescent="0.2">
      <c r="B18" s="23"/>
    </row>
    <row r="19" spans="2:7" outlineLevel="1" x14ac:dyDescent="0.2">
      <c r="B19" s="23" t="s">
        <v>63</v>
      </c>
      <c r="C19" s="30" t="s">
        <v>80</v>
      </c>
    </row>
    <row r="20" spans="2:7" outlineLevel="1" x14ac:dyDescent="0.2">
      <c r="B20" s="23"/>
      <c r="C20" s="30"/>
    </row>
    <row r="21" spans="2:7" ht="15" outlineLevel="1" x14ac:dyDescent="0.2">
      <c r="B21" s="59"/>
      <c r="C21" s="62">
        <f>'B. Ratio Inputs '!C55</f>
        <v>2</v>
      </c>
    </row>
    <row r="22" spans="2:7" outlineLevel="1" x14ac:dyDescent="0.2">
      <c r="B22" s="23"/>
    </row>
    <row r="23" spans="2:7" outlineLevel="1" x14ac:dyDescent="0.2">
      <c r="B23" s="23" t="s">
        <v>54</v>
      </c>
    </row>
    <row r="24" spans="2:7" outlineLevel="1" x14ac:dyDescent="0.2"/>
    <row r="25" spans="2:7" ht="12.75" customHeight="1" outlineLevel="1" x14ac:dyDescent="0.2">
      <c r="B25" s="23" t="s">
        <v>73</v>
      </c>
      <c r="C25" s="19" t="s">
        <v>72</v>
      </c>
      <c r="D25" s="19"/>
      <c r="E25" s="19"/>
      <c r="F25" s="19"/>
      <c r="G25" s="19"/>
    </row>
    <row r="26" spans="2:7" ht="12.75" customHeight="1" outlineLevel="1" x14ac:dyDescent="0.2">
      <c r="B26" s="23"/>
      <c r="C26" s="19"/>
      <c r="D26" s="19"/>
      <c r="E26" s="19"/>
      <c r="F26" s="19"/>
      <c r="G26" s="19"/>
    </row>
    <row r="27" spans="2:7" ht="12.75" customHeight="1" outlineLevel="1" x14ac:dyDescent="0.2">
      <c r="B27" s="23" t="s">
        <v>74</v>
      </c>
      <c r="C27" s="19" t="s">
        <v>116</v>
      </c>
      <c r="D27" s="19"/>
      <c r="E27" s="19"/>
      <c r="F27" s="19"/>
      <c r="G27" s="19"/>
    </row>
    <row r="28" spans="2:7" outlineLevel="1" x14ac:dyDescent="0.2">
      <c r="B28" s="23"/>
      <c r="C28" s="19"/>
      <c r="D28" s="19"/>
      <c r="E28" s="19"/>
      <c r="F28" s="19"/>
      <c r="G28" s="19"/>
    </row>
    <row r="29" spans="2:7" outlineLevel="1" x14ac:dyDescent="0.2">
      <c r="B29" s="29"/>
      <c r="C29" s="24" t="s">
        <v>67</v>
      </c>
      <c r="D29" s="21"/>
      <c r="E29" s="21"/>
      <c r="F29" s="21"/>
      <c r="G29" s="21"/>
    </row>
    <row r="30" spans="2:7" outlineLevel="1" x14ac:dyDescent="0.2"/>
    <row r="31" spans="2:7" ht="15" outlineLevel="1" x14ac:dyDescent="0.2">
      <c r="B31" s="23" t="str">
        <f>'A. Financial Inputs'!B103</f>
        <v xml:space="preserve">Revised Net Assets </v>
      </c>
      <c r="C31" s="48">
        <f>'A. Financial Inputs'!C103</f>
        <v>45000</v>
      </c>
      <c r="D31" s="46"/>
    </row>
    <row r="32" spans="2:7" ht="14.25" outlineLevel="1" x14ac:dyDescent="0.2">
      <c r="B32" s="23"/>
      <c r="C32" s="19"/>
      <c r="D32" s="46"/>
    </row>
    <row r="33" spans="2:7" ht="15" outlineLevel="1" x14ac:dyDescent="0.2">
      <c r="B33" s="23" t="str">
        <f>'B. Ratio Inputs '!B43</f>
        <v>Guarantee as per PQQ &gt;&gt;</v>
      </c>
      <c r="C33" s="48">
        <f>'B. Ratio Inputs '!C43</f>
        <v>40000</v>
      </c>
      <c r="D33" s="46"/>
    </row>
    <row r="34" spans="2:7" outlineLevel="1" x14ac:dyDescent="0.2">
      <c r="B34" s="20"/>
      <c r="C34" s="19"/>
    </row>
    <row r="35" spans="2:7" ht="14.25" outlineLevel="1" x14ac:dyDescent="0.2">
      <c r="B35" s="23" t="s">
        <v>60</v>
      </c>
      <c r="C35" s="58">
        <f>IFERROR(C31 /C33, "[Awaiting input]")</f>
        <v>1.125</v>
      </c>
      <c r="D35" s="49"/>
      <c r="E35" s="50"/>
      <c r="F35" s="50"/>
      <c r="G35" s="51"/>
    </row>
    <row r="36" spans="2:7" ht="14.25" outlineLevel="1" x14ac:dyDescent="0.2">
      <c r="C36" s="52"/>
    </row>
    <row r="37" spans="2:7" outlineLevel="1" x14ac:dyDescent="0.2">
      <c r="B37" s="23" t="s">
        <v>75</v>
      </c>
      <c r="C37" s="53" t="str">
        <f xml:space="preserve"> IF(C35 &gt; C21, "PASS", "FAIL")</f>
        <v>FAIL</v>
      </c>
    </row>
    <row r="38" spans="2:7" outlineLevel="1" x14ac:dyDescent="0.2">
      <c r="B38" s="24"/>
    </row>
    <row r="39" spans="2:7" ht="16.5" x14ac:dyDescent="0.25">
      <c r="B39" s="5" t="s">
        <v>30</v>
      </c>
      <c r="C39" s="5"/>
      <c r="D39" s="5"/>
      <c r="E39" s="5"/>
      <c r="F39" s="5"/>
      <c r="G39" s="5"/>
    </row>
  </sheetData>
  <pageMargins left="0.7" right="0.7" top="0.75" bottom="0.75" header="0.3" footer="0.3"/>
  <pageSetup paperSize="9" scale="61" orientation="portrait" r:id="rId1"/>
  <headerFooter>
    <oddHeader>&amp;C&amp;"Arial,Bold"&amp;11Attachment C Essex Thameside Franchise Financial Templates</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H34"/>
  <sheetViews>
    <sheetView showGridLines="0" zoomScale="80" zoomScaleNormal="80" workbookViewId="0">
      <pane ySplit="9" topLeftCell="A10" activePane="bottomLeft" state="frozen"/>
      <selection activeCell="Q14" sqref="Q14"/>
      <selection pane="bottomLeft" activeCell="C27" sqref="C27"/>
    </sheetView>
  </sheetViews>
  <sheetFormatPr defaultColWidth="9" defaultRowHeight="12.75" outlineLevelRow="1" x14ac:dyDescent="0.2"/>
  <cols>
    <col min="1" max="1" width="2.85546875" style="3" customWidth="1"/>
    <col min="2" max="2" width="26.140625" style="3" customWidth="1"/>
    <col min="3" max="3" width="33.28515625" style="3" customWidth="1"/>
    <col min="4" max="4" width="4.28515625" style="3" customWidth="1"/>
    <col min="5" max="5" width="23.28515625" style="3" customWidth="1"/>
    <col min="6" max="6" width="21.140625" style="3" bestFit="1" customWidth="1"/>
    <col min="7" max="7" width="37" style="3" bestFit="1" customWidth="1"/>
    <col min="8" max="16384" width="9" style="3"/>
  </cols>
  <sheetData>
    <row r="2" spans="2:7" x14ac:dyDescent="0.2">
      <c r="B2" s="1" t="s">
        <v>16</v>
      </c>
      <c r="C2" s="2" t="str">
        <f>'Template Cover'!F2</f>
        <v>Enter User/Bidder Name</v>
      </c>
      <c r="D2" s="2"/>
      <c r="E2" s="2"/>
      <c r="F2" s="2"/>
    </row>
    <row r="3" spans="2:7" x14ac:dyDescent="0.2">
      <c r="B3" s="1" t="s">
        <v>17</v>
      </c>
      <c r="C3" s="2" t="str">
        <f>'Template Cover'!F3</f>
        <v xml:space="preserve">East Anglia </v>
      </c>
      <c r="D3" s="2"/>
      <c r="E3" s="2"/>
      <c r="F3" s="2"/>
    </row>
    <row r="4" spans="2:7" x14ac:dyDescent="0.2">
      <c r="B4" s="1" t="s">
        <v>18</v>
      </c>
      <c r="C4" s="2" t="str">
        <f ca="1">MID(CELL("filename",$A$1),FIND("]",CELL("filename",$A$1))+1,99)</f>
        <v>4. EBITDA to Guarantee</v>
      </c>
      <c r="D4" s="2"/>
      <c r="E4" s="2"/>
      <c r="F4" s="2"/>
    </row>
    <row r="5" spans="2:7" x14ac:dyDescent="0.2">
      <c r="B5" s="1" t="s">
        <v>19</v>
      </c>
      <c r="C5" s="2">
        <f>'Template Cover'!F5</f>
        <v>1</v>
      </c>
      <c r="D5" s="2"/>
      <c r="E5" s="2"/>
      <c r="F5" s="2"/>
    </row>
    <row r="6" spans="2:7" x14ac:dyDescent="0.2">
      <c r="B6" s="1" t="s">
        <v>20</v>
      </c>
      <c r="C6" s="4">
        <f>'Template Cover'!F6</f>
        <v>41974</v>
      </c>
      <c r="D6" s="4"/>
      <c r="E6" s="4"/>
      <c r="F6" s="4"/>
    </row>
    <row r="7" spans="2:7" x14ac:dyDescent="0.2">
      <c r="B7" s="1" t="s">
        <v>21</v>
      </c>
      <c r="C7" s="2"/>
      <c r="D7" s="2"/>
      <c r="E7" s="2"/>
      <c r="F7" s="2"/>
    </row>
    <row r="10" spans="2:7" ht="16.5" x14ac:dyDescent="0.25">
      <c r="B10" s="5" t="s">
        <v>22</v>
      </c>
      <c r="C10" s="5"/>
      <c r="D10" s="5"/>
      <c r="E10" s="5"/>
      <c r="F10" s="5"/>
      <c r="G10" s="5"/>
    </row>
    <row r="11" spans="2:7" outlineLevel="1" x14ac:dyDescent="0.2"/>
    <row r="12" spans="2:7" outlineLevel="1" x14ac:dyDescent="0.2">
      <c r="B12" s="20" t="s">
        <v>34</v>
      </c>
      <c r="C12" s="19" t="s">
        <v>35</v>
      </c>
      <c r="D12" s="19"/>
    </row>
    <row r="13" spans="2:7" outlineLevel="1" x14ac:dyDescent="0.2">
      <c r="B13" s="25">
        <v>4</v>
      </c>
      <c r="C13" s="20" t="s">
        <v>76</v>
      </c>
      <c r="D13" s="20"/>
    </row>
    <row r="14" spans="2:7" outlineLevel="1" x14ac:dyDescent="0.2">
      <c r="B14" s="24"/>
      <c r="C14" s="26"/>
      <c r="D14" s="26"/>
      <c r="E14" s="26"/>
      <c r="F14" s="26"/>
      <c r="G14" s="26"/>
    </row>
    <row r="15" spans="2:7" ht="12.75" customHeight="1" outlineLevel="1" x14ac:dyDescent="0.2">
      <c r="B15" s="23" t="s">
        <v>133</v>
      </c>
      <c r="C15" s="20" t="s">
        <v>136</v>
      </c>
      <c r="D15" s="19"/>
      <c r="E15" s="19"/>
      <c r="F15" s="19"/>
      <c r="G15" s="19"/>
    </row>
    <row r="16" spans="2:7" outlineLevel="1" x14ac:dyDescent="0.2">
      <c r="B16" s="24"/>
      <c r="C16" s="40"/>
      <c r="D16" s="40"/>
      <c r="E16" s="40"/>
      <c r="F16" s="40"/>
      <c r="G16" s="40"/>
    </row>
    <row r="17" spans="2:8" outlineLevel="1" x14ac:dyDescent="0.2">
      <c r="B17" s="23" t="s">
        <v>55</v>
      </c>
      <c r="C17" s="3" t="s">
        <v>77</v>
      </c>
    </row>
    <row r="18" spans="2:8" outlineLevel="1" x14ac:dyDescent="0.2">
      <c r="B18" s="23"/>
    </row>
    <row r="19" spans="2:8" outlineLevel="1" x14ac:dyDescent="0.2">
      <c r="B19" s="23" t="s">
        <v>63</v>
      </c>
      <c r="C19" s="30" t="s">
        <v>80</v>
      </c>
    </row>
    <row r="20" spans="2:8" outlineLevel="1" x14ac:dyDescent="0.2">
      <c r="B20" s="23"/>
      <c r="C20" s="30"/>
    </row>
    <row r="21" spans="2:8" ht="15" outlineLevel="1" x14ac:dyDescent="0.2">
      <c r="B21" s="59"/>
      <c r="C21" s="62">
        <f>'B. Ratio Inputs '!C66</f>
        <v>1</v>
      </c>
    </row>
    <row r="22" spans="2:8" outlineLevel="1" x14ac:dyDescent="0.2">
      <c r="B22" s="23"/>
    </row>
    <row r="23" spans="2:8" outlineLevel="1" x14ac:dyDescent="0.2">
      <c r="B23" s="23"/>
      <c r="C23" s="19"/>
      <c r="D23" s="19"/>
      <c r="E23" s="19"/>
      <c r="F23" s="19"/>
      <c r="G23" s="19"/>
    </row>
    <row r="24" spans="2:8" outlineLevel="1" x14ac:dyDescent="0.2">
      <c r="B24" s="29"/>
      <c r="C24" s="24" t="s">
        <v>67</v>
      </c>
      <c r="D24" s="21"/>
      <c r="E24" s="21"/>
      <c r="F24" s="21"/>
      <c r="G24" s="21"/>
    </row>
    <row r="25" spans="2:8" outlineLevel="1" x14ac:dyDescent="0.2"/>
    <row r="26" spans="2:8" ht="15" outlineLevel="1" x14ac:dyDescent="0.2">
      <c r="B26" s="23" t="str">
        <f>'A. Financial Inputs'!B36</f>
        <v>Revised EBITDA</v>
      </c>
      <c r="C26" s="48">
        <f>'A. Financial Inputs'!C36</f>
        <v>254030</v>
      </c>
      <c r="D26" s="46"/>
      <c r="E26" s="19"/>
      <c r="F26" s="19"/>
      <c r="G26" s="19"/>
      <c r="H26" s="19"/>
    </row>
    <row r="27" spans="2:8" outlineLevel="1" x14ac:dyDescent="0.2">
      <c r="B27" s="20"/>
      <c r="C27" s="19"/>
      <c r="E27" s="19"/>
      <c r="F27" s="19"/>
      <c r="G27" s="19"/>
      <c r="H27" s="19"/>
    </row>
    <row r="28" spans="2:8" ht="15" outlineLevel="1" x14ac:dyDescent="0.2">
      <c r="B28" s="23" t="str">
        <f>'B. Ratio Inputs '!B43</f>
        <v>Guarantee as per PQQ &gt;&gt;</v>
      </c>
      <c r="C28" s="48">
        <f>'B. Ratio Inputs '!C43</f>
        <v>40000</v>
      </c>
    </row>
    <row r="29" spans="2:8" outlineLevel="1" x14ac:dyDescent="0.2">
      <c r="B29" s="20"/>
      <c r="C29" s="19"/>
    </row>
    <row r="30" spans="2:8" ht="14.25" outlineLevel="1" x14ac:dyDescent="0.2">
      <c r="B30" s="23" t="s">
        <v>60</v>
      </c>
      <c r="C30" s="58">
        <f>IFERROR(C26 / C28, "[Awaiting input]")</f>
        <v>6.3507499999999997</v>
      </c>
      <c r="D30" s="49"/>
      <c r="E30" s="50"/>
      <c r="F30" s="50"/>
      <c r="G30" s="51"/>
    </row>
    <row r="31" spans="2:8" ht="14.25" outlineLevel="1" x14ac:dyDescent="0.2">
      <c r="C31" s="52"/>
    </row>
    <row r="32" spans="2:8" outlineLevel="1" x14ac:dyDescent="0.2">
      <c r="B32" s="23" t="s">
        <v>75</v>
      </c>
      <c r="C32" s="53" t="str">
        <f xml:space="preserve"> IF(C30 &gt; C21, "PASS", "FAIL")</f>
        <v>PASS</v>
      </c>
    </row>
    <row r="33" spans="2:7" outlineLevel="1" x14ac:dyDescent="0.2">
      <c r="B33" s="24"/>
    </row>
    <row r="34" spans="2:7" ht="16.5" x14ac:dyDescent="0.25">
      <c r="B34" s="5" t="s">
        <v>30</v>
      </c>
      <c r="C34" s="5"/>
      <c r="D34" s="5"/>
      <c r="E34" s="5"/>
      <c r="F34" s="5"/>
      <c r="G34" s="5"/>
    </row>
  </sheetData>
  <pageMargins left="0.7" right="0.7" top="0.75" bottom="0.75" header="0.3" footer="0.3"/>
  <pageSetup paperSize="9" scale="61" orientation="portrait" r:id="rId1"/>
  <headerFooter>
    <oddHeader>&amp;C&amp;"Arial,Bold"&amp;11Attachment C Essex Thameside Franchise Financial Templates</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3</vt:i4>
      </vt:variant>
    </vt:vector>
  </HeadingPairs>
  <TitlesOfParts>
    <vt:vector size="13" baseType="lpstr">
      <vt:lpstr>Template Cover</vt:lpstr>
      <vt:lpstr>Instructions</vt:lpstr>
      <vt:lpstr>Summary Results</vt:lpstr>
      <vt:lpstr>A. Financial Inputs</vt:lpstr>
      <vt:lpstr>B. Ratio Inputs </vt:lpstr>
      <vt:lpstr>1. Credit Rating</vt:lpstr>
      <vt:lpstr>2. Financial Ratios </vt:lpstr>
      <vt:lpstr>3. Net Assets to Guarantee</vt:lpstr>
      <vt:lpstr>4. EBITDA to Guarantee</vt:lpstr>
      <vt:lpstr>GT_Custom</vt:lpstr>
      <vt:lpstr>Owner</vt:lpstr>
      <vt:lpstr>Project</vt:lpstr>
      <vt:lpstr>Version</vt:lpstr>
    </vt:vector>
  </TitlesOfParts>
  <Company>Department for Transport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East Anglia rail franchise 2015: pre-qualification process document appendix</dc:title>
  <dc:creator>Darren G Lane</dc:creator>
  <cp:lastModifiedBy>Gavin Dispain</cp:lastModifiedBy>
  <cp:lastPrinted>2015-02-19T08:52:15Z</cp:lastPrinted>
  <dcterms:created xsi:type="dcterms:W3CDTF">2014-12-01T15:27:00Z</dcterms:created>
  <dcterms:modified xsi:type="dcterms:W3CDTF">2015-02-19T08:54:11Z</dcterms:modified>
</cp:coreProperties>
</file>